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ATE2 Expor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
    <font>
      <sz val="11.0"/>
      <color indexed="8"/>
      <name val="Calibri"/>
      <family val="2"/>
      <scheme val="minor"/>
    </font>
    <font>
      <name val="Calibri"/>
      <sz val="11.0"/>
      <u val="single"/>
      <color indexed="12"/>
    </font>
  </fonts>
  <fills count="4">
    <fill>
      <patternFill patternType="none"/>
    </fill>
    <fill>
      <patternFill patternType="darkGray"/>
    </fill>
    <fill>
      <patternFill patternType="none">
        <fgColor indexed="10"/>
      </patternFill>
    </fill>
    <fill>
      <patternFill patternType="solid">
        <fgColor indexed="10"/>
      </patternFill>
    </fill>
  </fills>
  <borders count="1">
    <border>
      <left/>
      <right/>
      <top/>
      <bottom/>
      <diagonal/>
    </border>
  </borders>
  <cellStyleXfs count="1">
    <xf numFmtId="0" fontId="0" fillId="0" borderId="0"/>
  </cellStyleXfs>
  <cellXfs count="4">
    <xf numFmtId="0" fontId="0" fillId="0" borderId="0" xfId="0"/>
    <xf numFmtId="0" fontId="1" fillId="0" borderId="0" xfId="0" applyFont="true"/>
    <xf numFmtId="0" fontId="0" fillId="0" borderId="0" xfId="0">
      <alignment wrapText="true"/>
    </xf>
    <xf numFmtId="0" fontId="0" fillId="3" borderId="0" xfId="0" applyFill="true"/>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E_ID</t>
        </is>
      </c>
      <c r="B1" t="inlineStr">
        <is>
          <t>E_DOMAINS</t>
        </is>
      </c>
      <c r="C1" t="inlineStr">
        <is>
          <t>E_FULL_DOMAINS</t>
        </is>
      </c>
      <c r="D1" t="inlineStr">
        <is>
          <t>BG</t>
        </is>
      </c>
      <c r="E1" t="inlineStr">
        <is>
          <t>RELIABILITY_BG</t>
        </is>
      </c>
      <c r="F1" t="inlineStr">
        <is>
          <t>EVALUATION_BG</t>
        </is>
      </c>
      <c r="G1" t="inlineStr">
        <is>
          <t>DEFINITION_BG</t>
        </is>
      </c>
      <c r="H1" t="inlineStr">
        <is>
          <t>CS</t>
        </is>
      </c>
      <c r="I1" t="inlineStr">
        <is>
          <t>RELIABILITY_CS</t>
        </is>
      </c>
      <c r="J1" t="inlineStr">
        <is>
          <t>EVALUATION_CS</t>
        </is>
      </c>
      <c r="K1" t="inlineStr">
        <is>
          <t>DEFINITION_CS</t>
        </is>
      </c>
      <c r="L1" t="inlineStr">
        <is>
          <t>DA</t>
        </is>
      </c>
      <c r="M1" t="inlineStr">
        <is>
          <t>RELIABILITY_DA</t>
        </is>
      </c>
      <c r="N1" t="inlineStr">
        <is>
          <t>EVALUATION_DA</t>
        </is>
      </c>
      <c r="O1" t="inlineStr">
        <is>
          <t>DEFINITION_DA</t>
        </is>
      </c>
      <c r="P1" t="inlineStr">
        <is>
          <t>DE</t>
        </is>
      </c>
      <c r="Q1" t="inlineStr">
        <is>
          <t>RELIABILITY_DE</t>
        </is>
      </c>
      <c r="R1" t="inlineStr">
        <is>
          <t>EVALUATION_DE</t>
        </is>
      </c>
      <c r="S1" t="inlineStr">
        <is>
          <t>DEFINITION_DE</t>
        </is>
      </c>
      <c r="T1" t="inlineStr">
        <is>
          <t>EL</t>
        </is>
      </c>
      <c r="U1" t="inlineStr">
        <is>
          <t>RELIABILITY_EL</t>
        </is>
      </c>
      <c r="V1" t="inlineStr">
        <is>
          <t>EVALUATION_EL</t>
        </is>
      </c>
      <c r="W1" t="inlineStr">
        <is>
          <t>DEFINITION_EL</t>
        </is>
      </c>
      <c r="X1" t="inlineStr">
        <is>
          <t>EN</t>
        </is>
      </c>
      <c r="Y1" t="inlineStr">
        <is>
          <t>RELIABILITY_EN</t>
        </is>
      </c>
      <c r="Z1" t="inlineStr">
        <is>
          <t>EVALUATION_EN</t>
        </is>
      </c>
      <c r="AA1" t="inlineStr">
        <is>
          <t>DEFINITION_EN</t>
        </is>
      </c>
      <c r="AB1" t="inlineStr">
        <is>
          <t>ES</t>
        </is>
      </c>
      <c r="AC1" t="inlineStr">
        <is>
          <t>RELIABILITY_ES</t>
        </is>
      </c>
      <c r="AD1" t="inlineStr">
        <is>
          <t>EVALUATION_ES</t>
        </is>
      </c>
      <c r="AE1" t="inlineStr">
        <is>
          <t>DEFINITION_ES</t>
        </is>
      </c>
      <c r="AF1" t="inlineStr">
        <is>
          <t>ET</t>
        </is>
      </c>
      <c r="AG1" t="inlineStr">
        <is>
          <t>RELIABILITY_ET</t>
        </is>
      </c>
      <c r="AH1" t="inlineStr">
        <is>
          <t>EVALUATION_ET</t>
        </is>
      </c>
      <c r="AI1" t="inlineStr">
        <is>
          <t>DEFINITION_ET</t>
        </is>
      </c>
      <c r="AJ1" t="inlineStr">
        <is>
          <t>FI</t>
        </is>
      </c>
      <c r="AK1" t="inlineStr">
        <is>
          <t>RELIABILITY_FI</t>
        </is>
      </c>
      <c r="AL1" t="inlineStr">
        <is>
          <t>EVALUATION_FI</t>
        </is>
      </c>
      <c r="AM1" t="inlineStr">
        <is>
          <t>DEFINITION_FI</t>
        </is>
      </c>
      <c r="AN1" t="inlineStr">
        <is>
          <t>FR</t>
        </is>
      </c>
      <c r="AO1" t="inlineStr">
        <is>
          <t>RELIABILITY_FR</t>
        </is>
      </c>
      <c r="AP1" t="inlineStr">
        <is>
          <t>EVALUATION_FR</t>
        </is>
      </c>
      <c r="AQ1" t="inlineStr">
        <is>
          <t>DEFINITION_FR</t>
        </is>
      </c>
      <c r="AR1" t="inlineStr">
        <is>
          <t>GA</t>
        </is>
      </c>
      <c r="AS1" t="inlineStr">
        <is>
          <t>RELIABILITY_GA</t>
        </is>
      </c>
      <c r="AT1" t="inlineStr">
        <is>
          <t>EVALUATION_GA</t>
        </is>
      </c>
      <c r="AU1" t="inlineStr">
        <is>
          <t>DEFINITION_GA</t>
        </is>
      </c>
      <c r="AV1" t="inlineStr">
        <is>
          <t>HR</t>
        </is>
      </c>
      <c r="AW1" t="inlineStr">
        <is>
          <t>RELIABILITY_HR</t>
        </is>
      </c>
      <c r="AX1" t="inlineStr">
        <is>
          <t>EVALUATION_HR</t>
        </is>
      </c>
      <c r="AY1" t="inlineStr">
        <is>
          <t>DEFINITION_HR</t>
        </is>
      </c>
      <c r="AZ1" t="inlineStr">
        <is>
          <t>HU</t>
        </is>
      </c>
      <c r="BA1" t="inlineStr">
        <is>
          <t>RELIABILITY_HU</t>
        </is>
      </c>
      <c r="BB1" t="inlineStr">
        <is>
          <t>EVALUATION_HU</t>
        </is>
      </c>
      <c r="BC1" t="inlineStr">
        <is>
          <t>DEFINITION_HU</t>
        </is>
      </c>
      <c r="BD1" t="inlineStr">
        <is>
          <t>IT</t>
        </is>
      </c>
      <c r="BE1" t="inlineStr">
        <is>
          <t>RELIABILITY_IT</t>
        </is>
      </c>
      <c r="BF1" t="inlineStr">
        <is>
          <t>EVALUATION_IT</t>
        </is>
      </c>
      <c r="BG1" t="inlineStr">
        <is>
          <t>DEFINITION_IT</t>
        </is>
      </c>
      <c r="BH1" t="inlineStr">
        <is>
          <t>LT</t>
        </is>
      </c>
      <c r="BI1" t="inlineStr">
        <is>
          <t>RELIABILITY_LT</t>
        </is>
      </c>
      <c r="BJ1" t="inlineStr">
        <is>
          <t>EVALUATION_LT</t>
        </is>
      </c>
      <c r="BK1" t="inlineStr">
        <is>
          <t>DEFINITION_LT</t>
        </is>
      </c>
      <c r="BL1" t="inlineStr">
        <is>
          <t>LV</t>
        </is>
      </c>
      <c r="BM1" t="inlineStr">
        <is>
          <t>RELIABILITY_LV</t>
        </is>
      </c>
      <c r="BN1" t="inlineStr">
        <is>
          <t>EVALUATION_LV</t>
        </is>
      </c>
      <c r="BO1" t="inlineStr">
        <is>
          <t>DEFINITION_LV</t>
        </is>
      </c>
      <c r="BP1" t="inlineStr">
        <is>
          <t>MT</t>
        </is>
      </c>
      <c r="BQ1" t="inlineStr">
        <is>
          <t>RELIABILITY_MT</t>
        </is>
      </c>
      <c r="BR1" t="inlineStr">
        <is>
          <t>EVALUATION_MT</t>
        </is>
      </c>
      <c r="BS1" t="inlineStr">
        <is>
          <t>DEFINITION_MT</t>
        </is>
      </c>
      <c r="BT1" t="inlineStr">
        <is>
          <t>NL</t>
        </is>
      </c>
      <c r="BU1" t="inlineStr">
        <is>
          <t>RELIABILITY_NL</t>
        </is>
      </c>
      <c r="BV1" t="inlineStr">
        <is>
          <t>EVALUATION_NL</t>
        </is>
      </c>
      <c r="BW1" t="inlineStr">
        <is>
          <t>DEFINITION_NL</t>
        </is>
      </c>
      <c r="BX1" t="inlineStr">
        <is>
          <t>PL</t>
        </is>
      </c>
      <c r="BY1" t="inlineStr">
        <is>
          <t>RELIABILITY_PL</t>
        </is>
      </c>
      <c r="BZ1" t="inlineStr">
        <is>
          <t>EVALUATION_PL</t>
        </is>
      </c>
      <c r="CA1" t="inlineStr">
        <is>
          <t>DEFINITION_PL</t>
        </is>
      </c>
      <c r="CB1" t="inlineStr">
        <is>
          <t>PT</t>
        </is>
      </c>
      <c r="CC1" t="inlineStr">
        <is>
          <t>RELIABILITY_PT</t>
        </is>
      </c>
      <c r="CD1" t="inlineStr">
        <is>
          <t>EVALUATION_PT</t>
        </is>
      </c>
      <c r="CE1" t="inlineStr">
        <is>
          <t>DEFINITION_PT</t>
        </is>
      </c>
      <c r="CF1" t="inlineStr">
        <is>
          <t>RO</t>
        </is>
      </c>
      <c r="CG1" t="inlineStr">
        <is>
          <t>RELIABILITY_RO</t>
        </is>
      </c>
      <c r="CH1" t="inlineStr">
        <is>
          <t>EVALUATION_RO</t>
        </is>
      </c>
      <c r="CI1" t="inlineStr">
        <is>
          <t>DEFINITION_RO</t>
        </is>
      </c>
      <c r="CJ1" t="inlineStr">
        <is>
          <t>SK</t>
        </is>
      </c>
      <c r="CK1" t="inlineStr">
        <is>
          <t>RELIABILITY_SK</t>
        </is>
      </c>
      <c r="CL1" t="inlineStr">
        <is>
          <t>EVALUATION_SK</t>
        </is>
      </c>
      <c r="CM1" t="inlineStr">
        <is>
          <t>DEFINITION_SK</t>
        </is>
      </c>
      <c r="CN1" t="inlineStr">
        <is>
          <t>SL</t>
        </is>
      </c>
      <c r="CO1" t="inlineStr">
        <is>
          <t>RELIABILITY_SL</t>
        </is>
      </c>
      <c r="CP1" t="inlineStr">
        <is>
          <t>EVALUATION_SL</t>
        </is>
      </c>
      <c r="CQ1" t="inlineStr">
        <is>
          <t>DEFINITION_SL</t>
        </is>
      </c>
      <c r="CR1" t="inlineStr">
        <is>
          <t>SV</t>
        </is>
      </c>
      <c r="CS1" t="inlineStr">
        <is>
          <t>RELIABILITY_SV</t>
        </is>
      </c>
      <c r="CT1" t="inlineStr">
        <is>
          <t>EVALUATION_SV</t>
        </is>
      </c>
      <c r="CU1" t="inlineStr">
        <is>
          <t>DEFINITION_SV</t>
        </is>
      </c>
    </row>
    <row r="2">
      <c r="A2" s="1" t="str">
        <f>HYPERLINK("https://iate.europa.eu/entry/result/3518035/all", "3518035")</f>
        <v>3518035</v>
      </c>
      <c r="B2" t="inlineStr">
        <is>
          <t>ENVIRONMENT</t>
        </is>
      </c>
      <c r="C2" t="inlineStr">
        <is>
          <t>ENVIRONMENT|environmental policy|climate change policy|emission trading|EU Emissions Trading Scheme;ENVIRONMENT|environmental policy;ENVIRONMENT|natural environment|climate</t>
        </is>
      </c>
      <c r="D2" s="2" t="inlineStr">
        <is>
          <t>тон CO2 еквивалент</t>
        </is>
      </c>
      <c r="E2" s="2" t="inlineStr">
        <is>
          <t>3</t>
        </is>
      </c>
      <c r="F2" s="2" t="inlineStr">
        <is>
          <t/>
        </is>
      </c>
      <c r="G2" t="inlineStr">
        <is>
          <t>Количеството парникови газове или смес, съдържаща тези газове, изразено като произведение от теглото на парниковите газове в метрични тонове и техния потенциал за глобално затопляне [&lt;a href="/entry/result/861479/all" id="ENTRY_TO_ENTRY_CONVERTER" target="_blank"&gt;IATE:861479&lt;/a&gt; ].</t>
        </is>
      </c>
      <c r="H2" s="2" t="inlineStr">
        <is>
          <t>tuna ekvivalentu CO&lt;sub&gt;2&lt;/sub&gt;|
tuna ekvivalentu oxidu uhličitého</t>
        </is>
      </c>
      <c r="I2" s="2" t="inlineStr">
        <is>
          <t>3|
3</t>
        </is>
      </c>
      <c r="J2" s="2" t="inlineStr">
        <is>
          <t xml:space="preserve">|
</t>
        </is>
      </c>
      <c r="K2" t="inlineStr">
        <is>
          <t>jedna metrická tuna oxidu uhličitého nebo množství jakéhokoli 
jiného skleníkového plynu s ekvivalentním 
potenciálem globálního oteplování</t>
        </is>
      </c>
      <c r="L2" s="2" t="inlineStr">
        <is>
          <t>ton kuldioxidækvivalent</t>
        </is>
      </c>
      <c r="M2" s="2" t="inlineStr">
        <is>
          <t>3</t>
        </is>
      </c>
      <c r="N2" s="2" t="inlineStr">
        <is>
          <t/>
        </is>
      </c>
      <c r="O2" t="inlineStr">
        <is>
          <t>et ton kuldioxid (CO2) eller en hver anden af de i bilag II [i direktiv 2003/87/EF] nævnte drivhusgasser i en mængde med et tilsvarende globalt opvarmningspotentiale</t>
        </is>
      </c>
      <c r="P2" s="2" t="inlineStr">
        <is>
          <t>Tonne Kohlendioxidäquivalent|
Tonne CO&lt;sub&gt;2&lt;/sub&gt;e</t>
        </is>
      </c>
      <c r="Q2" s="2" t="inlineStr">
        <is>
          <t>3|
3</t>
        </is>
      </c>
      <c r="R2" s="2" t="inlineStr">
        <is>
          <t xml:space="preserve">|
</t>
        </is>
      </c>
      <c r="S2" t="inlineStr">
        <is>
          <t>eine metrische Tonne Kohlendioxid (CO&lt;sub&gt;2&lt;/sub&gt;) oder eine Menge eines anderen Treibhausgases mit einem äquivalenten Erderwärmungspotenzial</t>
        </is>
      </c>
      <c r="T2" s="2" t="inlineStr">
        <is>
          <t>τόνος ισοδυνάμου διοξειδίου του άνθρακα|
τόνος CO&lt;sub&gt;2&lt;/sub&gt;(e)</t>
        </is>
      </c>
      <c r="U2" s="2" t="inlineStr">
        <is>
          <t>3|
3</t>
        </is>
      </c>
      <c r="V2" s="2" t="inlineStr">
        <is>
          <t xml:space="preserve">|
</t>
        </is>
      </c>
      <c r="W2" t="inlineStr">
        <is>
          <t>ποσότητα &lt;a href="https://iate.europa.eu/entry/result/835577/en-el" target="_blank"&gt;αερίων του θερμοκηπίου&lt;/a&gt;, ή μίγματος που περιέχει τέτοια αέρια, εκπεφρασμένη ως το αποτέλεσμα του πολλαπλασιασμού του βάρους των αερίων του θερμοκηπίου σε μετρικούς τόνους με το συνολικό τους &lt;a href="https://iate.europa.eu/entry/result/861479/en-el" target="_blank"&gt;δυναμικό υπερθέρμανσης του πλανήτη&lt;/a&gt;</t>
        </is>
      </c>
      <c r="X2" s="2" t="inlineStr">
        <is>
          <t>tonne of CO&lt;sub&gt;2&lt;/sub&gt; equivalent|
kt CO&lt;sub&gt;2&lt;/sub&gt;-equivalent|
tonne of CO&lt;sub&gt;2&lt;/sub&gt;e|
CO2 equivalent tonnes|
tCO2eq|
tonne of CO&lt;sub&gt;2(e)&lt;/sub&gt;|
tonne of carbon dioxide equivalent|
tCO&lt;sub&gt;2&lt;/sub&gt;e|
tonne(s) of CO&lt;sub&gt;2&lt;/sub&gt; equivalent</t>
        </is>
      </c>
      <c r="Y2" s="2" t="inlineStr">
        <is>
          <t>3|
1|
1|
1|
3|
3|
3|
3|
1</t>
        </is>
      </c>
      <c r="Z2" s="2" t="inlineStr">
        <is>
          <t xml:space="preserve">|
|
|
|
|
|
|
|
</t>
        </is>
      </c>
      <c r="AA2" t="inlineStr">
        <is>
          <t>quantity of &lt;a href="https://iate.europa.eu/entry/result/835577/en" target="_blank"&gt;&lt;i&gt;greenhouse gases&lt;/i&gt;&lt;/a&gt;, or of a mixture containing such gases, expressed as the product of the weight of the greenhouse gases in metric tonnes and their &lt;a href="https://iate.europa.eu/entry/result/861479/en" target="_blank"&gt;&lt;i&gt;global warming potential&lt;/i&gt;&lt;/a&gt;</t>
        </is>
      </c>
      <c r="AB2" s="2" t="inlineStr">
        <is>
          <t>tonelada equivalente de dióxido de carbono</t>
        </is>
      </c>
      <c r="AC2" s="2" t="inlineStr">
        <is>
          <t>3</t>
        </is>
      </c>
      <c r="AD2" s="2" t="inlineStr">
        <is>
          <t/>
        </is>
      </c>
      <c r="AE2" t="inlineStr">
        <is>
          <t>Una tonelada métrica de dióxido de carbono (CO 
&lt;sub&gt;2&lt;/sub&gt;) o una cantidad de cualquier otro gas de efecto invernadero contemplado en el anexo II con un potencial equivalente de calentamiento del planeta.</t>
        </is>
      </c>
      <c r="AF2" s="2" t="inlineStr">
        <is>
          <t>CO&lt;sub&gt;2&lt;/sub&gt;-ekvivalenttonn|
CO&lt;sub&gt;2 &lt;/sub&gt;ekvivalenttonn</t>
        </is>
      </c>
      <c r="AG2" s="2" t="inlineStr">
        <is>
          <t>3|
3</t>
        </is>
      </c>
      <c r="AH2" s="2" t="inlineStr">
        <is>
          <t>|
preferred</t>
        </is>
      </c>
      <c r="AI2" t="inlineStr">
        <is>
          <t>süsinikdioksiidi (CO 
&lt;sub&gt;2&lt;/sub&gt;) üks meetriline tonn või direktiivi 2003/87/EÜ II lisas loetletud mõne teise sellise kasvuhoonegaasi kogus, millel on samaväärne võime tekitada ülemaailmset soojenemist</t>
        </is>
      </c>
      <c r="AJ2" s="2" t="inlineStr">
        <is>
          <t>hiilidioksiditonnia vastaava määrä|
tCO&lt;sub&gt;2&lt;/sub&gt;e|
hiilidioksidiekvivalenttitonni</t>
        </is>
      </c>
      <c r="AK2" s="2" t="inlineStr">
        <is>
          <t>3|
3|
3</t>
        </is>
      </c>
      <c r="AL2" s="2" t="inlineStr">
        <is>
          <t xml:space="preserve">|
|
</t>
        </is>
      </c>
      <c r="AM2" t="inlineStr">
        <is>
          <t>&lt;a href="https://iate.europa.eu/entry/result/835577/fi" target="_blank"&gt;kasvihuonekaasujen &lt;/a&gt;määrä ilmaistuna metrisinä tonneina esitetyn kasvihuonekaasujen painon ja niiden &lt;a href="https://iate.europa.eu/entry/result/861479/fi" target="_blank"&gt;GWP&lt;/a&gt;:n tulona</t>
        </is>
      </c>
      <c r="AN2" s="2" t="inlineStr">
        <is>
          <t>tonne équivalent dioxyde de carbone|
tonne équivalent CO2|
teqCO2</t>
        </is>
      </c>
      <c r="AO2" s="2" t="inlineStr">
        <is>
          <t>3|
3|
2</t>
        </is>
      </c>
      <c r="AP2" s="2" t="inlineStr">
        <is>
          <t xml:space="preserve">|
|
</t>
        </is>
      </c>
      <c r="AQ2" t="inlineStr">
        <is>
          <t>unité de mesure des gaz à effet de serre [ &lt;a href="/entry/result/835577/all" id="ENTRY_TO_ENTRY_CONVERTER" target="_blank"&gt;IATE:835577&lt;/a&gt; ] prenant le CO2 comme référence</t>
        </is>
      </c>
      <c r="AR2" s="2" t="inlineStr">
        <is>
          <t>tona de choibhéis CO&lt;sub&gt;2&lt;/sub&gt;|
coibhéis tona dé-ocsaíde carbóin</t>
        </is>
      </c>
      <c r="AS2" s="2" t="inlineStr">
        <is>
          <t>3|
3</t>
        </is>
      </c>
      <c r="AT2" s="2" t="inlineStr">
        <is>
          <t xml:space="preserve">|
</t>
        </is>
      </c>
      <c r="AU2" t="inlineStr">
        <is>
          <t>cainníocht gás
 ceaptha teasa, curtha in iúl mar thoradh mheáchan na ngás ceaptha teasa i
 dtonaí méadracha agus a bpoitéinseal téimh dhomhagusa</t>
        </is>
      </c>
      <c r="AV2" s="2" t="inlineStr">
        <is>
          <t>tona ekvivalenta ugljikova dioksida|
tona ekvivalenta CO2</t>
        </is>
      </c>
      <c r="AW2" s="2" t="inlineStr">
        <is>
          <t>3|
3</t>
        </is>
      </c>
      <c r="AX2" s="2" t="inlineStr">
        <is>
          <t xml:space="preserve">|
</t>
        </is>
      </c>
      <c r="AY2" t="inlineStr">
        <is>
          <t/>
        </is>
      </c>
      <c r="AZ2" s="2" t="inlineStr">
        <is>
          <t>tonna szén-dioxid-egyenérték</t>
        </is>
      </c>
      <c r="BA2" s="2" t="inlineStr">
        <is>
          <t>4</t>
        </is>
      </c>
      <c r="BB2" s="2" t="inlineStr">
        <is>
          <t/>
        </is>
      </c>
      <c r="BC2" t="inlineStr">
        <is>
          <t>egy metrikus tonna szén-dioxid (CO2), vagy olyan mennyiségű, a II. mellékletben felsorolt üvegházhatású gáz, amelynek globális felmelegedést okozó potenciálja az előbbivel egyenértékű</t>
        </is>
      </c>
      <c r="BD2" s="2" t="inlineStr">
        <is>
          <t>tCO2e|
tonnellata di CO&lt;sub&gt;2&lt;/sub&gt; equivalente</t>
        </is>
      </c>
      <c r="BE2" s="2" t="inlineStr">
        <is>
          <t>3|
3</t>
        </is>
      </c>
      <c r="BF2" s="2" t="inlineStr">
        <is>
          <t xml:space="preserve">|
</t>
        </is>
      </c>
      <c r="BG2" t="inlineStr">
        <is>
          <t>quantità di gas a effetto serra, o di una miscela contenente tali gas, espressa come il prodotto del peso dei gas a effetto serra in tonnellate metriche e del loro potenziale di riscaldamento globale</t>
        </is>
      </c>
      <c r="BH2" s="2" t="inlineStr">
        <is>
          <t>anglies dioksido ekvivalento tona|
CO&lt;sub&gt;2&lt;/sub&gt;e tona|
t CO&lt;sub&gt;2&lt;/sub&gt;e|
CO&lt;sub&gt;2&lt;/sub&gt; ekvivalento tona</t>
        </is>
      </c>
      <c r="BI2" s="2" t="inlineStr">
        <is>
          <t>3|
3|
3|
3</t>
        </is>
      </c>
      <c r="BJ2" s="2" t="inlineStr">
        <is>
          <t xml:space="preserve">|
|
|
</t>
        </is>
      </c>
      <c r="BK2" t="inlineStr">
        <is>
          <t>&lt;a href="https://iate.europa.eu/entry/result/906496/lt" target="_blank"&gt;anglies dioksido ekvivalento&lt;/a&gt; matavimo vienetas</t>
        </is>
      </c>
      <c r="BL2" s="2" t="inlineStr">
        <is>
          <t>tonna CO&lt;sub&gt;2&lt;/sub&gt; ekvivalenta|
tonna oglekļa dioksīda ekvivalenta</t>
        </is>
      </c>
      <c r="BM2" s="2" t="inlineStr">
        <is>
          <t>3|
3</t>
        </is>
      </c>
      <c r="BN2" s="2" t="inlineStr">
        <is>
          <t xml:space="preserve">|
</t>
        </is>
      </c>
      <c r="BO2" t="inlineStr">
        <is>
          <t>&lt;div&gt;&lt;a href="https://iate.europa.eu/entry/slideshow/1607083591648/835577/lv" target="_blank"&gt;siltumnīcefekta gāzu&lt;/a&gt; daudzums, kas izteikts kā siltumnīcefekta gāzu masas (metriskajās tonnās) un to &lt;a href="https://iate.europa.eu/entry/slideshow/1607083653479/861479/lv" target="_blank"&gt;globālās sasilšanas potenciāla&lt;/a&gt; reizinājums&lt;br&gt;&lt;/div&gt;</t>
        </is>
      </c>
      <c r="BP2" s="2" t="inlineStr">
        <is>
          <t>tunnellata ta’ ekwivalenti għad-diossidu tal-karbonju|
tunnellata ta' ekwivalenti ta' CO&lt;sub&gt;2&lt;/sub&gt;|
tunnellata ta' ekwivalenti ta' diossidu tal-karbonju|
tCO&lt;sub&gt;2&lt;/sub&gt;e|
ekwivalenti ta’ tunnellata metrika ta’ diossidu tal-karbonju</t>
        </is>
      </c>
      <c r="BQ2" s="2" t="inlineStr">
        <is>
          <t>2|
3|
3|
3|
2</t>
        </is>
      </c>
      <c r="BR2" s="2" t="inlineStr">
        <is>
          <t xml:space="preserve">|
|
|
|
</t>
        </is>
      </c>
      <c r="BS2" t="inlineStr">
        <is>
          <t>kwantità ta’ gassijiet serra [ &lt;a href="/entry/result/835577/all" id="ENTRY_TO_ENTRY_CONVERTER" target="_blank"&gt;IATE:835577&lt;/a&gt; ], jew ta’ taħlita li jkun fiha gassijiet ta' dan it-tip, espressa bħala l-prodott tal-piż tal-gassijiet serra f’tunnellati metriċi u tal-potenzjal tat-tisħin globali [ &lt;a href="/entry/result/861479/all" id="ENTRY_TO_ENTRY_CONVERTER" target="_blank"&gt;IATE:861479&lt;/a&gt; ] tagħhom</t>
        </is>
      </c>
      <c r="BT2" s="2" t="inlineStr">
        <is>
          <t>ton CO&lt;sub&gt;2&lt;/sub&gt;-equivalent</t>
        </is>
      </c>
      <c r="BU2" s="2" t="inlineStr">
        <is>
          <t>3</t>
        </is>
      </c>
      <c r="BV2" s="2" t="inlineStr">
        <is>
          <t/>
        </is>
      </c>
      <c r="BW2" t="inlineStr">
        <is>
          <t>"hoeveelheid broeikasgassen, of een mengsel dat die gassen bevat, uitgedrukt als het product van het gewicht van de broeikasgassen in metrische ton en het aardopwarmingsvermogen ervan"</t>
        </is>
      </c>
      <c r="BX2" s="2" t="inlineStr">
        <is>
          <t>tona CO&lt;sub&gt;2&lt;/sub&gt;&lt;sub&gt;(e)&lt;/sub&gt;|
tona ekwiwalentu dwutlenku węgla</t>
        </is>
      </c>
      <c r="BY2" s="2" t="inlineStr">
        <is>
          <t>3|
3</t>
        </is>
      </c>
      <c r="BZ2" s="2" t="inlineStr">
        <is>
          <t xml:space="preserve">|
</t>
        </is>
      </c>
      <c r="CA2" t="inlineStr">
        <is>
          <t>jedna tona metryczna dwutlenku węgla (CO2) lub ilość jakiegokolwiek gazu cieplarnianego wymieniona w załączniku II z równoważnym potencjałem powodowania globalnego efektu cieplarnianego</t>
        </is>
      </c>
      <c r="CB2" s="2" t="inlineStr">
        <is>
          <t>tonelada de equivalente dióxido de carbono|
tonelada equivalente de dióxido de carbono|
tonelada equivalente de CO&lt;sub&gt;2&lt;/sub&gt;|
teCO&lt;sub&gt;2&lt;/sub&gt;</t>
        </is>
      </c>
      <c r="CC2" s="2" t="inlineStr">
        <is>
          <t>3|
3|
3|
3</t>
        </is>
      </c>
      <c r="CD2" s="2" t="inlineStr">
        <is>
          <t xml:space="preserve">|
|
|
</t>
        </is>
      </c>
      <c r="CE2" t="inlineStr">
        <is>
          <t>Tonelada de dióxido de carbono (CO 
&lt;sub&gt;2&lt;/sub&gt;) ou uma quantidade de qualquer outro gás com efeito de estufa com um potencial de aquecimento global equivalente.</t>
        </is>
      </c>
      <c r="CF2" s="2" t="inlineStr">
        <is>
          <t>tonă de dioxid de carbon echivalent|
tonă de CO2 echivalent</t>
        </is>
      </c>
      <c r="CG2" s="2" t="inlineStr">
        <is>
          <t>3|
3</t>
        </is>
      </c>
      <c r="CH2" s="2" t="inlineStr">
        <is>
          <t xml:space="preserve">|
</t>
        </is>
      </c>
      <c r="CI2" t="inlineStr">
        <is>
          <t/>
        </is>
      </c>
      <c r="CJ2" s="2" t="inlineStr">
        <is>
          <t>tCO&lt;sub&gt;2&lt;/sub&gt;e|
tona ekvivalentu oxidu uhličitého</t>
        </is>
      </c>
      <c r="CK2" s="2" t="inlineStr">
        <is>
          <t>3|
3</t>
        </is>
      </c>
      <c r="CL2" s="2" t="inlineStr">
        <is>
          <t xml:space="preserve">|
</t>
        </is>
      </c>
      <c r="CM2" t="inlineStr">
        <is>
          <t>jedna metrická tona oxidu uhličitého (CO 
&lt;sub&gt;2&lt;/sub&gt;) alebo množstvo akéhokoľvek iného skleníkového plynu s ekvivalentným potenciálom globálneho otepľovania</t>
        </is>
      </c>
      <c r="CN2" s="2" t="inlineStr">
        <is>
          <t>tona ekvivalenta ogljikovega dioksida</t>
        </is>
      </c>
      <c r="CO2" s="2" t="inlineStr">
        <is>
          <t>3</t>
        </is>
      </c>
      <c r="CP2" s="2" t="inlineStr">
        <is>
          <t/>
        </is>
      </c>
      <c r="CQ2" t="inlineStr">
        <is>
          <t>&lt;div&gt;količina &lt;a href="https://iate.europa.eu/entry/result/835577/sl" target="_blank"&gt;toplogrednih plinov&lt;/a&gt;, izraženo kot produkt mase toplogrednih plinov v metričnih tonah in njihovega &lt;a href="https://iate.europa.eu/entry/result/861479/sl" target="_blank"&gt;potenciala globalnega segrevanja&lt;/a&gt;&lt;br&gt;&lt;/div&gt;</t>
        </is>
      </c>
      <c r="CR2" s="2" t="inlineStr">
        <is>
          <t>koldioxidekvivalentton|
ton koldioxidekvivalent|
ton CO&lt;sub&gt;2&lt;/sub&gt;e</t>
        </is>
      </c>
      <c r="CS2" s="2" t="inlineStr">
        <is>
          <t>3|
3|
3</t>
        </is>
      </c>
      <c r="CT2" s="2" t="inlineStr">
        <is>
          <t xml:space="preserve">|
|
</t>
        </is>
      </c>
      <c r="CU2" t="inlineStr">
        <is>
          <t>mängd växthusgaser, uttryckt som produkten av växthusgasernas vikt i ton och deras faktor för global uppvärmningspotential</t>
        </is>
      </c>
    </row>
    <row r="3">
      <c r="A3" s="1" t="str">
        <f>HYPERLINK("https://iate.europa.eu/entry/result/133167/all", "133167")</f>
        <v>133167</v>
      </c>
      <c r="B3" t="inlineStr">
        <is>
          <t>ENERGY;PRODUCTION, TECHNOLOGY AND RESEARCH</t>
        </is>
      </c>
      <c r="C3" t="inlineStr">
        <is>
          <t>ENERGY|energy policy|energy industry|fuel;PRODUCTION, TECHNOLOGY AND RESEARCH|technology and technical regulations|biotechnology|biomass</t>
        </is>
      </c>
      <c r="D3" t="inlineStr">
        <is>
          <t/>
        </is>
      </c>
      <c r="E3" t="inlineStr">
        <is>
          <t/>
        </is>
      </c>
      <c r="F3" t="inlineStr">
        <is>
          <t/>
        </is>
      </c>
      <c r="G3" t="inlineStr">
        <is>
          <t/>
        </is>
      </c>
      <c r="H3" t="inlineStr">
        <is>
          <t/>
        </is>
      </c>
      <c r="I3" t="inlineStr">
        <is>
          <t/>
        </is>
      </c>
      <c r="J3" t="inlineStr">
        <is>
          <t/>
        </is>
      </c>
      <c r="K3" t="inlineStr">
        <is>
          <t/>
        </is>
      </c>
      <c r="L3" s="2" t="inlineStr">
        <is>
          <t>brændstof fra biomasse|
biomassebrændsel</t>
        </is>
      </c>
      <c r="M3" s="2" t="inlineStr">
        <is>
          <t>2|
3</t>
        </is>
      </c>
      <c r="N3" s="2" t="inlineStr">
        <is>
          <t xml:space="preserve">|
</t>
        </is>
      </c>
      <c r="O3" t="inlineStr">
        <is>
          <t>gasformige og faste brændsler produceret af &lt;a href="https://iate.europa.eu/entry/result/753749/da" target="_blank"&gt;biomasse&lt;/a&gt;</t>
        </is>
      </c>
      <c r="P3" s="2" t="inlineStr">
        <is>
          <t>Kraftstoff aus Biomasse</t>
        </is>
      </c>
      <c r="Q3" s="2" t="inlineStr">
        <is>
          <t>3</t>
        </is>
      </c>
      <c r="R3" s="2" t="inlineStr">
        <is>
          <t/>
        </is>
      </c>
      <c r="S3" t="inlineStr">
        <is>
          <t/>
        </is>
      </c>
      <c r="T3" s="2" t="inlineStr">
        <is>
          <t>καύσιμο από βιομάζα</t>
        </is>
      </c>
      <c r="U3" s="2" t="inlineStr">
        <is>
          <t>3</t>
        </is>
      </c>
      <c r="V3" s="2" t="inlineStr">
        <is>
          <t/>
        </is>
      </c>
      <c r="W3" t="inlineStr">
        <is>
          <t/>
        </is>
      </c>
      <c r="X3" s="2" t="inlineStr">
        <is>
          <t>biomass fuel</t>
        </is>
      </c>
      <c r="Y3" s="2" t="inlineStr">
        <is>
          <t>3</t>
        </is>
      </c>
      <c r="Z3" s="2" t="inlineStr">
        <is>
          <t/>
        </is>
      </c>
      <c r="AA3" t="inlineStr">
        <is>
          <t>gaseous and solid fuels produced from &lt;i&gt;&lt;a href="https://iate.europa.eu/entry/result/753749/en" target="_blank"&gt;biomass&lt;/a&gt;&lt;/i&gt;</t>
        </is>
      </c>
      <c r="AB3" s="2" t="inlineStr">
        <is>
          <t>combustible obtenido a partir de la biomasa</t>
        </is>
      </c>
      <c r="AC3" s="2" t="inlineStr">
        <is>
          <t>3</t>
        </is>
      </c>
      <c r="AD3" s="2" t="inlineStr">
        <is>
          <t/>
        </is>
      </c>
      <c r="AE3" t="inlineStr">
        <is>
          <t/>
        </is>
      </c>
      <c r="AF3" t="inlineStr">
        <is>
          <t/>
        </is>
      </c>
      <c r="AG3" t="inlineStr">
        <is>
          <t/>
        </is>
      </c>
      <c r="AH3" t="inlineStr">
        <is>
          <t/>
        </is>
      </c>
      <c r="AI3" t="inlineStr">
        <is>
          <t/>
        </is>
      </c>
      <c r="AJ3" s="2" t="inlineStr">
        <is>
          <t>biomassapolttoaine</t>
        </is>
      </c>
      <c r="AK3" s="2" t="inlineStr">
        <is>
          <t>3</t>
        </is>
      </c>
      <c r="AL3" s="2" t="inlineStr">
        <is>
          <t/>
        </is>
      </c>
      <c r="AM3" t="inlineStr">
        <is>
          <t>biomassasta tuotetut kaasumaiset ja kiinteät polttoaineet</t>
        </is>
      </c>
      <c r="AN3" s="2" t="inlineStr">
        <is>
          <t>carburant ex-biomasse|
combustible issu de la biomasse</t>
        </is>
      </c>
      <c r="AO3" s="2" t="inlineStr">
        <is>
          <t>3|
3</t>
        </is>
      </c>
      <c r="AP3" s="2" t="inlineStr">
        <is>
          <t xml:space="preserve">|
</t>
        </is>
      </c>
      <c r="AQ3" t="inlineStr">
        <is>
          <t/>
        </is>
      </c>
      <c r="AR3" s="2" t="inlineStr">
        <is>
          <t>breosla bithmhaise</t>
        </is>
      </c>
      <c r="AS3" s="2" t="inlineStr">
        <is>
          <t>3</t>
        </is>
      </c>
      <c r="AT3" s="2" t="inlineStr">
        <is>
          <t/>
        </is>
      </c>
      <c r="AU3" t="inlineStr">
        <is>
          <t>breoslaí leachtacha nó gásacha arna dtáirgeadh ó bhithmhais</t>
        </is>
      </c>
      <c r="AV3" t="inlineStr">
        <is>
          <t/>
        </is>
      </c>
      <c r="AW3" t="inlineStr">
        <is>
          <t/>
        </is>
      </c>
      <c r="AX3" t="inlineStr">
        <is>
          <t/>
        </is>
      </c>
      <c r="AY3" t="inlineStr">
        <is>
          <t/>
        </is>
      </c>
      <c r="AZ3" s="2" t="inlineStr">
        <is>
          <t>biomasszából előállított tüzelőanyag|
biomasszából előállított üzemanyag</t>
        </is>
      </c>
      <c r="BA3" s="2" t="inlineStr">
        <is>
          <t>3|
3</t>
        </is>
      </c>
      <c r="BB3" s="2" t="inlineStr">
        <is>
          <t xml:space="preserve">|
</t>
        </is>
      </c>
      <c r="BC3" t="inlineStr">
        <is>
          <t>biomasszából előállított szilárd és gáz halmazállapotú üzemanyag</t>
        </is>
      </c>
      <c r="BD3" s="2" t="inlineStr">
        <is>
          <t>combustibile da biomassa</t>
        </is>
      </c>
      <c r="BE3" s="2" t="inlineStr">
        <is>
          <t>3</t>
        </is>
      </c>
      <c r="BF3" s="2" t="inlineStr">
        <is>
          <t/>
        </is>
      </c>
      <c r="BG3" t="inlineStr">
        <is>
          <t>combustibile solido e gassoso prodotto a partire dalla biomassa</t>
        </is>
      </c>
      <c r="BH3" s="2" t="inlineStr">
        <is>
          <t>biomasės kuras</t>
        </is>
      </c>
      <c r="BI3" s="2" t="inlineStr">
        <is>
          <t>3</t>
        </is>
      </c>
      <c r="BJ3" s="2" t="inlineStr">
        <is>
          <t/>
        </is>
      </c>
      <c r="BK3" t="inlineStr">
        <is>
          <t>iš biomasės pagamintas dujinis arba skystasis kuras</t>
        </is>
      </c>
      <c r="BL3" s="2" t="inlineStr">
        <is>
          <t>biomasas kurināmais</t>
        </is>
      </c>
      <c r="BM3" s="2" t="inlineStr">
        <is>
          <t>3</t>
        </is>
      </c>
      <c r="BN3" s="2" t="inlineStr">
        <is>
          <t/>
        </is>
      </c>
      <c r="BO3" t="inlineStr">
        <is>
          <t>no biomasas iegūts gāzveida vai šķidrais kurināmais</t>
        </is>
      </c>
      <c r="BP3" s="2" t="inlineStr">
        <is>
          <t>fjuwil tal-bijomassa</t>
        </is>
      </c>
      <c r="BQ3" s="2" t="inlineStr">
        <is>
          <t>3</t>
        </is>
      </c>
      <c r="BR3" s="2" t="inlineStr">
        <is>
          <t/>
        </is>
      </c>
      <c r="BS3" t="inlineStr">
        <is>
          <t>fjuwil likwidu jew fil-forma ta’ gass prodott mill-bijomassa</t>
        </is>
      </c>
      <c r="BT3" s="2" t="inlineStr">
        <is>
          <t>brandstof uit biomassa</t>
        </is>
      </c>
      <c r="BU3" s="2" t="inlineStr">
        <is>
          <t>3</t>
        </is>
      </c>
      <c r="BV3" s="2" t="inlineStr">
        <is>
          <t/>
        </is>
      </c>
      <c r="BW3" t="inlineStr">
        <is>
          <t/>
        </is>
      </c>
      <c r="BX3" s="2" t="inlineStr">
        <is>
          <t>paliwo z biomasy</t>
        </is>
      </c>
      <c r="BY3" s="2" t="inlineStr">
        <is>
          <t>3</t>
        </is>
      </c>
      <c r="BZ3" s="2" t="inlineStr">
        <is>
          <t/>
        </is>
      </c>
      <c r="CA3" t="inlineStr">
        <is>
          <t>paliwo wyprodukowane z biomasy</t>
        </is>
      </c>
      <c r="CB3" s="2" t="inlineStr">
        <is>
          <t>combustível biomássico|
combustível proveniente da biomassa</t>
        </is>
      </c>
      <c r="CC3" s="2" t="inlineStr">
        <is>
          <t>3|
3</t>
        </is>
      </c>
      <c r="CD3" s="2" t="inlineStr">
        <is>
          <t xml:space="preserve">|
</t>
        </is>
      </c>
      <c r="CE3" t="inlineStr">
        <is>
          <t>Nos termos da Diretiva (UE) 2018/2001 relativa às energias renováveis, combustível gasoso ou líquido produzido a partir de biomassa.</t>
        </is>
      </c>
      <c r="CF3" t="inlineStr">
        <is>
          <t/>
        </is>
      </c>
      <c r="CG3" t="inlineStr">
        <is>
          <t/>
        </is>
      </c>
      <c r="CH3" t="inlineStr">
        <is>
          <t/>
        </is>
      </c>
      <c r="CI3" t="inlineStr">
        <is>
          <t/>
        </is>
      </c>
      <c r="CJ3" t="inlineStr">
        <is>
          <t/>
        </is>
      </c>
      <c r="CK3" t="inlineStr">
        <is>
          <t/>
        </is>
      </c>
      <c r="CL3" t="inlineStr">
        <is>
          <t/>
        </is>
      </c>
      <c r="CM3" t="inlineStr">
        <is>
          <t/>
        </is>
      </c>
      <c r="CN3" s="2" t="inlineStr">
        <is>
          <t>biomasno gorivo</t>
        </is>
      </c>
      <c r="CO3" s="2" t="inlineStr">
        <is>
          <t>3</t>
        </is>
      </c>
      <c r="CP3" s="2" t="inlineStr">
        <is>
          <t/>
        </is>
      </c>
      <c r="CQ3" t="inlineStr">
        <is>
          <t>plinasto in trdno gorivo, proizvedeno iz &lt;a href="https://iate.europa.eu/entry/result/753749/sl" target="_blank"&gt;biomase&lt;/a&gt;</t>
        </is>
      </c>
      <c r="CR3" s="2" t="inlineStr">
        <is>
          <t>biobränsle|
biomassabränsle</t>
        </is>
      </c>
      <c r="CS3" s="2" t="inlineStr">
        <is>
          <t>3|
3</t>
        </is>
      </c>
      <c r="CT3" s="2" t="inlineStr">
        <is>
          <t xml:space="preserve">|
</t>
        </is>
      </c>
      <c r="CU3" t="inlineStr">
        <is>
          <t>energiresurs som erhålls från någon typ av biomassa</t>
        </is>
      </c>
    </row>
    <row r="4">
      <c r="A4" s="1" t="str">
        <f>HYPERLINK("https://iate.europa.eu/entry/result/2155830/all", "2155830")</f>
        <v>2155830</v>
      </c>
      <c r="B4" t="inlineStr">
        <is>
          <t>PRODUCTION, TECHNOLOGY AND RESEARCH;INDUSTRY</t>
        </is>
      </c>
      <c r="C4" t="inlineStr">
        <is>
          <t>PRODUCTION, TECHNOLOGY AND RESEARCH|technology and technical regulations|technology|choice of technology|clean technology;INDUSTRY|chemistry</t>
        </is>
      </c>
      <c r="D4" s="2" t="inlineStr">
        <is>
          <t>циклично химическо изгаряне</t>
        </is>
      </c>
      <c r="E4" s="2" t="inlineStr">
        <is>
          <t>3</t>
        </is>
      </c>
      <c r="F4" s="2" t="inlineStr">
        <is>
          <t/>
        </is>
      </c>
      <c r="G4" t="inlineStr">
        <is>
          <t/>
        </is>
      </c>
      <c r="H4" s="2" t="inlineStr">
        <is>
          <t>spalování v chemické smyčce|
CLC|
proces tzv. chemických smyček</t>
        </is>
      </c>
      <c r="I4" s="2" t="inlineStr">
        <is>
          <t>3|
3|
2</t>
        </is>
      </c>
      <c r="J4" s="2" t="inlineStr">
        <is>
          <t xml:space="preserve">|
|
</t>
        </is>
      </c>
      <c r="K4" t="inlineStr">
        <is>
          <t>proces spalování
s možností separace CO&lt;sub&gt;2&lt;/sub&gt;, při kterém dojde k odloučení O&lt;sub&gt;2 &lt;/sub&gt;z oxidu kovu, jež je použit jako nositel kyslíku, čímž nedochází ke
kontaktu paliva se vzduchem a nevznikají oxidy dusíku</t>
        </is>
      </c>
      <c r="L4" s="2" t="inlineStr">
        <is>
          <t>CLC|
kemisk looping forbrænding</t>
        </is>
      </c>
      <c r="M4" s="2" t="inlineStr">
        <is>
          <t>3|
3</t>
        </is>
      </c>
      <c r="N4" s="2" t="inlineStr">
        <is>
          <t xml:space="preserve">|
</t>
        </is>
      </c>
      <c r="O4" t="inlineStr">
        <is>
          <t>energiomdannelsesteknologi, der opfanger CO&lt;sub&gt;2&lt;/sub&gt; gennem en forbrændingsproces, hvor brændslet oxideres uden direkte kontakt mellem brændsel og luftens ilt. Den opfangede CO&lt;sub&gt;2&lt;/sub&gt; kan derefter lagres</t>
        </is>
      </c>
      <c r="P4" s="2" t="inlineStr">
        <is>
          <t>CLC-Prozess</t>
        </is>
      </c>
      <c r="Q4" s="2" t="inlineStr">
        <is>
          <t>3</t>
        </is>
      </c>
      <c r="R4" s="2" t="inlineStr">
        <is>
          <t/>
        </is>
      </c>
      <c r="S4" t="inlineStr">
        <is>
          <t>indirektes Verbrennungsverfahren, bei dem als Emissionen nur Wasser und Kohlendioxid (CO2) entstehen</t>
        </is>
      </c>
      <c r="T4" s="2" t="inlineStr">
        <is>
          <t>καύση χημικής ανακύκλωσης</t>
        </is>
      </c>
      <c r="U4" s="2" t="inlineStr">
        <is>
          <t>3</t>
        </is>
      </c>
      <c r="V4" s="2" t="inlineStr">
        <is>
          <t/>
        </is>
      </c>
      <c r="W4" t="inlineStr">
        <is>
          <t>τρόπος καύσης για παραγωγή ενέργειας, κατά τον οποίο δεν χρησιμοποιείται οξυγόνο ως αέριο καύσης αλλά οξείδιο μετάλλου</t>
        </is>
      </c>
      <c r="X4" s="2" t="inlineStr">
        <is>
          <t>CLC|
chemical looping combustion</t>
        </is>
      </c>
      <c r="Y4" s="2" t="inlineStr">
        <is>
          <t>3|
3</t>
        </is>
      </c>
      <c r="Z4" s="2" t="inlineStr">
        <is>
          <t xml:space="preserve">|
</t>
        </is>
      </c>
      <c r="AA4" t="inlineStr">
        <is>
          <t>thermal fuel conversion technology
with inherent CO2 capture, where the core of the process is the particulate
solid oxygen carrier, typically a metal oxide, which permits fuel oxidation
without direct contact between the fuel itself and the oxygen contained in the
air</t>
        </is>
      </c>
      <c r="AB4" t="inlineStr">
        <is>
          <t/>
        </is>
      </c>
      <c r="AC4" t="inlineStr">
        <is>
          <t/>
        </is>
      </c>
      <c r="AD4" t="inlineStr">
        <is>
          <t/>
        </is>
      </c>
      <c r="AE4" t="inlineStr">
        <is>
          <t/>
        </is>
      </c>
      <c r="AF4" t="inlineStr">
        <is>
          <t/>
        </is>
      </c>
      <c r="AG4" t="inlineStr">
        <is>
          <t/>
        </is>
      </c>
      <c r="AH4" t="inlineStr">
        <is>
          <t/>
        </is>
      </c>
      <c r="AI4" t="inlineStr">
        <is>
          <t/>
        </is>
      </c>
      <c r="AJ4" t="inlineStr">
        <is>
          <t/>
        </is>
      </c>
      <c r="AK4" t="inlineStr">
        <is>
          <t/>
        </is>
      </c>
      <c r="AL4" t="inlineStr">
        <is>
          <t/>
        </is>
      </c>
      <c r="AM4" t="inlineStr">
        <is>
          <t/>
        </is>
      </c>
      <c r="AN4" s="2" t="inlineStr">
        <is>
          <t>combustion en boucle chimique|
anaérocombustion</t>
        </is>
      </c>
      <c r="AO4" s="2" t="inlineStr">
        <is>
          <t>3|
3</t>
        </is>
      </c>
      <c r="AP4" s="2" t="inlineStr">
        <is>
          <t xml:space="preserve">|
</t>
        </is>
      </c>
      <c r="AQ4" t="inlineStr">
        <is>
          <t>procédé de combustion pour la production d'énergie, dans lequel on utilise comme comburant, à la place de l'air, un oxyde métallique régénéré périodiquement</t>
        </is>
      </c>
      <c r="AR4" t="inlineStr">
        <is>
          <t/>
        </is>
      </c>
      <c r="AS4" t="inlineStr">
        <is>
          <t/>
        </is>
      </c>
      <c r="AT4" t="inlineStr">
        <is>
          <t/>
        </is>
      </c>
      <c r="AU4" t="inlineStr">
        <is>
          <t/>
        </is>
      </c>
      <c r="AV4" t="inlineStr">
        <is>
          <t/>
        </is>
      </c>
      <c r="AW4" t="inlineStr">
        <is>
          <t/>
        </is>
      </c>
      <c r="AX4" t="inlineStr">
        <is>
          <t/>
        </is>
      </c>
      <c r="AY4" t="inlineStr">
        <is>
          <t/>
        </is>
      </c>
      <c r="AZ4" t="inlineStr">
        <is>
          <t/>
        </is>
      </c>
      <c r="BA4" t="inlineStr">
        <is>
          <t/>
        </is>
      </c>
      <c r="BB4" t="inlineStr">
        <is>
          <t/>
        </is>
      </c>
      <c r="BC4" t="inlineStr">
        <is>
          <t/>
        </is>
      </c>
      <c r="BD4" s="2" t="inlineStr">
        <is>
          <t>CLC|
combustione chimica ad anello|
combustione in ciclo chimico</t>
        </is>
      </c>
      <c r="BE4" s="2" t="inlineStr">
        <is>
          <t>3|
3|
3</t>
        </is>
      </c>
      <c r="BF4" s="2" t="inlineStr">
        <is>
          <t xml:space="preserve">|
|
</t>
        </is>
      </c>
      <c r="BG4" t="inlineStr">
        <is>
          <t>tecnica di combustione con separazione intrinseca di CO2 in cui l’ossigeno viene trasferito attraverso un carrier dall’aria al combustibile evitando il contatto diretto tra combustibile ed aria. Il principale vantaggio di questa tecnica consiste nel fatto che, dopo aver condensato l’acqua, senza ulteriore spesa energetica si ottiene una corrente quasi pura di CO2. Più specificamente, la separazione si ottiene facendo avvenire il processo in due reattori separati, il reattore di ossidazione del carrier (air reactor) e il reattore di combustione (fuel reactor) rispettivamente, utilizzando un carrier di ossigeno, generalmente un ossido metallico, circolante tra i due reattori</t>
        </is>
      </c>
      <c r="BH4" s="2" t="inlineStr">
        <is>
          <t>cheminis deginimas|
cheminės cirkuliacijos degimas</t>
        </is>
      </c>
      <c r="BI4" s="2" t="inlineStr">
        <is>
          <t>3|
3</t>
        </is>
      </c>
      <c r="BJ4" s="2" t="inlineStr">
        <is>
          <t xml:space="preserve">|
</t>
        </is>
      </c>
      <c r="BK4" t="inlineStr">
        <is>
          <t>energijos gamybai naudojamas degimo procesas, kuriame degimui palaikyti vietoj oro naudojamas periodiškai regeneruojamas metalo oksidas</t>
        </is>
      </c>
      <c r="BL4" t="inlineStr">
        <is>
          <t/>
        </is>
      </c>
      <c r="BM4" t="inlineStr">
        <is>
          <t/>
        </is>
      </c>
      <c r="BN4" t="inlineStr">
        <is>
          <t/>
        </is>
      </c>
      <c r="BO4" t="inlineStr">
        <is>
          <t/>
        </is>
      </c>
      <c r="BP4" s="2" t="inlineStr">
        <is>
          <t>kombustjoni “chemical looping”</t>
        </is>
      </c>
      <c r="BQ4" s="2" t="inlineStr">
        <is>
          <t>3</t>
        </is>
      </c>
      <c r="BR4" s="2" t="inlineStr">
        <is>
          <t/>
        </is>
      </c>
      <c r="BS4" t="inlineStr">
        <is>
          <t>teknoloġija ta' konverżjoni tal- fjuwil termali bi &lt;a href="https://iate.europa.eu/entry/result/2206053/all" target="_blank"&gt;qbid ta' CO2&lt;/a&gt; inerenti, fejn il-qalba tal-proċess hija l-vettur tal-partikolat tal-ossiġnu solidu, tipikament ossidu tal-metall, li jippermetti fjuwil b'ossidu mingħajr kuntatt dirett bejn il-fjuwil innifsu u l-ossiġnu fl-arja</t>
        </is>
      </c>
      <c r="BT4" t="inlineStr">
        <is>
          <t/>
        </is>
      </c>
      <c r="BU4" t="inlineStr">
        <is>
          <t/>
        </is>
      </c>
      <c r="BV4" t="inlineStr">
        <is>
          <t/>
        </is>
      </c>
      <c r="BW4" t="inlineStr">
        <is>
          <t/>
        </is>
      </c>
      <c r="BX4" t="inlineStr">
        <is>
          <t/>
        </is>
      </c>
      <c r="BY4" t="inlineStr">
        <is>
          <t/>
        </is>
      </c>
      <c r="BZ4" t="inlineStr">
        <is>
          <t/>
        </is>
      </c>
      <c r="CA4" t="inlineStr">
        <is>
          <t/>
        </is>
      </c>
      <c r="CB4" t="inlineStr">
        <is>
          <t/>
        </is>
      </c>
      <c r="CC4" t="inlineStr">
        <is>
          <t/>
        </is>
      </c>
      <c r="CD4" t="inlineStr">
        <is>
          <t/>
        </is>
      </c>
      <c r="CE4" t="inlineStr">
        <is>
          <t/>
        </is>
      </c>
      <c r="CF4" s="2" t="inlineStr">
        <is>
          <t>ardere în buclă chimică</t>
        </is>
      </c>
      <c r="CG4" s="2" t="inlineStr">
        <is>
          <t>3</t>
        </is>
      </c>
      <c r="CH4" s="2" t="inlineStr">
        <is>
          <t/>
        </is>
      </c>
      <c r="CI4" t="inlineStr">
        <is>
          <t/>
        </is>
      </c>
      <c r="CJ4" t="inlineStr">
        <is>
          <t/>
        </is>
      </c>
      <c r="CK4" t="inlineStr">
        <is>
          <t/>
        </is>
      </c>
      <c r="CL4" t="inlineStr">
        <is>
          <t/>
        </is>
      </c>
      <c r="CM4" t="inlineStr">
        <is>
          <t/>
        </is>
      </c>
      <c r="CN4" s="2" t="inlineStr">
        <is>
          <t>CLC|
zgorevanje v kemijski zanki</t>
        </is>
      </c>
      <c r="CO4" s="2" t="inlineStr">
        <is>
          <t>3|
3</t>
        </is>
      </c>
      <c r="CP4" s="2" t="inlineStr">
        <is>
          <t xml:space="preserve">|
</t>
        </is>
      </c>
      <c r="CQ4" t="inlineStr">
        <is>
          <t/>
        </is>
      </c>
      <c r="CR4" s="2" t="inlineStr">
        <is>
          <t>tvåstegsförbränning</t>
        </is>
      </c>
      <c r="CS4" s="2" t="inlineStr">
        <is>
          <t>3</t>
        </is>
      </c>
      <c r="CT4" s="2" t="inlineStr">
        <is>
          <t/>
        </is>
      </c>
      <c r="CU4" t="inlineStr">
        <is>
          <t>förbränningsprocess där en fast syrebärare, vanligtvis en metalloxid, används för att överföra syre från luft till ett
gasformigt bränsle, där bränslet oxideras utan direktkontakt med syret i luften
och där koldioxid avskiljs</t>
        </is>
      </c>
    </row>
    <row r="5">
      <c r="A5" s="1" t="str">
        <f>HYPERLINK("https://iate.europa.eu/entry/result/1422155/all", "1422155")</f>
        <v>1422155</v>
      </c>
      <c r="B5" t="inlineStr">
        <is>
          <t>INDUSTRY</t>
        </is>
      </c>
      <c r="C5" t="inlineStr">
        <is>
          <t>INDUSTRY|industrial structures and policy|industrial structures;INDUSTRY|iron, steel and other metal industries</t>
        </is>
      </c>
      <c r="D5" s="2" t="inlineStr">
        <is>
          <t>калцинатор</t>
        </is>
      </c>
      <c r="E5" s="2" t="inlineStr">
        <is>
          <t>3</t>
        </is>
      </c>
      <c r="F5" s="2" t="inlineStr">
        <is>
          <t/>
        </is>
      </c>
      <c r="G5" t="inlineStr">
        <is>
          <t/>
        </is>
      </c>
      <c r="H5" s="2" t="inlineStr">
        <is>
          <t>kalcinátor|
kalcinační pec</t>
        </is>
      </c>
      <c r="I5" s="2" t="inlineStr">
        <is>
          <t>3|
2</t>
        </is>
      </c>
      <c r="J5" s="2" t="inlineStr">
        <is>
          <t xml:space="preserve">preferred|
</t>
        </is>
      </c>
      <c r="K5" t="inlineStr">
        <is>
          <t>přímo nebo nepřímo
vyhřívaná pec, v níž probíhá zpracování procesem &lt;a href="https://iate.europa.eu/entry/result/150942/cs" target="_blank"&gt;kalcinace&lt;/a&gt; v řízeném prostředí při teplotách od 500 do 1150°C</t>
        </is>
      </c>
      <c r="L5" s="2" t="inlineStr">
        <is>
          <t>sinterovn|
sintringsovn</t>
        </is>
      </c>
      <c r="M5" s="2" t="inlineStr">
        <is>
          <t>3|
3</t>
        </is>
      </c>
      <c r="N5" s="2" t="inlineStr">
        <is>
          <t xml:space="preserve">|
</t>
        </is>
      </c>
      <c r="O5" t="inlineStr">
        <is>
          <t>ovn, hvor materialer i pulverform omdannes til en fast masse under ophedning og evt. påvirkning af tryk, og som formes under processen</t>
        </is>
      </c>
      <c r="P5" s="2" t="inlineStr">
        <is>
          <t>Kal­zi­nier­ofen|
Kalzinierungsofen|
Calcinierofen</t>
        </is>
      </c>
      <c r="Q5" s="2" t="inlineStr">
        <is>
          <t>3|
3|
3</t>
        </is>
      </c>
      <c r="R5" s="2" t="inlineStr">
        <is>
          <t xml:space="preserve">|
|
</t>
        </is>
      </c>
      <c r="S5" t="inlineStr">
        <is>
          <t>Ofen zur Kalzinierung eines Materials, d.h. zum Erhitzen bzw. Brennen eines Materials mit dem Ziel, dieses zu entwässern, zu verfärben oder zu zersetzen</t>
        </is>
      </c>
      <c r="T5" s="2" t="inlineStr">
        <is>
          <t>κλίβανος πυρώσεως|
κάμινος ασβεστοποιήσεως</t>
        </is>
      </c>
      <c r="U5" s="2" t="inlineStr">
        <is>
          <t>3|
3</t>
        </is>
      </c>
      <c r="V5" s="2" t="inlineStr">
        <is>
          <t xml:space="preserve">|
</t>
        </is>
      </c>
      <c r="W5" t="inlineStr">
        <is>
          <t/>
        </is>
      </c>
      <c r="X5" s="2" t="inlineStr">
        <is>
          <t>calcining kiln|
calciner</t>
        </is>
      </c>
      <c r="Y5" s="2" t="inlineStr">
        <is>
          <t>3|
3</t>
        </is>
      </c>
      <c r="Z5" s="2" t="inlineStr">
        <is>
          <t xml:space="preserve">|
</t>
        </is>
      </c>
      <c r="AA5" t="inlineStr">
        <is>
          <t>directly or indirectly heated
furnace where processing is carried out by calcination in a controlled
atmosphere at the required temperature of approx. 500 - 1 150&lt;sup&gt;o&lt;/sup&gt; C</t>
        </is>
      </c>
      <c r="AB5" s="2" t="inlineStr">
        <is>
          <t>horno de calcinación</t>
        </is>
      </c>
      <c r="AC5" s="2" t="inlineStr">
        <is>
          <t>3</t>
        </is>
      </c>
      <c r="AD5" s="2" t="inlineStr">
        <is>
          <t/>
        </is>
      </c>
      <c r="AE5" t="inlineStr">
        <is>
          <t/>
        </is>
      </c>
      <c r="AF5" t="inlineStr">
        <is>
          <t/>
        </is>
      </c>
      <c r="AG5" t="inlineStr">
        <is>
          <t/>
        </is>
      </c>
      <c r="AH5" t="inlineStr">
        <is>
          <t/>
        </is>
      </c>
      <c r="AI5" t="inlineStr">
        <is>
          <t/>
        </is>
      </c>
      <c r="AJ5" t="inlineStr">
        <is>
          <t/>
        </is>
      </c>
      <c r="AK5" t="inlineStr">
        <is>
          <t/>
        </is>
      </c>
      <c r="AL5" t="inlineStr">
        <is>
          <t/>
        </is>
      </c>
      <c r="AM5" t="inlineStr">
        <is>
          <t/>
        </is>
      </c>
      <c r="AN5" s="2" t="inlineStr">
        <is>
          <t>calcinateur|
four de cuisson|
four à calciner|
four de calcination</t>
        </is>
      </c>
      <c r="AO5" s="2" t="inlineStr">
        <is>
          <t>3|
3|
3|
3</t>
        </is>
      </c>
      <c r="AP5" s="2" t="inlineStr">
        <is>
          <t xml:space="preserve">|
|
|
</t>
        </is>
      </c>
      <c r="AQ5" t="inlineStr">
        <is>
          <t>four qui sert à chauffer des substances, à très haute température (environ 500 à 1150 degrés) et en présence d'air ou d'oxygène limité, afin de les décomposer ou d'obtenir des réactions chimiques</t>
        </is>
      </c>
      <c r="AR5" t="inlineStr">
        <is>
          <t/>
        </is>
      </c>
      <c r="AS5" t="inlineStr">
        <is>
          <t/>
        </is>
      </c>
      <c r="AT5" t="inlineStr">
        <is>
          <t/>
        </is>
      </c>
      <c r="AU5" t="inlineStr">
        <is>
          <t/>
        </is>
      </c>
      <c r="AV5" t="inlineStr">
        <is>
          <t/>
        </is>
      </c>
      <c r="AW5" t="inlineStr">
        <is>
          <t/>
        </is>
      </c>
      <c r="AX5" t="inlineStr">
        <is>
          <t/>
        </is>
      </c>
      <c r="AY5" t="inlineStr">
        <is>
          <t/>
        </is>
      </c>
      <c r="AZ5" t="inlineStr">
        <is>
          <t/>
        </is>
      </c>
      <c r="BA5" t="inlineStr">
        <is>
          <t/>
        </is>
      </c>
      <c r="BB5" t="inlineStr">
        <is>
          <t/>
        </is>
      </c>
      <c r="BC5" t="inlineStr">
        <is>
          <t/>
        </is>
      </c>
      <c r="BD5" s="2" t="inlineStr">
        <is>
          <t>forno di calcinazione|
calcinatore</t>
        </is>
      </c>
      <c r="BE5" s="2" t="inlineStr">
        <is>
          <t>3|
3</t>
        </is>
      </c>
      <c r="BF5" s="2" t="inlineStr">
        <is>
          <t xml:space="preserve">|
</t>
        </is>
      </c>
      <c r="BG5" t="inlineStr">
        <is>
          <t>forno destinato a riscaldare una sostanza solida ad alte temperature (500 - 1150&lt;sup&gt;o&lt;/sup&gt; C) per disidratarla o decomporla</t>
        </is>
      </c>
      <c r="BH5" s="2" t="inlineStr">
        <is>
          <t>kalcinavimo įrenginys|
kalcinavimo krosnis</t>
        </is>
      </c>
      <c r="BI5" s="2" t="inlineStr">
        <is>
          <t>3|
3</t>
        </is>
      </c>
      <c r="BJ5" s="2" t="inlineStr">
        <is>
          <t xml:space="preserve">|
</t>
        </is>
      </c>
      <c r="BK5" t="inlineStr">
        <is>
          <t>tiesiogiai arba netiesiogiai kaitinama krosnis, kurioje kontroliuojamoje atmosferoje ir reikiamoje temperatūroje (550–1 150 °C) perdirbama kalcinavimo būdu</t>
        </is>
      </c>
      <c r="BL5" s="2" t="inlineStr">
        <is>
          <t>kalcinētājs|
kalcinēšanas krāsns</t>
        </is>
      </c>
      <c r="BM5" s="2" t="inlineStr">
        <is>
          <t>3|
3</t>
        </is>
      </c>
      <c r="BN5" s="2" t="inlineStr">
        <is>
          <t xml:space="preserve">|
</t>
        </is>
      </c>
      <c r="BO5" t="inlineStr">
        <is>
          <t>krāsns, ar kuru veic kalcinācijas procesu, proti, materiālu atbrīvo no gaistošām vielām, piem., ūdens vai ogļskābās gāzes</t>
        </is>
      </c>
      <c r="BP5" s="2" t="inlineStr">
        <is>
          <t>kalkara|
kalkara tal-ġir</t>
        </is>
      </c>
      <c r="BQ5" s="2" t="inlineStr">
        <is>
          <t>3|
3</t>
        </is>
      </c>
      <c r="BR5" s="2" t="inlineStr">
        <is>
          <t xml:space="preserve">|
</t>
        </is>
      </c>
      <c r="BS5" t="inlineStr">
        <is>
          <t>forn imsaħħan direttament jew indirettament fejn l-ipproċessar jitwettaq permezz tal-kalċinazzjoni f'atmosfera kkontrollata fit-temperatura meħtieġa</t>
        </is>
      </c>
      <c r="BT5" s="2" t="inlineStr">
        <is>
          <t>calcineeroven|
roostoven</t>
        </is>
      </c>
      <c r="BU5" s="2" t="inlineStr">
        <is>
          <t>3|
3</t>
        </is>
      </c>
      <c r="BV5" s="2" t="inlineStr">
        <is>
          <t xml:space="preserve">|
</t>
        </is>
      </c>
      <c r="BW5" t="inlineStr">
        <is>
          <t/>
        </is>
      </c>
      <c r="BX5" t="inlineStr">
        <is>
          <t/>
        </is>
      </c>
      <c r="BY5" t="inlineStr">
        <is>
          <t/>
        </is>
      </c>
      <c r="BZ5" t="inlineStr">
        <is>
          <t/>
        </is>
      </c>
      <c r="CA5" t="inlineStr">
        <is>
          <t/>
        </is>
      </c>
      <c r="CB5" s="2" t="inlineStr">
        <is>
          <t>forno de cozimento|
forno de calcinação</t>
        </is>
      </c>
      <c r="CC5" s="2" t="inlineStr">
        <is>
          <t>3|
3</t>
        </is>
      </c>
      <c r="CD5" s="2" t="inlineStr">
        <is>
          <t xml:space="preserve">|
</t>
        </is>
      </c>
      <c r="CE5" t="inlineStr">
        <is>
          <t/>
        </is>
      </c>
      <c r="CF5" s="2" t="inlineStr">
        <is>
          <t>cuptor de calcinare</t>
        </is>
      </c>
      <c r="CG5" s="2" t="inlineStr">
        <is>
          <t>3</t>
        </is>
      </c>
      <c r="CH5" s="2" t="inlineStr">
        <is>
          <t/>
        </is>
      </c>
      <c r="CI5" t="inlineStr">
        <is>
          <t/>
        </is>
      </c>
      <c r="CJ5" t="inlineStr">
        <is>
          <t/>
        </is>
      </c>
      <c r="CK5" t="inlineStr">
        <is>
          <t/>
        </is>
      </c>
      <c r="CL5" t="inlineStr">
        <is>
          <t/>
        </is>
      </c>
      <c r="CM5" t="inlineStr">
        <is>
          <t/>
        </is>
      </c>
      <c r="CN5" s="2" t="inlineStr">
        <is>
          <t>žgalna peč|
peč za kalcinacijo</t>
        </is>
      </c>
      <c r="CO5" s="2" t="inlineStr">
        <is>
          <t>3|
3</t>
        </is>
      </c>
      <c r="CP5" s="2" t="inlineStr">
        <is>
          <t xml:space="preserve">|
</t>
        </is>
      </c>
      <c r="CQ5" t="inlineStr">
        <is>
          <t>ogrevana peč za visokotemperaturno obdelavo (550–1150 °C ali 1000–2100 °F) v nadzorovani atmosferi, ki jo izvaja &lt;i&gt;kalcinator&lt;/i&gt; (vrteči jekleni valj v peči)</t>
        </is>
      </c>
      <c r="CR5" s="2" t="inlineStr">
        <is>
          <t>rostugn|
kalcineringsugn</t>
        </is>
      </c>
      <c r="CS5" s="2" t="inlineStr">
        <is>
          <t>2|
3</t>
        </is>
      </c>
      <c r="CT5" s="2" t="inlineStr">
        <is>
          <t xml:space="preserve">|
</t>
        </is>
      </c>
      <c r="CU5" t="inlineStr">
        <is>
          <t>ugn för sönderdelning av fasta ämnen genom kraftig upphettning (kalcinering)</t>
        </is>
      </c>
    </row>
    <row r="6">
      <c r="A6" s="1" t="str">
        <f>HYPERLINK("https://iate.europa.eu/entry/result/1117166/all", "1117166")</f>
        <v>1117166</v>
      </c>
      <c r="B6" t="inlineStr">
        <is>
          <t>PRODUCTION, TECHNOLOGY AND RESEARCH;SCIENCE;ENVIRONMENT</t>
        </is>
      </c>
      <c r="C6" t="inlineStr">
        <is>
          <t>PRODUCTION, TECHNOLOGY AND RESEARCH|technology and technical regulations|materials technology;SCIENCE|natural and applied sciences|earth sciences;ENVIRONMENT|environmental policy|pollution control measures|prevention of pollution</t>
        </is>
      </c>
      <c r="D6" s="2" t="inlineStr">
        <is>
          <t>каталитично доизгаряне|
каталитично окисление</t>
        </is>
      </c>
      <c r="E6" s="2" t="inlineStr">
        <is>
          <t>3|
3</t>
        </is>
      </c>
      <c r="F6" s="2" t="inlineStr">
        <is>
          <t xml:space="preserve">|
</t>
        </is>
      </c>
      <c r="G6" t="inlineStr">
        <is>
          <t/>
        </is>
      </c>
      <c r="H6" s="2" t="inlineStr">
        <is>
          <t>katalytická oxidace|
katalytické dospalování|
katalytické dodatečné spalování</t>
        </is>
      </c>
      <c r="I6" s="2" t="inlineStr">
        <is>
          <t>3|
3|
3</t>
        </is>
      </c>
      <c r="J6" s="2" t="inlineStr">
        <is>
          <t xml:space="preserve">|
|
</t>
        </is>
      </c>
      <c r="K6" t="inlineStr">
        <is>
          <t>proces čištění
průmyslových výfukových plynů od látek znečišťujících ovzduší (především &lt;a href="https://iate.europa.eu/entry/result/49609/cs" target="_blank"&gt;těkavých organických sloučenin&lt;/a&gt;) jejich přeměnou na oxid uhličitý a vodu okysličením ve spalovací
komoře při mírné teplotě a za použití katalyzátoru</t>
        </is>
      </c>
      <c r="L6" s="2" t="inlineStr">
        <is>
          <t>katalytisk oxidation|
katalytisk efterbrænding</t>
        </is>
      </c>
      <c r="M6" s="2" t="inlineStr">
        <is>
          <t>3|
3</t>
        </is>
      </c>
      <c r="N6" s="2" t="inlineStr">
        <is>
          <t xml:space="preserve">|
</t>
        </is>
      </c>
      <c r="O6" t="inlineStr">
        <is>
          <t/>
        </is>
      </c>
      <c r="P6" s="2" t="inlineStr">
        <is>
          <t>katalytische Oxidation</t>
        </is>
      </c>
      <c r="Q6" s="2" t="inlineStr">
        <is>
          <t>3</t>
        </is>
      </c>
      <c r="R6" s="2" t="inlineStr">
        <is>
          <t/>
        </is>
      </c>
      <c r="S6" t="inlineStr">
        <is>
          <t>Verfahren zur Reinigung meist organisch belasteter Prozessluftströme
bei geringer Temperatur</t>
        </is>
      </c>
      <c r="T6" s="2" t="inlineStr">
        <is>
          <t>καταλυτική μετάκαυση</t>
        </is>
      </c>
      <c r="U6" s="2" t="inlineStr">
        <is>
          <t>3</t>
        </is>
      </c>
      <c r="V6" s="2" t="inlineStr">
        <is>
          <t/>
        </is>
      </c>
      <c r="W6" t="inlineStr">
        <is>
          <t/>
        </is>
      </c>
      <c r="X6" s="2" t="inlineStr">
        <is>
          <t>catalytic oxidation|
catalytic afterburning|
catalytic post-combustion</t>
        </is>
      </c>
      <c r="Y6" s="2" t="inlineStr">
        <is>
          <t>3|
3|
3</t>
        </is>
      </c>
      <c r="Z6" s="2" t="inlineStr">
        <is>
          <t xml:space="preserve">|
|
</t>
        </is>
      </c>
      <c r="AA6" t="inlineStr">
        <is>
          <t>process that oxidises a compound using a catalyst</t>
        </is>
      </c>
      <c r="AB6" s="2" t="inlineStr">
        <is>
          <t>oxidación catalítica</t>
        </is>
      </c>
      <c r="AC6" s="2" t="inlineStr">
        <is>
          <t>3</t>
        </is>
      </c>
      <c r="AD6" s="2" t="inlineStr">
        <is>
          <t/>
        </is>
      </c>
      <c r="AE6" t="inlineStr">
        <is>
          <t>Proceso destructivo similar a la oxidación térmica pero que se lleva a 
cabo a una temperatura inferior, debido a la presencia de un 
catalizador.</t>
        </is>
      </c>
      <c r="AF6" t="inlineStr">
        <is>
          <t/>
        </is>
      </c>
      <c r="AG6" t="inlineStr">
        <is>
          <t/>
        </is>
      </c>
      <c r="AH6" t="inlineStr">
        <is>
          <t/>
        </is>
      </c>
      <c r="AI6" t="inlineStr">
        <is>
          <t/>
        </is>
      </c>
      <c r="AJ6" t="inlineStr">
        <is>
          <t/>
        </is>
      </c>
      <c r="AK6" t="inlineStr">
        <is>
          <t/>
        </is>
      </c>
      <c r="AL6" t="inlineStr">
        <is>
          <t/>
        </is>
      </c>
      <c r="AM6" t="inlineStr">
        <is>
          <t/>
        </is>
      </c>
      <c r="AN6" s="2" t="inlineStr">
        <is>
          <t>oxydation catalytique|
postcombustion catalytique</t>
        </is>
      </c>
      <c r="AO6" s="2" t="inlineStr">
        <is>
          <t>3|
3</t>
        </is>
      </c>
      <c r="AP6" s="2" t="inlineStr">
        <is>
          <t xml:space="preserve">|
</t>
        </is>
      </c>
      <c r="AQ6" t="inlineStr">
        <is>
          <t>procédé qui
permet l'oxydation d'un composant grâce
à la présence d'un catalyseur dans une chambre de combustion</t>
        </is>
      </c>
      <c r="AR6" s="2" t="inlineStr">
        <is>
          <t>ocsaídiú catalaíoch</t>
        </is>
      </c>
      <c r="AS6" s="2" t="inlineStr">
        <is>
          <t>3</t>
        </is>
      </c>
      <c r="AT6" s="2" t="inlineStr">
        <is>
          <t/>
        </is>
      </c>
      <c r="AU6" t="inlineStr">
        <is>
          <t/>
        </is>
      </c>
      <c r="AV6" t="inlineStr">
        <is>
          <t/>
        </is>
      </c>
      <c r="AW6" t="inlineStr">
        <is>
          <t/>
        </is>
      </c>
      <c r="AX6" t="inlineStr">
        <is>
          <t/>
        </is>
      </c>
      <c r="AY6" t="inlineStr">
        <is>
          <t/>
        </is>
      </c>
      <c r="AZ6" t="inlineStr">
        <is>
          <t/>
        </is>
      </c>
      <c r="BA6" t="inlineStr">
        <is>
          <t/>
        </is>
      </c>
      <c r="BB6" t="inlineStr">
        <is>
          <t/>
        </is>
      </c>
      <c r="BC6" t="inlineStr">
        <is>
          <t/>
        </is>
      </c>
      <c r="BD6" s="2" t="inlineStr">
        <is>
          <t>ossidazione catalitica|
post-combustione catalitica</t>
        </is>
      </c>
      <c r="BE6" s="2" t="inlineStr">
        <is>
          <t>3|
3</t>
        </is>
      </c>
      <c r="BF6" s="2" t="inlineStr">
        <is>
          <t xml:space="preserve">|
</t>
        </is>
      </c>
      <c r="BG6" t="inlineStr">
        <is>
          <t>processo in cui avviene l'ossidazione di un composto tramite l'uso di un opportuno catalizzatore</t>
        </is>
      </c>
      <c r="BH6" s="2" t="inlineStr">
        <is>
          <t>katalizinis antrinis deginimas|
katalizinis oksidavimas</t>
        </is>
      </c>
      <c r="BI6" s="2" t="inlineStr">
        <is>
          <t>3|
3</t>
        </is>
      </c>
      <c r="BJ6" s="2" t="inlineStr">
        <is>
          <t xml:space="preserve">|
</t>
        </is>
      </c>
      <c r="BK6" t="inlineStr">
        <is>
          <t/>
        </is>
      </c>
      <c r="BL6" s="2" t="inlineStr">
        <is>
          <t>katalītiskā pēcsadedzināšana|
katalītiskā oksidēšana</t>
        </is>
      </c>
      <c r="BM6" s="2" t="inlineStr">
        <is>
          <t>3|
3</t>
        </is>
      </c>
      <c r="BN6" s="2" t="inlineStr">
        <is>
          <t xml:space="preserve">|
</t>
        </is>
      </c>
      <c r="BO6" t="inlineStr">
        <is>
          <t>process, kurā savienojumu oksidē, izmantojot katalizatoru</t>
        </is>
      </c>
      <c r="BP6" s="2" t="inlineStr">
        <is>
          <t>ossidazzjoni katalitika|
afterburning katalitiku|
post-kombustjoni katalitika</t>
        </is>
      </c>
      <c r="BQ6" s="2" t="inlineStr">
        <is>
          <t>3|
3|
3</t>
        </is>
      </c>
      <c r="BR6" s="2" t="inlineStr">
        <is>
          <t xml:space="preserve">|
|
</t>
        </is>
      </c>
      <c r="BS6" t="inlineStr">
        <is>
          <t>proċess li jippermetti l-ossidazzjoni ta’ komponent permezz tal-preżenza ta’ katalizzatur f’kompartiment tal-kombustjoni</t>
        </is>
      </c>
      <c r="BT6" s="2" t="inlineStr">
        <is>
          <t>katalytische oxidatie</t>
        </is>
      </c>
      <c r="BU6" s="2" t="inlineStr">
        <is>
          <t>2</t>
        </is>
      </c>
      <c r="BV6" s="2" t="inlineStr">
        <is>
          <t/>
        </is>
      </c>
      <c r="BW6" t="inlineStr">
        <is>
          <t>"Oxidatieve processen zijn sleuteltechnologieën voor de bereiding van fijnchemicaliën die dienen als intermediair voor onder meer farmaceutica, gewasbeschermingsmiddelen en geur- en smaakstoffen. De huidige processen zijn vaak gebaseerd op stoichiometrische oxidatoren (...), die kostbaar zijn en leiden tot veel afval. Daarom heeft de fijnchemie grote behoefte aan katalytische oxidatieprocessen gebaseerd op duurzame oxidatoren (bijv. zuurstof en waterstofperoxide) die verlopen bij lage temperaturen en met een hoge conversie."</t>
        </is>
      </c>
      <c r="BX6" s="2" t="inlineStr">
        <is>
          <t>utlenianie katalityczne</t>
        </is>
      </c>
      <c r="BY6" s="2" t="inlineStr">
        <is>
          <t>3</t>
        </is>
      </c>
      <c r="BZ6" s="2" t="inlineStr">
        <is>
          <t/>
        </is>
      </c>
      <c r="CA6" t="inlineStr">
        <is>
          <t>procesy utleniania przy użyciu katalizatorów</t>
        </is>
      </c>
      <c r="CB6" s="2" t="inlineStr">
        <is>
          <t>oxidação catalítica</t>
        </is>
      </c>
      <c r="CC6" s="2" t="inlineStr">
        <is>
          <t>3</t>
        </is>
      </c>
      <c r="CD6" s="2" t="inlineStr">
        <is>
          <t/>
        </is>
      </c>
      <c r="CE6" t="inlineStr">
        <is>
          <t/>
        </is>
      </c>
      <c r="CF6" s="2" t="inlineStr">
        <is>
          <t>oxidare catalitică</t>
        </is>
      </c>
      <c r="CG6" s="2" t="inlineStr">
        <is>
          <t>3</t>
        </is>
      </c>
      <c r="CH6" s="2" t="inlineStr">
        <is>
          <t/>
        </is>
      </c>
      <c r="CI6" t="inlineStr">
        <is>
          <t/>
        </is>
      </c>
      <c r="CJ6" t="inlineStr">
        <is>
          <t/>
        </is>
      </c>
      <c r="CK6" t="inlineStr">
        <is>
          <t/>
        </is>
      </c>
      <c r="CL6" t="inlineStr">
        <is>
          <t/>
        </is>
      </c>
      <c r="CM6" t="inlineStr">
        <is>
          <t/>
        </is>
      </c>
      <c r="CN6" s="2" t="inlineStr">
        <is>
          <t>katalitično naknadno zgorevanje|
katalitska oksidacija</t>
        </is>
      </c>
      <c r="CO6" s="2" t="inlineStr">
        <is>
          <t>3|
3</t>
        </is>
      </c>
      <c r="CP6" s="2" t="inlineStr">
        <is>
          <t xml:space="preserve">|
</t>
        </is>
      </c>
      <c r="CQ6" t="inlineStr">
        <is>
          <t>oksidacija hlapnih organskih spojin, ki jo pospeši katalizator, da se zmanjšata temperatura
oksidacije in poraba goriva</t>
        </is>
      </c>
      <c r="CR6" s="2" t="inlineStr">
        <is>
          <t>katalytisk oxidering|
katalytisk efterbränning|
katalytisk efterförbränning</t>
        </is>
      </c>
      <c r="CS6" s="2" t="inlineStr">
        <is>
          <t>3|
3|
3</t>
        </is>
      </c>
      <c r="CT6" s="2" t="inlineStr">
        <is>
          <t xml:space="preserve">|
|
</t>
        </is>
      </c>
      <c r="CU6" t="inlineStr">
        <is>
          <t>process för rening av rökgaser där rökgaserna
leds in i en förbränningskammare och föroreningarna tack vare en katalysator kan oxideras vid en lägre
temperatur än vid &lt;a href="https://iate.europa.eu/entry/result/1156574/sv" target="_blank"&gt;termisk efterbränning&lt;/a&gt;</t>
        </is>
      </c>
    </row>
    <row r="7">
      <c r="A7" s="1" t="str">
        <f>HYPERLINK("https://iate.europa.eu/entry/result/1156574/all", "1156574")</f>
        <v>1156574</v>
      </c>
      <c r="B7" t="inlineStr">
        <is>
          <t>INDUSTRY;ENVIRONMENT</t>
        </is>
      </c>
      <c r="C7" t="inlineStr">
        <is>
          <t>INDUSTRY;ENVIRONMENT|environmental policy|pollution control measures|prevention of pollution</t>
        </is>
      </c>
      <c r="D7" s="2" t="inlineStr">
        <is>
          <t>съоръжения за термично доизгаряне</t>
        </is>
      </c>
      <c r="E7" s="2" t="inlineStr">
        <is>
          <t>3</t>
        </is>
      </c>
      <c r="F7" s="2" t="inlineStr">
        <is>
          <t/>
        </is>
      </c>
      <c r="G7" t="inlineStr">
        <is>
          <t/>
        </is>
      </c>
      <c r="H7" s="2" t="inlineStr">
        <is>
          <t>tepelné dospalování|
tepelné dodatečné spalování</t>
        </is>
      </c>
      <c r="I7" s="2" t="inlineStr">
        <is>
          <t>3|
3</t>
        </is>
      </c>
      <c r="J7" s="2" t="inlineStr">
        <is>
          <t xml:space="preserve">|
</t>
        </is>
      </c>
      <c r="K7" t="inlineStr">
        <is>
          <t>proces čištění
průmyslových výfukových plynů od látek znečišťujících ovzduší (především &lt;a href="https://iate.europa.eu/entry/result/49609/cs" target="_blank"&gt;těkavých organických sloučenin&lt;/a&gt;) jejich přeměnou na oxid uhličitý a vodu okysličením ve spalovací
komoře při vysoké teplotě</t>
        </is>
      </c>
      <c r="L7" s="2" t="inlineStr">
        <is>
          <t>termisk efterbrænding</t>
        </is>
      </c>
      <c r="M7" s="2" t="inlineStr">
        <is>
          <t>3</t>
        </is>
      </c>
      <c r="N7" s="2" t="inlineStr">
        <is>
          <t/>
        </is>
      </c>
      <c r="O7" t="inlineStr">
        <is>
          <t/>
        </is>
      </c>
      <c r="P7" s="2" t="inlineStr">
        <is>
          <t>thermische Nachverbrennung</t>
        </is>
      </c>
      <c r="Q7" s="2" t="inlineStr">
        <is>
          <t>3</t>
        </is>
      </c>
      <c r="R7" s="2" t="inlineStr">
        <is>
          <t/>
        </is>
      </c>
      <c r="S7" t="inlineStr">
        <is>
          <t>Verfahren zur thermischen
Abgasreinigung, bei dem das mit brennbaren – üblicherweise organischen –
Verbindungen beladene Abgas in einem Brennraum bei Temperaturen verbrannt wird,
die üblicherweise über 800 °C liegen</t>
        </is>
      </c>
      <c r="T7" s="2" t="inlineStr">
        <is>
          <t>θερμική μετάκαυση</t>
        </is>
      </c>
      <c r="U7" s="2" t="inlineStr">
        <is>
          <t>3</t>
        </is>
      </c>
      <c r="V7" s="2" t="inlineStr">
        <is>
          <t/>
        </is>
      </c>
      <c r="W7" t="inlineStr">
        <is>
          <t/>
        </is>
      </c>
      <c r="X7" s="2" t="inlineStr">
        <is>
          <t>thermal post-combustion|
thermal afterburning</t>
        </is>
      </c>
      <c r="Y7" s="2" t="inlineStr">
        <is>
          <t>3|
3</t>
        </is>
      </c>
      <c r="Z7" s="2" t="inlineStr">
        <is>
          <t xml:space="preserve">|
</t>
        </is>
      </c>
      <c r="AA7" t="inlineStr">
        <is>
          <t>process of cleaning industrial exhaust
gases where contaminated air is led to a combustion chamber and burned in
temperatures between 700 °C and 1,200 °C</t>
        </is>
      </c>
      <c r="AB7" t="inlineStr">
        <is>
          <t/>
        </is>
      </c>
      <c r="AC7" t="inlineStr">
        <is>
          <t/>
        </is>
      </c>
      <c r="AD7" t="inlineStr">
        <is>
          <t/>
        </is>
      </c>
      <c r="AE7" t="inlineStr">
        <is>
          <t/>
        </is>
      </c>
      <c r="AF7" t="inlineStr">
        <is>
          <t/>
        </is>
      </c>
      <c r="AG7" t="inlineStr">
        <is>
          <t/>
        </is>
      </c>
      <c r="AH7" t="inlineStr">
        <is>
          <t/>
        </is>
      </c>
      <c r="AI7" t="inlineStr">
        <is>
          <t/>
        </is>
      </c>
      <c r="AJ7" s="2" t="inlineStr">
        <is>
          <t>terminen jälkipoltto</t>
        </is>
      </c>
      <c r="AK7" s="2" t="inlineStr">
        <is>
          <t>2</t>
        </is>
      </c>
      <c r="AL7" s="2" t="inlineStr">
        <is>
          <t/>
        </is>
      </c>
      <c r="AM7" t="inlineStr">
        <is>
          <t/>
        </is>
      </c>
      <c r="AN7" s="2" t="inlineStr">
        <is>
          <t>postcombustion thermique</t>
        </is>
      </c>
      <c r="AO7" s="2" t="inlineStr">
        <is>
          <t>3</t>
        </is>
      </c>
      <c r="AP7" s="2" t="inlineStr">
        <is>
          <t/>
        </is>
      </c>
      <c r="AQ7" t="inlineStr">
        <is>
          <t>procédé de purification des gaz de combustion qui consiste à les désagréger par brûlage à haute température</t>
        </is>
      </c>
      <c r="AR7" t="inlineStr">
        <is>
          <t/>
        </is>
      </c>
      <c r="AS7" t="inlineStr">
        <is>
          <t/>
        </is>
      </c>
      <c r="AT7" t="inlineStr">
        <is>
          <t/>
        </is>
      </c>
      <c r="AU7" t="inlineStr">
        <is>
          <t/>
        </is>
      </c>
      <c r="AV7" t="inlineStr">
        <is>
          <t/>
        </is>
      </c>
      <c r="AW7" t="inlineStr">
        <is>
          <t/>
        </is>
      </c>
      <c r="AX7" t="inlineStr">
        <is>
          <t/>
        </is>
      </c>
      <c r="AY7" t="inlineStr">
        <is>
          <t/>
        </is>
      </c>
      <c r="AZ7" t="inlineStr">
        <is>
          <t/>
        </is>
      </c>
      <c r="BA7" t="inlineStr">
        <is>
          <t/>
        </is>
      </c>
      <c r="BB7" t="inlineStr">
        <is>
          <t/>
        </is>
      </c>
      <c r="BC7" t="inlineStr">
        <is>
          <t/>
        </is>
      </c>
      <c r="BD7" s="2" t="inlineStr">
        <is>
          <t>post-combustione termica</t>
        </is>
      </c>
      <c r="BE7" s="2" t="inlineStr">
        <is>
          <t>3</t>
        </is>
      </c>
      <c r="BF7" s="2" t="inlineStr">
        <is>
          <t/>
        </is>
      </c>
      <c r="BG7" t="inlineStr">
        <is>
          <t>processo che permette di trasformare i COV nei classici prodotti di combustione totale (anidride carbonica e acqua), più altri sottoprodotti dipendenti dalle tipologie di atomi presenti nelle molecole da trattare</t>
        </is>
      </c>
      <c r="BH7" s="2" t="inlineStr">
        <is>
          <t>terminis antrinis deginimas</t>
        </is>
      </c>
      <c r="BI7" s="2" t="inlineStr">
        <is>
          <t>3</t>
        </is>
      </c>
      <c r="BJ7" s="2" t="inlineStr">
        <is>
          <t/>
        </is>
      </c>
      <c r="BK7" t="inlineStr">
        <is>
          <t>pramoninių išmetamųjų dujų valymo procesas, kurio metu užterštas oras patenka į degimo kamerą ir sudeginamas aukštoje (700-1200 °C) temperatūroje</t>
        </is>
      </c>
      <c r="BL7" s="2" t="inlineStr">
        <is>
          <t>termiskā pēcsadedzināšana</t>
        </is>
      </c>
      <c r="BM7" s="2" t="inlineStr">
        <is>
          <t>2</t>
        </is>
      </c>
      <c r="BN7" s="2" t="inlineStr">
        <is>
          <t/>
        </is>
      </c>
      <c r="BO7" t="inlineStr">
        <is>
          <t>rūpniecisko atgāzu attīrīšanas process, ja piesārņotais gaiss nonāk degkamerā un sadeg temperatūrā no 700 °C līdz 1200 °C</t>
        </is>
      </c>
      <c r="BP7" s="2" t="inlineStr">
        <is>
          <t>post-kombustjoni termali|
afterburning termali</t>
        </is>
      </c>
      <c r="BQ7" s="2" t="inlineStr">
        <is>
          <t>3|
3</t>
        </is>
      </c>
      <c r="BR7" s="2" t="inlineStr">
        <is>
          <t xml:space="preserve">|
</t>
        </is>
      </c>
      <c r="BS7" t="inlineStr">
        <is>
          <t>proċess tat-tindif tal-gassijiet tal-egżost industrijali fejn l-arja kkontaminata tinġieb f’kamra tal-kombustjoni u tinħaraq f’temperaturi ta’ bejn 700 °C u 1.200 °C</t>
        </is>
      </c>
      <c r="BT7" s="2" t="inlineStr">
        <is>
          <t>thermische naverbranding</t>
        </is>
      </c>
      <c r="BU7" s="2" t="inlineStr">
        <is>
          <t>3</t>
        </is>
      </c>
      <c r="BV7" s="2" t="inlineStr">
        <is>
          <t/>
        </is>
      </c>
      <c r="BW7" t="inlineStr">
        <is>
          <t/>
        </is>
      </c>
      <c r="BX7" t="inlineStr">
        <is>
          <t/>
        </is>
      </c>
      <c r="BY7" t="inlineStr">
        <is>
          <t/>
        </is>
      </c>
      <c r="BZ7" t="inlineStr">
        <is>
          <t/>
        </is>
      </c>
      <c r="CA7" t="inlineStr">
        <is>
          <t/>
        </is>
      </c>
      <c r="CB7" s="2" t="inlineStr">
        <is>
          <t>posto de combustão térmico</t>
        </is>
      </c>
      <c r="CC7" s="2" t="inlineStr">
        <is>
          <t>3</t>
        </is>
      </c>
      <c r="CD7" s="2" t="inlineStr">
        <is>
          <t/>
        </is>
      </c>
      <c r="CE7" t="inlineStr">
        <is>
          <t/>
        </is>
      </c>
      <c r="CF7" s="2" t="inlineStr">
        <is>
          <t>postcombustie termică</t>
        </is>
      </c>
      <c r="CG7" s="2" t="inlineStr">
        <is>
          <t>2</t>
        </is>
      </c>
      <c r="CH7" s="2" t="inlineStr">
        <is>
          <t/>
        </is>
      </c>
      <c r="CI7" t="inlineStr">
        <is>
          <t/>
        </is>
      </c>
      <c r="CJ7" t="inlineStr">
        <is>
          <t/>
        </is>
      </c>
      <c r="CK7" t="inlineStr">
        <is>
          <t/>
        </is>
      </c>
      <c r="CL7" t="inlineStr">
        <is>
          <t/>
        </is>
      </c>
      <c r="CM7" t="inlineStr">
        <is>
          <t/>
        </is>
      </c>
      <c r="CN7" s="2" t="inlineStr">
        <is>
          <t>toplotno naknadno zgorevanje</t>
        </is>
      </c>
      <c r="CO7" s="2" t="inlineStr">
        <is>
          <t>3</t>
        </is>
      </c>
      <c r="CP7" s="2" t="inlineStr">
        <is>
          <t/>
        </is>
      </c>
      <c r="CQ7" t="inlineStr">
        <is>
          <t/>
        </is>
      </c>
      <c r="CR7" s="2" t="inlineStr">
        <is>
          <t>termisk efterbränning|
termisk efterförbränning</t>
        </is>
      </c>
      <c r="CS7" s="2" t="inlineStr">
        <is>
          <t>3|
3</t>
        </is>
      </c>
      <c r="CT7" s="2" t="inlineStr">
        <is>
          <t xml:space="preserve">|
</t>
        </is>
      </c>
      <c r="CU7" t="inlineStr">
        <is>
          <t>process för rening av rökgaser där rökgaserna leds in i en förbränningskammare och föroreningarna oxideras vid höga temperaturer (mellan 750 och 1 200 grader Celsius)</t>
        </is>
      </c>
    </row>
    <row r="8">
      <c r="A8" s="1" t="str">
        <f>HYPERLINK("https://iate.europa.eu/entry/result/3531329/all", "3531329")</f>
        <v>3531329</v>
      </c>
      <c r="B8" t="inlineStr">
        <is>
          <t>INDUSTRY;ENVIRONMENT</t>
        </is>
      </c>
      <c r="C8" t="inlineStr">
        <is>
          <t>INDUSTRY;ENVIRONMENT|environmental policy|pollution control measures|prevention of pollution</t>
        </is>
      </c>
      <c r="D8" s="2" t="inlineStr">
        <is>
          <t>каталитично съоръжение за доизгаряне</t>
        </is>
      </c>
      <c r="E8" s="2" t="inlineStr">
        <is>
          <t>3</t>
        </is>
      </c>
      <c r="F8" s="2" t="inlineStr">
        <is>
          <t/>
        </is>
      </c>
      <c r="G8" t="inlineStr">
        <is>
          <t/>
        </is>
      </c>
      <c r="H8" s="2" t="inlineStr">
        <is>
          <t>katalytický dodatečný spalovač</t>
        </is>
      </c>
      <c r="I8" s="2" t="inlineStr">
        <is>
          <t>3</t>
        </is>
      </c>
      <c r="J8" s="2" t="inlineStr">
        <is>
          <t/>
        </is>
      </c>
      <c r="K8" t="inlineStr">
        <is>
          <t>zařízení k čištění
průmyslových výfukových plynů od látek znečišťujících ovzduší (především &lt;a href="https://iate.europa.eu/entry/result/49609/cs" target="_blank"&gt;těkavých organických sloučenin&lt;/a&gt;) jejich přeměnou na oxid uhličitý a vodu okysličením ve spalovací
komoře při mírné teplotě a za použití katalyzátoru</t>
        </is>
      </c>
      <c r="L8" s="2" t="inlineStr">
        <is>
          <t>katalytisk efterbrænder</t>
        </is>
      </c>
      <c r="M8" s="2" t="inlineStr">
        <is>
          <t>3</t>
        </is>
      </c>
      <c r="N8" s="2" t="inlineStr">
        <is>
          <t/>
        </is>
      </c>
      <c r="O8" t="inlineStr">
        <is>
          <t>katalytisk termisk oxidation, et forbrændingssystem, hvor nedbrydningen gennemføres på en metalkatalysator-overflade ved lave temperaturer, typisk 350-400 °C</t>
        </is>
      </c>
      <c r="P8" s="2" t="inlineStr">
        <is>
          <t>KNV-Anlage|
katalytischer Nachbrenner|
Anlage zur katalytischen Nachverbrennung</t>
        </is>
      </c>
      <c r="Q8" s="2" t="inlineStr">
        <is>
          <t>3|
3|
3</t>
        </is>
      </c>
      <c r="R8" s="2" t="inlineStr">
        <is>
          <t xml:space="preserve">|
|
</t>
        </is>
      </c>
      <c r="S8" t="inlineStr">
        <is>
          <t>System zur
Reinigung industrieller Abluftströme, bei dem die in der Abluft
enthaltenen
Schadstoffe – meist flüchtige organische Verbindungen – mit Hilfe von
Katalysatoren bei moderaten Temperaturen
nahezu
vollständig oxidiert und in die unschädlichen Verbindungen Kohlendioxid und
Wasser umgewandelt werden</t>
        </is>
      </c>
      <c r="T8" s="2" t="inlineStr">
        <is>
          <t>καταλυτική μονάδα μετάκαυσης</t>
        </is>
      </c>
      <c r="U8" s="2" t="inlineStr">
        <is>
          <t>3</t>
        </is>
      </c>
      <c r="V8" s="2" t="inlineStr">
        <is>
          <t/>
        </is>
      </c>
      <c r="W8" t="inlineStr">
        <is>
          <t/>
        </is>
      </c>
      <c r="X8" s="2" t="inlineStr">
        <is>
          <t>catalytic afterburning plant|
catalytic after-combustor|
catalytic post-combustion unit</t>
        </is>
      </c>
      <c r="Y8" s="2" t="inlineStr">
        <is>
          <t>3|
3|
3</t>
        </is>
      </c>
      <c r="Z8" s="2" t="inlineStr">
        <is>
          <t xml:space="preserve">|
|
</t>
        </is>
      </c>
      <c r="AA8" t="inlineStr">
        <is>
          <t>system used to clean industrial
exhaust air or gas streams containing pollutants (mostly &lt;a href="https://iate.europa.eu/entry/result/49609/all" target="_blank"&gt;volatile organic compounds&lt;/a&gt;), which are almost completely oxidised at
moderate temperatures with the aid of catalysts and converted into the harmless
compounds carbon dioxide and water</t>
        </is>
      </c>
      <c r="AB8" t="inlineStr">
        <is>
          <t/>
        </is>
      </c>
      <c r="AC8" t="inlineStr">
        <is>
          <t/>
        </is>
      </c>
      <c r="AD8" t="inlineStr">
        <is>
          <t/>
        </is>
      </c>
      <c r="AE8" t="inlineStr">
        <is>
          <t/>
        </is>
      </c>
      <c r="AF8" t="inlineStr">
        <is>
          <t/>
        </is>
      </c>
      <c r="AG8" t="inlineStr">
        <is>
          <t/>
        </is>
      </c>
      <c r="AH8" t="inlineStr">
        <is>
          <t/>
        </is>
      </c>
      <c r="AI8" t="inlineStr">
        <is>
          <t/>
        </is>
      </c>
      <c r="AJ8" t="inlineStr">
        <is>
          <t/>
        </is>
      </c>
      <c r="AK8" t="inlineStr">
        <is>
          <t/>
        </is>
      </c>
      <c r="AL8" t="inlineStr">
        <is>
          <t/>
        </is>
      </c>
      <c r="AM8" t="inlineStr">
        <is>
          <t/>
        </is>
      </c>
      <c r="AN8" s="2" t="inlineStr">
        <is>
          <t>unité de postcombustion catalytique</t>
        </is>
      </c>
      <c r="AO8" s="2" t="inlineStr">
        <is>
          <t>3</t>
        </is>
      </c>
      <c r="AP8" s="2" t="inlineStr">
        <is>
          <t/>
        </is>
      </c>
      <c r="AQ8" t="inlineStr">
        <is>
          <t>equipement qui permet de purifier les gaz industriels contenant des polluants (le plus souvent des &lt;a href="https://iate.europa.eu/entry/result/49609" target="_blank"&gt;COV&lt;/a&gt;) à température modérée grâce à l'utilisation d'un catalyseur</t>
        </is>
      </c>
      <c r="AR8" t="inlineStr">
        <is>
          <t/>
        </is>
      </c>
      <c r="AS8" t="inlineStr">
        <is>
          <t/>
        </is>
      </c>
      <c r="AT8" t="inlineStr">
        <is>
          <t/>
        </is>
      </c>
      <c r="AU8" t="inlineStr">
        <is>
          <t/>
        </is>
      </c>
      <c r="AV8" t="inlineStr">
        <is>
          <t/>
        </is>
      </c>
      <c r="AW8" t="inlineStr">
        <is>
          <t/>
        </is>
      </c>
      <c r="AX8" t="inlineStr">
        <is>
          <t/>
        </is>
      </c>
      <c r="AY8" t="inlineStr">
        <is>
          <t/>
        </is>
      </c>
      <c r="AZ8" t="inlineStr">
        <is>
          <t/>
        </is>
      </c>
      <c r="BA8" t="inlineStr">
        <is>
          <t/>
        </is>
      </c>
      <c r="BB8" t="inlineStr">
        <is>
          <t/>
        </is>
      </c>
      <c r="BC8" t="inlineStr">
        <is>
          <t/>
        </is>
      </c>
      <c r="BD8" s="2" t="inlineStr">
        <is>
          <t>unità di postcombustione catalitica|
dispositivo post-combustione catalitico</t>
        </is>
      </c>
      <c r="BE8" s="2" t="inlineStr">
        <is>
          <t>3|
3</t>
        </is>
      </c>
      <c r="BF8" s="2" t="inlineStr">
        <is>
          <t xml:space="preserve">|
</t>
        </is>
      </c>
      <c r="BG8" t="inlineStr">
        <is>
          <t>sistema utilizzato per purificare i gas industriali contenenti inquinanti (principalmente &lt;a href="https://iate.europa.eu/entry/result/49609/it" target="_blank"&gt;composti organici volatili&lt;/a&gt;) a temperature moderate grazie all'impiego di un catalizzatore</t>
        </is>
      </c>
      <c r="BH8" s="2" t="inlineStr">
        <is>
          <t>katalizinio antrinio deginimo įrenginys</t>
        </is>
      </c>
      <c r="BI8" s="2" t="inlineStr">
        <is>
          <t>3</t>
        </is>
      </c>
      <c r="BJ8" s="2" t="inlineStr">
        <is>
          <t/>
        </is>
      </c>
      <c r="BK8" t="inlineStr">
        <is>
          <t>sistema, skirta pramoninėms išmetamosioms dujoms išvalyti nuo teršalų naudojant katalizatorių</t>
        </is>
      </c>
      <c r="BL8" s="2" t="inlineStr">
        <is>
          <t>katalītiskie pēcsadedzināšanas bloki</t>
        </is>
      </c>
      <c r="BM8" s="2" t="inlineStr">
        <is>
          <t>3</t>
        </is>
      </c>
      <c r="BN8" s="2" t="inlineStr">
        <is>
          <t/>
        </is>
      </c>
      <c r="BO8" t="inlineStr">
        <is>
          <t/>
        </is>
      </c>
      <c r="BP8" s="2" t="inlineStr">
        <is>
          <t>impjant katalitiku tal-afterburning|
impjant kataklitiku tal-post-kombustjoni</t>
        </is>
      </c>
      <c r="BQ8" s="2" t="inlineStr">
        <is>
          <t>2|
3</t>
        </is>
      </c>
      <c r="BR8" s="2" t="inlineStr">
        <is>
          <t xml:space="preserve">|
</t>
        </is>
      </c>
      <c r="BS8" t="inlineStr">
        <is>
          <t>sistema użata biex tnaddaf l-arja tal-egżost industrijali jew il-flussi tal-gass li fihom sustanzi niġġiesa (fil-biċċa l-kbira &lt;a href="http://iate.europa.eu/entry/result/49609/mt" target="_blank"&gt;komposti organiċi volatili&lt;/a&gt;, li huma kważi kompletament ossidizzati f’temperaturi moderati bl-għajnuna ta’ katalizzaturi u kkonvertiti f’komposti li ma jagħmlux ħsara, dijossidu tal-karbonju u ilma</t>
        </is>
      </c>
      <c r="BT8" t="inlineStr">
        <is>
          <t/>
        </is>
      </c>
      <c r="BU8" t="inlineStr">
        <is>
          <t/>
        </is>
      </c>
      <c r="BV8" t="inlineStr">
        <is>
          <t/>
        </is>
      </c>
      <c r="BW8" t="inlineStr">
        <is>
          <t/>
        </is>
      </c>
      <c r="BX8" t="inlineStr">
        <is>
          <t/>
        </is>
      </c>
      <c r="BY8" t="inlineStr">
        <is>
          <t/>
        </is>
      </c>
      <c r="BZ8" t="inlineStr">
        <is>
          <t/>
        </is>
      </c>
      <c r="CA8" t="inlineStr">
        <is>
          <t/>
        </is>
      </c>
      <c r="CB8" t="inlineStr">
        <is>
          <t/>
        </is>
      </c>
      <c r="CC8" t="inlineStr">
        <is>
          <t/>
        </is>
      </c>
      <c r="CD8" t="inlineStr">
        <is>
          <t/>
        </is>
      </c>
      <c r="CE8" t="inlineStr">
        <is>
          <t/>
        </is>
      </c>
      <c r="CF8" t="inlineStr">
        <is>
          <t/>
        </is>
      </c>
      <c r="CG8" t="inlineStr">
        <is>
          <t/>
        </is>
      </c>
      <c r="CH8" t="inlineStr">
        <is>
          <t/>
        </is>
      </c>
      <c r="CI8" t="inlineStr">
        <is>
          <t/>
        </is>
      </c>
      <c r="CJ8" t="inlineStr">
        <is>
          <t/>
        </is>
      </c>
      <c r="CK8" t="inlineStr">
        <is>
          <t/>
        </is>
      </c>
      <c r="CL8" t="inlineStr">
        <is>
          <t/>
        </is>
      </c>
      <c r="CM8" t="inlineStr">
        <is>
          <t/>
        </is>
      </c>
      <c r="CN8" s="2" t="inlineStr">
        <is>
          <t>enota katalitičnega naknadnega zgorevanja</t>
        </is>
      </c>
      <c r="CO8" s="2" t="inlineStr">
        <is>
          <t>3</t>
        </is>
      </c>
      <c r="CP8" s="2" t="inlineStr">
        <is>
          <t/>
        </is>
      </c>
      <c r="CQ8" t="inlineStr">
        <is>
          <t/>
        </is>
      </c>
      <c r="CR8" s="2" t="inlineStr">
        <is>
          <t>enhet för katalytisk efterbränning</t>
        </is>
      </c>
      <c r="CS8" s="2" t="inlineStr">
        <is>
          <t>3</t>
        </is>
      </c>
      <c r="CT8" s="2" t="inlineStr">
        <is>
          <t/>
        </is>
      </c>
      <c r="CU8" t="inlineStr">
        <is>
          <t>system avsett att avlägsna föroreningar (t.ex. &lt;a href="https://iate.europa.eu/entry/result/49609/sv" target="_blank"&gt;flyktiga organiska föreningar (VOC)&lt;/a&gt;) ur rökgaser genom &lt;a href="https://iate.europa.eu/entry/result/1117166/sv" target="_blank"&gt;katalytisk efterbränning&lt;/a&gt;</t>
        </is>
      </c>
    </row>
    <row r="9">
      <c r="A9" s="1" t="str">
        <f>HYPERLINK("https://iate.europa.eu/entry/result/3628149/all", "3628149")</f>
        <v>3628149</v>
      </c>
      <c r="B9" t="inlineStr">
        <is>
          <t>ENVIRONMENT</t>
        </is>
      </c>
      <c r="C9" t="inlineStr">
        <is>
          <t>ENVIRONMENT|deterioration of the environment|pollution|atmospheric pollution</t>
        </is>
      </c>
      <c r="D9" s="2" t="inlineStr">
        <is>
          <t>поток на парниковите газове</t>
        </is>
      </c>
      <c r="E9" s="2" t="inlineStr">
        <is>
          <t>3</t>
        </is>
      </c>
      <c r="F9" s="2" t="inlineStr">
        <is>
          <t/>
        </is>
      </c>
      <c r="G9" t="inlineStr">
        <is>
          <t>обмен на парникови газове към и от атмосферата, като нетният поток може да бъде положителен или отрицателен в зависимост от цялостния баланс</t>
        </is>
      </c>
      <c r="H9" t="inlineStr">
        <is>
          <t/>
        </is>
      </c>
      <c r="I9" t="inlineStr">
        <is>
          <t/>
        </is>
      </c>
      <c r="J9" t="inlineStr">
        <is>
          <t/>
        </is>
      </c>
      <c r="K9" t="inlineStr">
        <is>
          <t/>
        </is>
      </c>
      <c r="L9" s="2" t="inlineStr">
        <is>
          <t>drivhusgasstrøm</t>
        </is>
      </c>
      <c r="M9" s="2" t="inlineStr">
        <is>
          <t>3</t>
        </is>
      </c>
      <c r="N9" s="2" t="inlineStr">
        <is>
          <t/>
        </is>
      </c>
      <c r="O9" t="inlineStr">
        <is>
          <t>passage af drivhusgas til og fra atmosfæren</t>
        </is>
      </c>
      <c r="P9" s="2" t="inlineStr">
        <is>
          <t>Treibhausgasfluss</t>
        </is>
      </c>
      <c r="Q9" s="2" t="inlineStr">
        <is>
          <t>3</t>
        </is>
      </c>
      <c r="R9" s="2" t="inlineStr">
        <is>
          <t/>
        </is>
      </c>
      <c r="S9" t="inlineStr">
        <is>
          <t>Austausch von
Treibhausgasen in die und aus der Atmosphäre, bei dem der Nettoaustausch abhängig
von der Gesamtbilanz negativ oder positiv sein kann</t>
        </is>
      </c>
      <c r="T9" s="2" t="inlineStr">
        <is>
          <t>ροή αερίων του θερμοκηπίου</t>
        </is>
      </c>
      <c r="U9" s="2" t="inlineStr">
        <is>
          <t>3</t>
        </is>
      </c>
      <c r="V9" s="2" t="inlineStr">
        <is>
          <t/>
        </is>
      </c>
      <c r="W9" t="inlineStr">
        <is>
          <t/>
        </is>
      </c>
      <c r="X9" s="2" t="inlineStr">
        <is>
          <t>greenhouse gas flux</t>
        </is>
      </c>
      <c r="Y9" s="2" t="inlineStr">
        <is>
          <t>3</t>
        </is>
      </c>
      <c r="Z9" s="2" t="inlineStr">
        <is>
          <t/>
        </is>
      </c>
      <c r="AA9" t="inlineStr">
        <is>
          <t>exchange of greenhouse gases to and from the atmosphere with net flux being either positive or 
negative depending on the overall balance</t>
        </is>
      </c>
      <c r="AB9" t="inlineStr">
        <is>
          <t/>
        </is>
      </c>
      <c r="AC9" t="inlineStr">
        <is>
          <t/>
        </is>
      </c>
      <c r="AD9" t="inlineStr">
        <is>
          <t/>
        </is>
      </c>
      <c r="AE9" t="inlineStr">
        <is>
          <t/>
        </is>
      </c>
      <c r="AF9" s="2" t="inlineStr">
        <is>
          <t>kasvuhoonegaaside voog</t>
        </is>
      </c>
      <c r="AG9" s="2" t="inlineStr">
        <is>
          <t>2</t>
        </is>
      </c>
      <c r="AH9" s="2" t="inlineStr">
        <is>
          <t>proposed</t>
        </is>
      </c>
      <c r="AI9" t="inlineStr">
        <is>
          <t>kasvuhoonegaaside liikumine atmosfääri ja atmosfäärist, kusjuures netovoog on üldisest tasakaalust sõltuvalt kas positiivne või negatiivne</t>
        </is>
      </c>
      <c r="AJ9" t="inlineStr">
        <is>
          <t/>
        </is>
      </c>
      <c r="AK9" t="inlineStr">
        <is>
          <t/>
        </is>
      </c>
      <c r="AL9" t="inlineStr">
        <is>
          <t/>
        </is>
      </c>
      <c r="AM9" t="inlineStr">
        <is>
          <t/>
        </is>
      </c>
      <c r="AN9" s="2" t="inlineStr">
        <is>
          <t>flux de GES|
flux de gaz à effet de serre</t>
        </is>
      </c>
      <c r="AO9" s="2" t="inlineStr">
        <is>
          <t>3|
3</t>
        </is>
      </c>
      <c r="AP9" s="2" t="inlineStr">
        <is>
          <t xml:space="preserve">|
</t>
        </is>
      </c>
      <c r="AQ9" t="inlineStr">
        <is>
          <t>mouvements des &lt;a href="https://iate.europa.eu/entry/result/835577/fr" target="_blank"&gt;gaz à effet de serre&lt;/a&gt; qui entrent et sortent de l'atmosphère, le flux net pouvant être positif ou négatif en fonction du bilan global</t>
        </is>
      </c>
      <c r="AR9" s="2" t="inlineStr">
        <is>
          <t>flosc gás ceaptha teasa</t>
        </is>
      </c>
      <c r="AS9" s="2" t="inlineStr">
        <is>
          <t>3</t>
        </is>
      </c>
      <c r="AT9" s="2" t="inlineStr">
        <is>
          <t/>
        </is>
      </c>
      <c r="AU9" t="inlineStr">
        <is>
          <t/>
        </is>
      </c>
      <c r="AV9" t="inlineStr">
        <is>
          <t/>
        </is>
      </c>
      <c r="AW9" t="inlineStr">
        <is>
          <t/>
        </is>
      </c>
      <c r="AX9" t="inlineStr">
        <is>
          <t/>
        </is>
      </c>
      <c r="AY9" t="inlineStr">
        <is>
          <t/>
        </is>
      </c>
      <c r="AZ9" t="inlineStr">
        <is>
          <t/>
        </is>
      </c>
      <c r="BA9" t="inlineStr">
        <is>
          <t/>
        </is>
      </c>
      <c r="BB9" t="inlineStr">
        <is>
          <t/>
        </is>
      </c>
      <c r="BC9" t="inlineStr">
        <is>
          <t/>
        </is>
      </c>
      <c r="BD9" t="inlineStr">
        <is>
          <t/>
        </is>
      </c>
      <c r="BE9" t="inlineStr">
        <is>
          <t/>
        </is>
      </c>
      <c r="BF9" t="inlineStr">
        <is>
          <t/>
        </is>
      </c>
      <c r="BG9" t="inlineStr">
        <is>
          <t/>
        </is>
      </c>
      <c r="BH9" s="2" t="inlineStr">
        <is>
          <t>šiltnamio efektą sukeliančių dujų srautas</t>
        </is>
      </c>
      <c r="BI9" s="2" t="inlineStr">
        <is>
          <t>3</t>
        </is>
      </c>
      <c r="BJ9" s="2" t="inlineStr">
        <is>
          <t/>
        </is>
      </c>
      <c r="BK9" t="inlineStr">
        <is>
          <t/>
        </is>
      </c>
      <c r="BL9" t="inlineStr">
        <is>
          <t/>
        </is>
      </c>
      <c r="BM9" t="inlineStr">
        <is>
          <t/>
        </is>
      </c>
      <c r="BN9" t="inlineStr">
        <is>
          <t/>
        </is>
      </c>
      <c r="BO9" t="inlineStr">
        <is>
          <t/>
        </is>
      </c>
      <c r="BP9" t="inlineStr">
        <is>
          <t/>
        </is>
      </c>
      <c r="BQ9" t="inlineStr">
        <is>
          <t/>
        </is>
      </c>
      <c r="BR9" t="inlineStr">
        <is>
          <t/>
        </is>
      </c>
      <c r="BS9" t="inlineStr">
        <is>
          <t/>
        </is>
      </c>
      <c r="BT9" t="inlineStr">
        <is>
          <t/>
        </is>
      </c>
      <c r="BU9" t="inlineStr">
        <is>
          <t/>
        </is>
      </c>
      <c r="BV9" t="inlineStr">
        <is>
          <t/>
        </is>
      </c>
      <c r="BW9" t="inlineStr">
        <is>
          <t/>
        </is>
      </c>
      <c r="BX9" t="inlineStr">
        <is>
          <t/>
        </is>
      </c>
      <c r="BY9" t="inlineStr">
        <is>
          <t/>
        </is>
      </c>
      <c r="BZ9" t="inlineStr">
        <is>
          <t/>
        </is>
      </c>
      <c r="CA9" t="inlineStr">
        <is>
          <t/>
        </is>
      </c>
      <c r="CB9" t="inlineStr">
        <is>
          <t/>
        </is>
      </c>
      <c r="CC9" t="inlineStr">
        <is>
          <t/>
        </is>
      </c>
      <c r="CD9" t="inlineStr">
        <is>
          <t/>
        </is>
      </c>
      <c r="CE9" t="inlineStr">
        <is>
          <t/>
        </is>
      </c>
      <c r="CF9" t="inlineStr">
        <is>
          <t/>
        </is>
      </c>
      <c r="CG9" t="inlineStr">
        <is>
          <t/>
        </is>
      </c>
      <c r="CH9" t="inlineStr">
        <is>
          <t/>
        </is>
      </c>
      <c r="CI9" t="inlineStr">
        <is>
          <t/>
        </is>
      </c>
      <c r="CJ9" t="inlineStr">
        <is>
          <t/>
        </is>
      </c>
      <c r="CK9" t="inlineStr">
        <is>
          <t/>
        </is>
      </c>
      <c r="CL9" t="inlineStr">
        <is>
          <t/>
        </is>
      </c>
      <c r="CM9" t="inlineStr">
        <is>
          <t/>
        </is>
      </c>
      <c r="CN9" t="inlineStr">
        <is>
          <t/>
        </is>
      </c>
      <c r="CO9" t="inlineStr">
        <is>
          <t/>
        </is>
      </c>
      <c r="CP9" t="inlineStr">
        <is>
          <t/>
        </is>
      </c>
      <c r="CQ9" t="inlineStr">
        <is>
          <t/>
        </is>
      </c>
      <c r="CR9" t="inlineStr">
        <is>
          <t/>
        </is>
      </c>
      <c r="CS9" t="inlineStr">
        <is>
          <t/>
        </is>
      </c>
      <c r="CT9" t="inlineStr">
        <is>
          <t/>
        </is>
      </c>
      <c r="CU9" t="inlineStr">
        <is>
          <t/>
        </is>
      </c>
    </row>
    <row r="10">
      <c r="A10" s="1" t="str">
        <f>HYPERLINK("https://iate.europa.eu/entry/result/3531319/all", "3531319")</f>
        <v>3531319</v>
      </c>
      <c r="B10" t="inlineStr">
        <is>
          <t>INDUSTRY;ENVIRONMENT</t>
        </is>
      </c>
      <c r="C10" t="inlineStr">
        <is>
          <t>INDUSTRY;ENVIRONMENT|environmental policy|pollution control measures|prevention of pollution</t>
        </is>
      </c>
      <c r="D10" s="2" t="inlineStr">
        <is>
          <t>съоръжение за термично доизгаряне</t>
        </is>
      </c>
      <c r="E10" s="2" t="inlineStr">
        <is>
          <t>3</t>
        </is>
      </c>
      <c r="F10" s="2" t="inlineStr">
        <is>
          <t/>
        </is>
      </c>
      <c r="G10" t="inlineStr">
        <is>
          <t/>
        </is>
      </c>
      <c r="H10" s="2" t="inlineStr">
        <is>
          <t>termický dodatečný spalovač|
tepelný dodatečný spalovač</t>
        </is>
      </c>
      <c r="I10" s="2" t="inlineStr">
        <is>
          <t>3|
3</t>
        </is>
      </c>
      <c r="J10" s="2" t="inlineStr">
        <is>
          <t>|
preferred</t>
        </is>
      </c>
      <c r="K10" t="inlineStr">
        <is>
          <t>zařízení k čištění
průmyslových výfukových plynů od látek znečišťujících ovzduší (především &lt;a href="https://iate.europa.eu/entry/result/49609/cs" target="_blank"&gt;těkavých organických sloučenin&lt;/a&gt;) jejich přeměnou na oxid uhličitý a vodu okysličením ve spalovací
komoře při vysoké teplotě</t>
        </is>
      </c>
      <c r="L10" s="2" t="inlineStr">
        <is>
          <t>termisk efterbrænder</t>
        </is>
      </c>
      <c r="M10" s="2" t="inlineStr">
        <is>
          <t>3</t>
        </is>
      </c>
      <c r="N10" s="2" t="inlineStr">
        <is>
          <t/>
        </is>
      </c>
      <c r="O10" t="inlineStr">
        <is>
          <t/>
        </is>
      </c>
      <c r="P10" s="2" t="inlineStr">
        <is>
          <t>thermischer Nachbrenner</t>
        </is>
      </c>
      <c r="Q10" s="2" t="inlineStr">
        <is>
          <t>3</t>
        </is>
      </c>
      <c r="R10" s="2" t="inlineStr">
        <is>
          <t/>
        </is>
      </c>
      <c r="S10" t="inlineStr">
        <is>
          <t>Anlage für ein sicheres Abluftreinigungsverfahren(Verbrennung bei 800° und daher hoher Energieverbrauch), das Schadstoffe größtenteils abbaut, jedoch meistens sehr kostenaufwendig ist</t>
        </is>
      </c>
      <c r="T10" s="2" t="inlineStr">
        <is>
          <t>θερμική μονάδα μετάκαυσης</t>
        </is>
      </c>
      <c r="U10" s="2" t="inlineStr">
        <is>
          <t>3</t>
        </is>
      </c>
      <c r="V10" s="2" t="inlineStr">
        <is>
          <t/>
        </is>
      </c>
      <c r="W10" t="inlineStr">
        <is>
          <t/>
        </is>
      </c>
      <c r="X10" s="2" t="inlineStr">
        <is>
          <t>thermal afterburning plant|
thermal post-combustion unit</t>
        </is>
      </c>
      <c r="Y10" s="2" t="inlineStr">
        <is>
          <t>3|
3</t>
        </is>
      </c>
      <c r="Z10" s="2" t="inlineStr">
        <is>
          <t xml:space="preserve">|
</t>
        </is>
      </c>
      <c r="AA10" t="inlineStr">
        <is>
          <t>system used to clean industrial
exhaust air or gas streams containing pollutants (mostly &lt;a href="https://iate.europa.eu/entry/result/49609/all" target="_blank"&gt;volatile organic compounds&lt;/a&gt;), which are almost completely oxidised in
the combustion chamber of the plants at high temperatures and converted into the
harmless compounds carbon dioxide and water</t>
        </is>
      </c>
      <c r="AB10" t="inlineStr">
        <is>
          <t/>
        </is>
      </c>
      <c r="AC10" t="inlineStr">
        <is>
          <t/>
        </is>
      </c>
      <c r="AD10" t="inlineStr">
        <is>
          <t/>
        </is>
      </c>
      <c r="AE10" t="inlineStr">
        <is>
          <t/>
        </is>
      </c>
      <c r="AF10" t="inlineStr">
        <is>
          <t/>
        </is>
      </c>
      <c r="AG10" t="inlineStr">
        <is>
          <t/>
        </is>
      </c>
      <c r="AH10" t="inlineStr">
        <is>
          <t/>
        </is>
      </c>
      <c r="AI10" t="inlineStr">
        <is>
          <t/>
        </is>
      </c>
      <c r="AJ10" t="inlineStr">
        <is>
          <t/>
        </is>
      </c>
      <c r="AK10" t="inlineStr">
        <is>
          <t/>
        </is>
      </c>
      <c r="AL10" t="inlineStr">
        <is>
          <t/>
        </is>
      </c>
      <c r="AM10" t="inlineStr">
        <is>
          <t/>
        </is>
      </c>
      <c r="AN10" s="2" t="inlineStr">
        <is>
          <t>unité de postcombustion thermique</t>
        </is>
      </c>
      <c r="AO10" s="2" t="inlineStr">
        <is>
          <t>3</t>
        </is>
      </c>
      <c r="AP10" s="2" t="inlineStr">
        <is>
          <t/>
        </is>
      </c>
      <c r="AQ10" t="inlineStr">
        <is>
          <t>equipement conçu pour l'épuration des fumées industrielles par combustion, qui est utilisé pour éliminer les polluants (par exemple les &lt;a href="https://iate.europa.eu/entry/result/49609/fr" target="_blank"&gt;COV&lt;/a&gt;)
des fumées, avec ou sans récupération de la chaleur produite</t>
        </is>
      </c>
      <c r="AR10" t="inlineStr">
        <is>
          <t/>
        </is>
      </c>
      <c r="AS10" t="inlineStr">
        <is>
          <t/>
        </is>
      </c>
      <c r="AT10" t="inlineStr">
        <is>
          <t/>
        </is>
      </c>
      <c r="AU10" t="inlineStr">
        <is>
          <t/>
        </is>
      </c>
      <c r="AV10" t="inlineStr">
        <is>
          <t/>
        </is>
      </c>
      <c r="AW10" t="inlineStr">
        <is>
          <t/>
        </is>
      </c>
      <c r="AX10" t="inlineStr">
        <is>
          <t/>
        </is>
      </c>
      <c r="AY10" t="inlineStr">
        <is>
          <t/>
        </is>
      </c>
      <c r="AZ10" t="inlineStr">
        <is>
          <t/>
        </is>
      </c>
      <c r="BA10" t="inlineStr">
        <is>
          <t/>
        </is>
      </c>
      <c r="BB10" t="inlineStr">
        <is>
          <t/>
        </is>
      </c>
      <c r="BC10" t="inlineStr">
        <is>
          <t/>
        </is>
      </c>
      <c r="BD10" s="2" t="inlineStr">
        <is>
          <t>dispositivo post-combustione termico|
unità di postcombustione termica</t>
        </is>
      </c>
      <c r="BE10" s="2" t="inlineStr">
        <is>
          <t>3|
3</t>
        </is>
      </c>
      <c r="BF10" s="2" t="inlineStr">
        <is>
          <t xml:space="preserve">|
</t>
        </is>
      </c>
      <c r="BG10" t="inlineStr">
        <is>
          <t>sistema concepito per depurare gli effluenti gassosi mediante combustione usato per eliminare gli inquinanti (ad esempio i &lt;a href="https://iate.europa.eu/entry/result/49609/it" target="_blank"&gt;VOC&lt;/a&gt;) dagli effluenti gassosi, con o senza recupero del calore generato</t>
        </is>
      </c>
      <c r="BH10" s="2" t="inlineStr">
        <is>
          <t>terminio antrinio deginimo įrenginys</t>
        </is>
      </c>
      <c r="BI10" s="2" t="inlineStr">
        <is>
          <t>3</t>
        </is>
      </c>
      <c r="BJ10" s="2" t="inlineStr">
        <is>
          <t/>
        </is>
      </c>
      <c r="BK10" t="inlineStr">
        <is>
          <t>sistema, skirta dūmtakių dujoms valyti deginant, naudojama teršalui ar teršalams (pvz., lakiesiems organiniams junginiams (LOJ)) iš dūmtakių dujų šalinti rekuperuojant jų šilumą arba jos nerekuperuojant</t>
        </is>
      </c>
      <c r="BL10" s="2" t="inlineStr">
        <is>
          <t>termiskie pēcsadedzināšanas bloki</t>
        </is>
      </c>
      <c r="BM10" s="2" t="inlineStr">
        <is>
          <t>3</t>
        </is>
      </c>
      <c r="BN10" s="2" t="inlineStr">
        <is>
          <t/>
        </is>
      </c>
      <c r="BO10" t="inlineStr">
        <is>
          <t>sistēma piesārņotu rūpniecisko izplūdes gaisa vai atgāzu plūsmu attīrīšanai ar sadedzināšanu augstā temperatūrā</t>
        </is>
      </c>
      <c r="BP10" s="2" t="inlineStr">
        <is>
          <t>impjant termali tal-post-kombustjoni|
impjant tal-afterburning termiku</t>
        </is>
      </c>
      <c r="BQ10" s="2" t="inlineStr">
        <is>
          <t>3|
3</t>
        </is>
      </c>
      <c r="BR10" s="2" t="inlineStr">
        <is>
          <t xml:space="preserve">|
</t>
        </is>
      </c>
      <c r="BS10" t="inlineStr">
        <is>
          <t>sistema użata biex tnaddaf arja tal-egżost jew flussi tal-gass tal-egżost industrijali li fihom niġġiesa (fil-biċċa l-kbira &lt;a href="https://iate.europa.eu/entry/result/49609/all" target="_blank"&gt;komposti organiċi volatili&lt;/a&gt;), li huma kważi kompletament ossidizzati fil-kamra tal-kombustjoni tal-impjanti f'temperaturi għolja u mibdula fil-komposti li ma jagħmlux ħsara, id-diossidu tal-karbonju u l-ilma</t>
        </is>
      </c>
      <c r="BT10" t="inlineStr">
        <is>
          <t/>
        </is>
      </c>
      <c r="BU10" t="inlineStr">
        <is>
          <t/>
        </is>
      </c>
      <c r="BV10" t="inlineStr">
        <is>
          <t/>
        </is>
      </c>
      <c r="BW10" t="inlineStr">
        <is>
          <t/>
        </is>
      </c>
      <c r="BX10" t="inlineStr">
        <is>
          <t/>
        </is>
      </c>
      <c r="BY10" t="inlineStr">
        <is>
          <t/>
        </is>
      </c>
      <c r="BZ10" t="inlineStr">
        <is>
          <t/>
        </is>
      </c>
      <c r="CA10" t="inlineStr">
        <is>
          <t/>
        </is>
      </c>
      <c r="CB10" t="inlineStr">
        <is>
          <t/>
        </is>
      </c>
      <c r="CC10" t="inlineStr">
        <is>
          <t/>
        </is>
      </c>
      <c r="CD10" t="inlineStr">
        <is>
          <t/>
        </is>
      </c>
      <c r="CE10" t="inlineStr">
        <is>
          <t/>
        </is>
      </c>
      <c r="CF10" t="inlineStr">
        <is>
          <t/>
        </is>
      </c>
      <c r="CG10" t="inlineStr">
        <is>
          <t/>
        </is>
      </c>
      <c r="CH10" t="inlineStr">
        <is>
          <t/>
        </is>
      </c>
      <c r="CI10" t="inlineStr">
        <is>
          <t/>
        </is>
      </c>
      <c r="CJ10" t="inlineStr">
        <is>
          <t/>
        </is>
      </c>
      <c r="CK10" t="inlineStr">
        <is>
          <t/>
        </is>
      </c>
      <c r="CL10" t="inlineStr">
        <is>
          <t/>
        </is>
      </c>
      <c r="CM10" t="inlineStr">
        <is>
          <t/>
        </is>
      </c>
      <c r="CN10" s="2" t="inlineStr">
        <is>
          <t>enota toplotnega naknadnega zgorevanja</t>
        </is>
      </c>
      <c r="CO10" s="2" t="inlineStr">
        <is>
          <t>3</t>
        </is>
      </c>
      <c r="CP10" s="2" t="inlineStr">
        <is>
          <t/>
        </is>
      </c>
      <c r="CQ10" t="inlineStr">
        <is>
          <t/>
        </is>
      </c>
      <c r="CR10" s="2" t="inlineStr">
        <is>
          <t>enhet för termisk efterbränning</t>
        </is>
      </c>
      <c r="CS10" s="2" t="inlineStr">
        <is>
          <t>3</t>
        </is>
      </c>
      <c r="CT10" s="2" t="inlineStr">
        <is>
          <t/>
        </is>
      </c>
      <c r="CU10" t="inlineStr">
        <is>
          <t>system avsett att avlägsna föroreningar (t.ex. &lt;a href="https://iate.europa.eu/entry/result/49609/sv" target="_blank"&gt;flyktiga organiska föreningar (VOC)&lt;/a&gt;) ur rökgaser genom &lt;a href="https://iate.europa.eu/entry/result/1156574/sv" target="_blank"&gt;termisk efterbränning&lt;/a&gt;</t>
        </is>
      </c>
    </row>
    <row r="11">
      <c r="A11" s="1" t="str">
        <f>HYPERLINK("https://iate.europa.eu/entry/result/3588508/all", "3588508")</f>
        <v>3588508</v>
      </c>
      <c r="B11" t="inlineStr">
        <is>
          <t>ENVIRONMENT</t>
        </is>
      </c>
      <c r="C11" t="inlineStr">
        <is>
          <t>ENVIRONMENT|environmental policy|climate change policy|emission trading|EU Emissions Trading Scheme</t>
        </is>
      </c>
      <c r="D11" s="2" t="inlineStr">
        <is>
          <t>нетни поглъщания от ЗПЗГС|
нетни поглъщания</t>
        </is>
      </c>
      <c r="E11" s="2" t="inlineStr">
        <is>
          <t>3|
3</t>
        </is>
      </c>
      <c r="F11" s="2" t="inlineStr">
        <is>
          <t xml:space="preserve">|
</t>
        </is>
      </c>
      <c r="G11" t="inlineStr">
        <is>
          <t>нетна промяна във въглеродните запаси, когато поглъщанията от поглътители (гори) надвишават емисиите, дължащи се на обезлесяване, дърводобив и добита дървесина, т.е. разликата между поглъщанията и емисиите е отрицателна</t>
        </is>
      </c>
      <c r="H11" s="2" t="inlineStr">
        <is>
          <t>čistá pohlcení z LULUCF</t>
        </is>
      </c>
      <c r="I11" s="2" t="inlineStr">
        <is>
          <t>3</t>
        </is>
      </c>
      <c r="J11" s="2" t="inlineStr">
        <is>
          <t/>
        </is>
      </c>
      <c r="K11" t="inlineStr">
        <is>
          <t/>
        </is>
      </c>
      <c r="L11" s="2" t="inlineStr">
        <is>
          <t>nettooptag fra LULUCF|
nettooptag|
nettooptag fra arealanvendelse, ændringer i arealanvendelse og skovbrug</t>
        </is>
      </c>
      <c r="M11" s="2" t="inlineStr">
        <is>
          <t>3|
3|
3</t>
        </is>
      </c>
      <c r="N11" s="2" t="inlineStr">
        <is>
          <t xml:space="preserve">|
|
</t>
        </is>
      </c>
      <c r="O11" t="inlineStr">
        <is>
          <t>nettoændring i kulstoflagre, hvorved optag fra dræn (skove) bliver større end emissioner forårsaget af skovrydning, hugst og høstede træprodukter, dvs. "nettooptag" betyder, at forskellen mellem optag og emissioner er negativ, mens en positiv værdi betegner nettoemissioner af CO&lt;sub&gt;2&lt;/sub&gt;</t>
        </is>
      </c>
      <c r="P11" s="2" t="inlineStr">
        <is>
          <t>Nettoabbau von Treibhausgasen aus LULUCF</t>
        </is>
      </c>
      <c r="Q11" s="2" t="inlineStr">
        <is>
          <t>3</t>
        </is>
      </c>
      <c r="R11" s="2" t="inlineStr">
        <is>
          <t/>
        </is>
      </c>
      <c r="S11" t="inlineStr">
        <is>
          <t>Nettoabbau von
Treibhausgasemissionen, bei dem der Abbau aus Senken (Wäldern) höher ist als
die z.B. durch Entwaldung verursachten Emissionen, d.h. die Differenz zwischen
Abbau und Emissionen ein negativer Wert ist</t>
        </is>
      </c>
      <c r="T11" s="2" t="inlineStr">
        <is>
          <t>καθαρές απορροφήσεις από LULUCF</t>
        </is>
      </c>
      <c r="U11" s="2" t="inlineStr">
        <is>
          <t>3</t>
        </is>
      </c>
      <c r="V11" s="2" t="inlineStr">
        <is>
          <t/>
        </is>
      </c>
      <c r="W11" t="inlineStr">
        <is>
          <t/>
        </is>
      </c>
      <c r="X11" s="2" t="inlineStr">
        <is>
          <t>net removals from LULUCF|
net removals</t>
        </is>
      </c>
      <c r="Y11" s="2" t="inlineStr">
        <is>
          <t>3|
3</t>
        </is>
      </c>
      <c r="Z11" s="2" t="inlineStr">
        <is>
          <t xml:space="preserve">|
</t>
        </is>
      </c>
      <c r="AA11" t="inlineStr">
        <is>
          <t>net change in carbon stocks where
removals from sinks (forests) are higher than emissions caused by deforestation,
harvesting and harvested wood products, i.e. 'net removals' means that the difference between removals and emissions is negative, whereas a positive value denotes net emissions of CO&lt;sub&gt;2&lt;/sub&gt;</t>
        </is>
      </c>
      <c r="AB11" s="2" t="inlineStr">
        <is>
          <t>absorción neta del UTCUTS</t>
        </is>
      </c>
      <c r="AC11" s="2" t="inlineStr">
        <is>
          <t>3</t>
        </is>
      </c>
      <c r="AD11" s="2" t="inlineStr">
        <is>
          <t/>
        </is>
      </c>
      <c r="AE11" t="inlineStr">
        <is>
          <t/>
        </is>
      </c>
      <c r="AF11" s="2" t="inlineStr">
        <is>
          <t>netosidumine|
maakasutusest ja metsandusest tulenev netosidumine</t>
        </is>
      </c>
      <c r="AG11" s="2" t="inlineStr">
        <is>
          <t>3|
3</t>
        </is>
      </c>
      <c r="AH11" s="2" t="inlineStr">
        <is>
          <t xml:space="preserve">|
</t>
        </is>
      </c>
      <c r="AI11" t="inlineStr">
        <is>
          <t>CO&lt;sub&gt;2&lt;/sub&gt; koguste vahe, mille võrra sidujates (metsades) sidumine ületab raadamisest, raiest ja raietoodetest tulenevat heidet</t>
        </is>
      </c>
      <c r="AJ11" s="2" t="inlineStr">
        <is>
          <t>LULUCF:sta peräisin olevat nettopoistumat</t>
        </is>
      </c>
      <c r="AK11" s="2" t="inlineStr">
        <is>
          <t>3</t>
        </is>
      </c>
      <c r="AL11" s="2" t="inlineStr">
        <is>
          <t/>
        </is>
      </c>
      <c r="AM11" t="inlineStr">
        <is>
          <t/>
        </is>
      </c>
      <c r="AN11" s="2" t="inlineStr">
        <is>
          <t>absorptions nettes résultant de l'UTCATF|
absorptions nettes</t>
        </is>
      </c>
      <c r="AO11" s="2" t="inlineStr">
        <is>
          <t>3|
3</t>
        </is>
      </c>
      <c r="AP11" s="2" t="inlineStr">
        <is>
          <t xml:space="preserve">|
</t>
        </is>
      </c>
      <c r="AQ11" t="inlineStr">
        <is>
          <t/>
        </is>
      </c>
      <c r="AR11" s="2" t="inlineStr">
        <is>
          <t>glan-aistrithe ó LULUCF</t>
        </is>
      </c>
      <c r="AS11" s="2" t="inlineStr">
        <is>
          <t>3</t>
        </is>
      </c>
      <c r="AT11" s="2" t="inlineStr">
        <is>
          <t/>
        </is>
      </c>
      <c r="AU11" t="inlineStr">
        <is>
          <t/>
        </is>
      </c>
      <c r="AV11" t="inlineStr">
        <is>
          <t/>
        </is>
      </c>
      <c r="AW11" t="inlineStr">
        <is>
          <t/>
        </is>
      </c>
      <c r="AX11" t="inlineStr">
        <is>
          <t/>
        </is>
      </c>
      <c r="AY11" t="inlineStr">
        <is>
          <t/>
        </is>
      </c>
      <c r="AZ11" s="2" t="inlineStr">
        <is>
          <t>a LULUCF-ból származó nettó elnyelés</t>
        </is>
      </c>
      <c r="BA11" s="2" t="inlineStr">
        <is>
          <t>3</t>
        </is>
      </c>
      <c r="BB11" s="2" t="inlineStr">
        <is>
          <t/>
        </is>
      </c>
      <c r="BC11" t="inlineStr">
        <is>
          <t/>
        </is>
      </c>
      <c r="BD11" t="inlineStr">
        <is>
          <t/>
        </is>
      </c>
      <c r="BE11" t="inlineStr">
        <is>
          <t/>
        </is>
      </c>
      <c r="BF11" t="inlineStr">
        <is>
          <t/>
        </is>
      </c>
      <c r="BG11" t="inlineStr">
        <is>
          <t/>
        </is>
      </c>
      <c r="BH11" s="2" t="inlineStr">
        <is>
          <t>grynasis dėl LULUCF absorbuotas kiekis|
grynasis dėl LULUCF pašalintas kiekis</t>
        </is>
      </c>
      <c r="BI11" s="2" t="inlineStr">
        <is>
          <t>3|
3</t>
        </is>
      </c>
      <c r="BJ11" s="2" t="inlineStr">
        <is>
          <t xml:space="preserve">preferred|
</t>
        </is>
      </c>
      <c r="BK11" t="inlineStr">
        <is>
          <t/>
        </is>
      </c>
      <c r="BL11" t="inlineStr">
        <is>
          <t/>
        </is>
      </c>
      <c r="BM11" t="inlineStr">
        <is>
          <t/>
        </is>
      </c>
      <c r="BN11" t="inlineStr">
        <is>
          <t/>
        </is>
      </c>
      <c r="BO11" t="inlineStr">
        <is>
          <t/>
        </is>
      </c>
      <c r="BP11" t="inlineStr">
        <is>
          <t/>
        </is>
      </c>
      <c r="BQ11" t="inlineStr">
        <is>
          <t/>
        </is>
      </c>
      <c r="BR11" t="inlineStr">
        <is>
          <t/>
        </is>
      </c>
      <c r="BS11" t="inlineStr">
        <is>
          <t/>
        </is>
      </c>
      <c r="BT11" t="inlineStr">
        <is>
          <t/>
        </is>
      </c>
      <c r="BU11" t="inlineStr">
        <is>
          <t/>
        </is>
      </c>
      <c r="BV11" t="inlineStr">
        <is>
          <t/>
        </is>
      </c>
      <c r="BW11" t="inlineStr">
        <is>
          <t/>
        </is>
      </c>
      <c r="BX11" s="2" t="inlineStr">
        <is>
          <t>pochłanianie netto z LULUCF</t>
        </is>
      </c>
      <c r="BY11" s="2" t="inlineStr">
        <is>
          <t>3</t>
        </is>
      </c>
      <c r="BZ11" s="2" t="inlineStr">
        <is>
          <t/>
        </is>
      </c>
      <c r="CA11" t="inlineStr">
        <is>
          <t/>
        </is>
      </c>
      <c r="CB11" s="2" t="inlineStr">
        <is>
          <t>remoções líquidas provenientes do uso do solo, alteração do uso do solo e florestas</t>
        </is>
      </c>
      <c r="CC11" s="2" t="inlineStr">
        <is>
          <t>3</t>
        </is>
      </c>
      <c r="CD11" s="2" t="inlineStr">
        <is>
          <t/>
        </is>
      </c>
      <c r="CE11" t="inlineStr">
        <is>
          <t/>
        </is>
      </c>
      <c r="CF11" s="2" t="inlineStr">
        <is>
          <t>absorbții nete aferente LULUCF</t>
        </is>
      </c>
      <c r="CG11" s="2" t="inlineStr">
        <is>
          <t>2</t>
        </is>
      </c>
      <c r="CH11" s="2" t="inlineStr">
        <is>
          <t/>
        </is>
      </c>
      <c r="CI11" t="inlineStr">
        <is>
          <t/>
        </is>
      </c>
      <c r="CJ11" s="2" t="inlineStr">
        <is>
          <t>čisté odstraňovanie z LULUCF</t>
        </is>
      </c>
      <c r="CK11" s="2" t="inlineStr">
        <is>
          <t>3</t>
        </is>
      </c>
      <c r="CL11" s="2" t="inlineStr">
        <is>
          <t/>
        </is>
      </c>
      <c r="CM11" t="inlineStr">
        <is>
          <t/>
        </is>
      </c>
      <c r="CN11" s="2" t="inlineStr">
        <is>
          <t>neto odvzemi iz LULUCF</t>
        </is>
      </c>
      <c r="CO11" s="2" t="inlineStr">
        <is>
          <t>3</t>
        </is>
      </c>
      <c r="CP11" s="2" t="inlineStr">
        <is>
          <t/>
        </is>
      </c>
      <c r="CQ11" t="inlineStr">
        <is>
          <t/>
        </is>
      </c>
      <c r="CR11" t="inlineStr">
        <is>
          <t/>
        </is>
      </c>
      <c r="CS11" t="inlineStr">
        <is>
          <t/>
        </is>
      </c>
      <c r="CT11" t="inlineStr">
        <is>
          <t/>
        </is>
      </c>
      <c r="CU11" t="inlineStr">
        <is>
          <t/>
        </is>
      </c>
    </row>
    <row r="12">
      <c r="A12" s="1" t="str">
        <f>HYPERLINK("https://iate.europa.eu/entry/result/3575075/all", "3575075")</f>
        <v>3575075</v>
      </c>
      <c r="B12" t="inlineStr">
        <is>
          <t>TRANSPORT;ENVIRONMENT</t>
        </is>
      </c>
      <c r="C12" t="inlineStr">
        <is>
          <t>TRANSPORT|land transport|land transport|road transport;ENVIRONMENT|environmental policy|pollution control measures</t>
        </is>
      </c>
      <c r="D12" s="2" t="inlineStr">
        <is>
          <t>цел за автомобилния парк на целия ЕС</t>
        </is>
      </c>
      <c r="E12" s="2" t="inlineStr">
        <is>
          <t>3</t>
        </is>
      </c>
      <c r="F12" s="2" t="inlineStr">
        <is>
          <t/>
        </is>
      </c>
      <c r="G12" t="inlineStr">
        <is>
          <t>средните емисии на CO&lt;sub&gt;2&lt;/sub&gt; от всички нови леки пътнически автомобили или всички нови търговски превозни средства, които трябва да бъдат постигнати в определен срок</t>
        </is>
      </c>
      <c r="H12" s="2" t="inlineStr">
        <is>
          <t>cíl pro vozový park EU</t>
        </is>
      </c>
      <c r="I12" s="2" t="inlineStr">
        <is>
          <t>3</t>
        </is>
      </c>
      <c r="J12" s="2" t="inlineStr">
        <is>
          <t/>
        </is>
      </c>
      <c r="K12" t="inlineStr">
        <is>
          <t>průměrné emise CO&lt;sub&gt;2&lt;/sub&gt; ze všech nových osobních automobilů nebo všech nových
 lehkých užitkových vozidel, kterých má být dosaženo v daném období</t>
        </is>
      </c>
      <c r="L12" s="2" t="inlineStr">
        <is>
          <t>EU-flådedækkende mål</t>
        </is>
      </c>
      <c r="M12" s="2" t="inlineStr">
        <is>
          <t>3</t>
        </is>
      </c>
      <c r="N12" s="2" t="inlineStr">
        <is>
          <t/>
        </is>
      </c>
      <c r="O12" t="inlineStr">
        <is>
          <t>de gennemsnitlige CO&lt;sub&gt;2&lt;/sub&gt;-emissioner, der skal nås inden for en given periode, for alle nye personbiler eller alle nye lette erhvervskøretøjer</t>
        </is>
      </c>
      <c r="P12" s="2" t="inlineStr">
        <is>
          <t>EU-weites Flottenziel</t>
        </is>
      </c>
      <c r="Q12" s="2" t="inlineStr">
        <is>
          <t>3</t>
        </is>
      </c>
      <c r="R12" s="2" t="inlineStr">
        <is>
          <t/>
        </is>
      </c>
      <c r="S12" t="inlineStr">
        <is>
          <t>die
durchschnittlichen CO2-Emissionswerte aller neuen Personenkraftwagen oder aller
neuen leichten Nutzfahrzeuge, die in einem bestimmten Zeitraum eingehalten
werden müssen</t>
        </is>
      </c>
      <c r="T12" s="2" t="inlineStr">
        <is>
          <t>σύνολο του στόλου οχημάτων της ΕΕ</t>
        </is>
      </c>
      <c r="U12" s="2" t="inlineStr">
        <is>
          <t>3</t>
        </is>
      </c>
      <c r="V12" s="2" t="inlineStr">
        <is>
          <t/>
        </is>
      </c>
      <c r="W12" t="inlineStr">
        <is>
          <t/>
        </is>
      </c>
      <c r="X12" s="2" t="inlineStr">
        <is>
          <t>EU fleet-wide target</t>
        </is>
      </c>
      <c r="Y12" s="2" t="inlineStr">
        <is>
          <t>3</t>
        </is>
      </c>
      <c r="Z12" s="2" t="inlineStr">
        <is>
          <t/>
        </is>
      </c>
      <c r="AA12" t="inlineStr">
        <is>
          <t>average CO&lt;sub&gt;2&lt;/sub&gt; emissions of all new passenger cars or all new light commercial vehicles to be achieved in a given period</t>
        </is>
      </c>
      <c r="AB12" t="inlineStr">
        <is>
          <t/>
        </is>
      </c>
      <c r="AC12" t="inlineStr">
        <is>
          <t/>
        </is>
      </c>
      <c r="AD12" t="inlineStr">
        <is>
          <t/>
        </is>
      </c>
      <c r="AE12" t="inlineStr">
        <is>
          <t/>
        </is>
      </c>
      <c r="AF12" s="2" t="inlineStr">
        <is>
          <t>ELi sõidukipargi heite sihttase</t>
        </is>
      </c>
      <c r="AG12" s="2" t="inlineStr">
        <is>
          <t>3</t>
        </is>
      </c>
      <c r="AH12" s="2" t="inlineStr">
        <is>
          <t/>
        </is>
      </c>
      <c r="AI12" t="inlineStr">
        <is>
          <t>kõigi uute sõiduautode ja uute väikeste tarbesõidukite keskmine CO2-heite sihttase, mis tuleb saavutada teatava ajavahemiku jooksul</t>
        </is>
      </c>
      <c r="AJ12" t="inlineStr">
        <is>
          <t/>
        </is>
      </c>
      <c r="AK12" t="inlineStr">
        <is>
          <t/>
        </is>
      </c>
      <c r="AL12" t="inlineStr">
        <is>
          <t/>
        </is>
      </c>
      <c r="AM12" t="inlineStr">
        <is>
          <t/>
        </is>
      </c>
      <c r="AN12" s="2" t="inlineStr">
        <is>
          <t>objectif à l'échelle du parc de l'Union</t>
        </is>
      </c>
      <c r="AO12" s="2" t="inlineStr">
        <is>
          <t>3</t>
        </is>
      </c>
      <c r="AP12" s="2" t="inlineStr">
        <is>
          <t/>
        </is>
      </c>
      <c r="AQ12" t="inlineStr">
        <is>
          <t>émissions moyennes de CO2 de l'ensemble des voitures particulières neuves ou des véhicules utilitaires légers neufs à atteindre au cours d'une période donnée</t>
        </is>
      </c>
      <c r="AR12" t="inlineStr">
        <is>
          <t/>
        </is>
      </c>
      <c r="AS12" t="inlineStr">
        <is>
          <t/>
        </is>
      </c>
      <c r="AT12" t="inlineStr">
        <is>
          <t/>
        </is>
      </c>
      <c r="AU12" t="inlineStr">
        <is>
          <t/>
        </is>
      </c>
      <c r="AV12" t="inlineStr">
        <is>
          <t/>
        </is>
      </c>
      <c r="AW12" t="inlineStr">
        <is>
          <t/>
        </is>
      </c>
      <c r="AX12" t="inlineStr">
        <is>
          <t/>
        </is>
      </c>
      <c r="AY12" t="inlineStr">
        <is>
          <t/>
        </is>
      </c>
      <c r="AZ12" s="2" t="inlineStr">
        <is>
          <t>a teljes uniós járműállományra vonatkozó célérték</t>
        </is>
      </c>
      <c r="BA12" s="2" t="inlineStr">
        <is>
          <t>3</t>
        </is>
      </c>
      <c r="BB12" s="2" t="inlineStr">
        <is>
          <t/>
        </is>
      </c>
      <c r="BC12" t="inlineStr">
        <is>
          <t>a valamennyi új személygépkocsi vagy valamennyi új könnyű haszongépjármű által egy adott időszakban elérendő szén-dioxid-kibocsátások átlaga</t>
        </is>
      </c>
      <c r="BD12" s="2" t="inlineStr">
        <is>
          <t>obiettivo per l'intero parco veicoli dell'UE</t>
        </is>
      </c>
      <c r="BE12" s="2" t="inlineStr">
        <is>
          <t>3</t>
        </is>
      </c>
      <c r="BF12" s="2" t="inlineStr">
        <is>
          <t/>
        </is>
      </c>
      <c r="BG12" t="inlineStr">
        <is>
          <t>emissioni medie di CO2 di tutte le autovetture nuove o di tutti i veicoli commerciali leggeri nuovi da conseguire in un determinato periodo</t>
        </is>
      </c>
      <c r="BH12" s="2" t="inlineStr">
        <is>
          <t>viso ES parko tikslas</t>
        </is>
      </c>
      <c r="BI12" s="2" t="inlineStr">
        <is>
          <t>3</t>
        </is>
      </c>
      <c r="BJ12" s="2" t="inlineStr">
        <is>
          <t/>
        </is>
      </c>
      <c r="BK12" t="inlineStr">
        <is>
          <t>visų naujų lengvųjų automobilių ir visų naujų lengvųjų komercinių transporto priemonių vidutinis išmetamo CO&lt;sub&gt;2&lt;/sub&gt; kiekis, kuris turi būti pasiektas per tam tikrą laikotarpį</t>
        </is>
      </c>
      <c r="BL12" s="2" t="inlineStr">
        <is>
          <t>ES autoparka mērķrādītājs</t>
        </is>
      </c>
      <c r="BM12" s="2" t="inlineStr">
        <is>
          <t>3</t>
        </is>
      </c>
      <c r="BN12" s="2" t="inlineStr">
        <is>
          <t/>
        </is>
      </c>
      <c r="BO12" t="inlineStr">
        <is>
          <t>visu jauno vieglo pasažieru automobiļu vai visu jauno vieglo komerciālo transportlīdzekļu vidējās CO&lt;sub&gt;2&lt;/sub&gt; emisijas, kas jāsasniedz konkrētā periodā</t>
        </is>
      </c>
      <c r="BP12" s="2" t="inlineStr">
        <is>
          <t>mira għall-flotta kollha tal-UE</t>
        </is>
      </c>
      <c r="BQ12" s="2" t="inlineStr">
        <is>
          <t>3</t>
        </is>
      </c>
      <c r="BR12" s="2" t="inlineStr">
        <is>
          <t/>
        </is>
      </c>
      <c r="BS12" t="inlineStr">
        <is>
          <t>l-emissjonijiet medji ta' CO&lt;sub&gt;2&lt;/sub&gt; għall-karozzi l-ġodda kollha tal-passiġġieri jew għall-vetturi kummerċjali ħfief ġodda kollha li jridu jintlaħqu f'perjodu partikolari</t>
        </is>
      </c>
      <c r="BT12" t="inlineStr">
        <is>
          <t/>
        </is>
      </c>
      <c r="BU12" t="inlineStr">
        <is>
          <t/>
        </is>
      </c>
      <c r="BV12" t="inlineStr">
        <is>
          <t/>
        </is>
      </c>
      <c r="BW12" t="inlineStr">
        <is>
          <t/>
        </is>
      </c>
      <c r="BX12" s="2" t="inlineStr">
        <is>
          <t>docelowy poziom emisji dla unijnego parku pojazdów</t>
        </is>
      </c>
      <c r="BY12" s="2" t="inlineStr">
        <is>
          <t>3</t>
        </is>
      </c>
      <c r="BZ12" s="2" t="inlineStr">
        <is>
          <t/>
        </is>
      </c>
      <c r="CA12" t="inlineStr">
        <is>
          <t>docelowy poziom emisji dla unijnego parku pojazdów</t>
        </is>
      </c>
      <c r="CB12" t="inlineStr">
        <is>
          <t/>
        </is>
      </c>
      <c r="CC12" t="inlineStr">
        <is>
          <t/>
        </is>
      </c>
      <c r="CD12" t="inlineStr">
        <is>
          <t/>
        </is>
      </c>
      <c r="CE12" t="inlineStr">
        <is>
          <t/>
        </is>
      </c>
      <c r="CF12" t="inlineStr">
        <is>
          <t/>
        </is>
      </c>
      <c r="CG12" t="inlineStr">
        <is>
          <t/>
        </is>
      </c>
      <c r="CH12" t="inlineStr">
        <is>
          <t/>
        </is>
      </c>
      <c r="CI12" t="inlineStr">
        <is>
          <t/>
        </is>
      </c>
      <c r="CJ12" t="inlineStr">
        <is>
          <t/>
        </is>
      </c>
      <c r="CK12" t="inlineStr">
        <is>
          <t/>
        </is>
      </c>
      <c r="CL12" t="inlineStr">
        <is>
          <t/>
        </is>
      </c>
      <c r="CM12" t="inlineStr">
        <is>
          <t/>
        </is>
      </c>
      <c r="CN12" s="2" t="inlineStr">
        <is>
          <t>cilj za celotni vozni park EU</t>
        </is>
      </c>
      <c r="CO12" s="2" t="inlineStr">
        <is>
          <t>3</t>
        </is>
      </c>
      <c r="CP12" s="2" t="inlineStr">
        <is>
          <t/>
        </is>
      </c>
      <c r="CQ12" t="inlineStr">
        <is>
          <t>povprečne emisije CO&lt;sub&gt;2&lt;/sub&gt; vseh novih osebnih avtomobilov ali vseh novih lahkih gospodarskih vozil, ki jih je treba doseči v danem obdobju</t>
        </is>
      </c>
      <c r="CR12" s="2" t="inlineStr">
        <is>
          <t>mål för EU:s hela fordonspark</t>
        </is>
      </c>
      <c r="CS12" s="2" t="inlineStr">
        <is>
          <t>3</t>
        </is>
      </c>
      <c r="CT12" s="2" t="inlineStr">
        <is>
          <t/>
        </is>
      </c>
      <c r="CU12" t="inlineStr">
        <is>
          <t>de genomsnittliga koldioxidutsläpp för alla nya personbilar eller alla
nya lätta nyttofordon som ska uppnås under en viss period</t>
        </is>
      </c>
    </row>
    <row r="13">
      <c r="A13" s="1" t="str">
        <f>HYPERLINK("https://iate.europa.eu/entry/result/3592089/all", "3592089")</f>
        <v>3592089</v>
      </c>
      <c r="B13" t="inlineStr">
        <is>
          <t>ENVIRONMENT;AGRICULTURE, FORESTRY AND FISHERIES;INTERNATIONAL RELATIONS</t>
        </is>
      </c>
      <c r="C13" t="inlineStr">
        <is>
          <t>ENVIRONMENT|environmental policy;AGRICULTURE, FORESTRY AND FISHERIES|cultivation of agricultural land|land use;INTERNATIONAL RELATIONS|international affairs|international instrument|international convention|UN convention|UN Framework Convention on Climate Change</t>
        </is>
      </c>
      <c r="D13" s="2" t="inlineStr">
        <is>
          <t>поземлен сектор|
общ поземлен сектор|
общ сектор на земеползването и въглеродно неутралното селско стопанство|
сектор на земеползването, горското стопанство и селското стопанство</t>
        </is>
      </c>
      <c r="E13" s="2" t="inlineStr">
        <is>
          <t>3|
3|
3|
3</t>
        </is>
      </c>
      <c r="F13" s="2" t="inlineStr">
        <is>
          <t xml:space="preserve">|
|
|
</t>
        </is>
      </c>
      <c r="G13" t="inlineStr">
        <is>
          <t>сектор, който се взема предвид за целите на намаляването на емисиите и който обхваща въглеродно неутралното селско стопанство и сектора на земеползването, промените в земеползването и горското стопанство (ЗПЗГС) с оглед на идентифицирането на антропогенни емисии по източници и поглъщания по поглътители</t>
        </is>
      </c>
      <c r="H13" t="inlineStr">
        <is>
          <t/>
        </is>
      </c>
      <c r="I13" t="inlineStr">
        <is>
          <t/>
        </is>
      </c>
      <c r="J13" t="inlineStr">
        <is>
          <t/>
        </is>
      </c>
      <c r="K13" t="inlineStr">
        <is>
          <t/>
        </is>
      </c>
      <c r="L13" s="2" t="inlineStr">
        <is>
          <t>arealsektor|
kombineret arealsektor|
sektor for landbrug, skovbrug og andre arealanvendelser|
kombineret sektor for arealanvendelse og ikke-CO&lt;sub&gt;2&lt;/sub&gt;-landbrug</t>
        </is>
      </c>
      <c r="M13" s="2" t="inlineStr">
        <is>
          <t>3|
3|
3|
3</t>
        </is>
      </c>
      <c r="N13" s="2" t="inlineStr">
        <is>
          <t xml:space="preserve">|
|
|
</t>
        </is>
      </c>
      <c r="O13" t="inlineStr">
        <is>
          <t>sektor, der tages i betragtning med henblik på emissionsreduktioner og omfatter ikke-CO&lt;sub&gt;2&lt;/sub&gt;-landbrug, arealanvendelse, ændringer i arealanvendelse og skovbrug (LULUCF) med henblik på at indkredse menneskeskabte emissioner fra kilder og optaget heraf gennem dræn</t>
        </is>
      </c>
      <c r="P13" s="2" t="inlineStr">
        <is>
          <t>Landwirtschaft, Forstwirtschaft und andere Landnutzung|
kombinierter Landnutzungssektor|
AFOLU-Sektor</t>
        </is>
      </c>
      <c r="Q13" s="2" t="inlineStr">
        <is>
          <t>3|
2|
3</t>
        </is>
      </c>
      <c r="R13" s="2" t="inlineStr">
        <is>
          <t xml:space="preserve">|
|
</t>
        </is>
      </c>
      <c r="S13" t="inlineStr">
        <is>
          <t>bei der Verringerung von Treibhausgasemissionen berücksichtigter Sektor, der sowohl den Bereich&lt;a href="https://iate.europa.eu/entry/result/922868/en-de" target="_blank"&gt; Landnutzung, Landnutzungsänderung und Forstwirtschaft (LULUCF)&lt;/a&gt; als auch Nicht-CO2-Emissionen aus der Landwirtschaft umfasst</t>
        </is>
      </c>
      <c r="T13" s="2" t="inlineStr">
        <is>
          <t>συνδυασμένος τομέας γης|
τομέας γεωργίας, δασοκομίας και άλλων χρήσεων γης|
συνδυασμένη χρήση γης και γεωργικός τομέας χωρίς CO2</t>
        </is>
      </c>
      <c r="U13" s="2" t="inlineStr">
        <is>
          <t>3|
3|
3</t>
        </is>
      </c>
      <c r="V13" s="2" t="inlineStr">
        <is>
          <t xml:space="preserve">|
|
</t>
        </is>
      </c>
      <c r="W13" t="inlineStr">
        <is>
          <t/>
        </is>
      </c>
      <c r="X13" s="2" t="inlineStr">
        <is>
          <t>agriculture, forestry and other land use sector|
combined land use and non-CO&lt;sub&gt;2&lt;/sub&gt; agriculture sector|
combined land sector|
AFOLU sector|
land sector</t>
        </is>
      </c>
      <c r="Y13" s="2" t="inlineStr">
        <is>
          <t>3|
3|
3|
3|
3</t>
        </is>
      </c>
      <c r="Z13" s="2" t="inlineStr">
        <is>
          <t xml:space="preserve">|
|
|
|
</t>
        </is>
      </c>
      <c r="AA13" t="inlineStr">
        <is>
          <t>sector taken into account for the purposes of emission reductions that
consolidates the non-CO&lt;sub&gt;2&lt;/sub&gt; agriculture and the land use, land-use change and forestry (LULUCF) sectors in order to identify anthropogenic emissions by sources and
removals by sinks</t>
        </is>
      </c>
      <c r="AB13" s="2" t="inlineStr">
        <is>
          <t>sector de la agricultura, la silvicultura y el uso de la tierra</t>
        </is>
      </c>
      <c r="AC13" s="2" t="inlineStr">
        <is>
          <t>3</t>
        </is>
      </c>
      <c r="AD13" s="2" t="inlineStr">
        <is>
          <t/>
        </is>
      </c>
      <c r="AE13" t="inlineStr">
        <is>
          <t>En el contexto de las medidas destinadas a reducir las emisiones de &lt;a href="https://iate.europa.eu/entry/result/835577/es" target="_blank"&gt;gases de efecto invernadero&lt;/a&gt;, sector que engloba la agricultura, el uso de la tierra, el cambio de uso de la tierra y la silvicultura dentro de una única entidad a efectos de la determinación de las &lt;a href="https://iate.europa.eu/entry/result/134151/es" target="_blank"&gt;emisiones antropogénicas&lt;/a&gt; por las fuentes y las &lt;a href="https://iate.europa.eu/entry/result/3541445/es" target="_blank"&gt;absorciones por los sumideros&lt;/a&gt;.</t>
        </is>
      </c>
      <c r="AF13" s="2" t="inlineStr">
        <is>
          <t>maasektor|
põllumajanduse, metsanduse ja muu maakasutuse sektor</t>
        </is>
      </c>
      <c r="AG13" s="2" t="inlineStr">
        <is>
          <t>3|
2</t>
        </is>
      </c>
      <c r="AH13" s="2" t="inlineStr">
        <is>
          <t xml:space="preserve">|
</t>
        </is>
      </c>
      <c r="AI13" t="inlineStr">
        <is>
          <t/>
        </is>
      </c>
      <c r="AJ13" s="2" t="inlineStr">
        <is>
          <t>AFOLU-sektori|
maatalous, metsätalous ja muu maankäyttö|
maankäyttösektori</t>
        </is>
      </c>
      <c r="AK13" s="2" t="inlineStr">
        <is>
          <t>3|
3|
3</t>
        </is>
      </c>
      <c r="AL13" s="2" t="inlineStr">
        <is>
          <t xml:space="preserve">|
|
</t>
        </is>
      </c>
      <c r="AM13" t="inlineStr">
        <is>
          <t/>
        </is>
      </c>
      <c r="AN13" s="2" t="inlineStr">
        <is>
          <t>secteur des terres combiné|
secteur de l'affectation des terres|
secteur de l'agriculture, la foresterie et autres affectations des terres|
secteur couvrant à la fois l'utilisation des terres et les émissions agricoles hors CO&lt;sub&gt;2&lt;/sub&gt;|
secteur AFAT</t>
        </is>
      </c>
      <c r="AO13" s="2" t="inlineStr">
        <is>
          <t>3|
3|
3|
3|
3</t>
        </is>
      </c>
      <c r="AP13" s="2" t="inlineStr">
        <is>
          <t xml:space="preserve">|
|
|
|
</t>
        </is>
      </c>
      <c r="AQ13" t="inlineStr">
        <is>
          <t>secteur
pris en compte dans le cadre des mesures visant à réduire et à éliminer les
émissions de &lt;a href="https://iate.europa.eu/entry/result/835577/fr" target="_blank"&gt;gaz à effet de serre&lt;/a&gt;, qui regroupe l'agriculture, la foresterie et d'autres
affectations des terres afin de recenser les &lt;a href="https://iate.europa.eu/entry/result/134151/fr" target="_blank"&gt;émissions anthropiques&lt;/a&gt;
par ses sources et l'&lt;a href="https://iate.europa.eu/entry/result/3541445/fr" target="_blank"&gt;absorption par ses puits&lt;/a&gt;</t>
        </is>
      </c>
      <c r="AR13" s="2" t="inlineStr">
        <is>
          <t>earnáil talún|
an earnáil talmaíochta, foraoiseachta agus úsáide eile tálún</t>
        </is>
      </c>
      <c r="AS13" s="2" t="inlineStr">
        <is>
          <t>3|
2</t>
        </is>
      </c>
      <c r="AT13" s="2" t="inlineStr">
        <is>
          <t xml:space="preserve">|
</t>
        </is>
      </c>
      <c r="AU13" t="inlineStr">
        <is>
          <t/>
        </is>
      </c>
      <c r="AV13" t="inlineStr">
        <is>
          <t/>
        </is>
      </c>
      <c r="AW13" t="inlineStr">
        <is>
          <t/>
        </is>
      </c>
      <c r="AX13" t="inlineStr">
        <is>
          <t/>
        </is>
      </c>
      <c r="AY13" t="inlineStr">
        <is>
          <t/>
        </is>
      </c>
      <c r="AZ13" s="2" t="inlineStr">
        <is>
          <t>földhasználati ágazat|
mezőgazdasági, erdészeti és egyéb földhasználati ágazat|
AFOLU-ágazat</t>
        </is>
      </c>
      <c r="BA13" s="2" t="inlineStr">
        <is>
          <t>3|
3|
3</t>
        </is>
      </c>
      <c r="BB13" s="2" t="inlineStr">
        <is>
          <t xml:space="preserve">|
|
</t>
        </is>
      </c>
      <c r="BC13" t="inlineStr">
        <is>
          <t>a &lt;a href="https://iate.europa.eu/entry/result/8279203F34B8AE7CE053C3E4A79E4140/hu?forceEcas=true" target="_blank"&gt;kibocsátáscsökkentés&lt;/a&gt; céljából figyelembe vett azon ágazat, amely összefogja a &lt;a href="https://iate.europa.eu/entry/result/922868/hu" target="_blank"&gt;földhasználati, a földhasználat-megváltoztatási és az erdőgazdálkodási (LULUCF)&lt;/a&gt; ágazatokat annak érdekében, hogy be lehessen azonosítani forrásonként az &lt;a href="https://iate.europa.eu/entry/result/134151/hu" target="_blank"&gt;emberi eredetű kibocsátásokat&lt;/a&gt; és &lt;a href="https://iate.europa.eu/entry/result/840879/hu" target="_blank"&gt;nyelőnként&lt;/a&gt; az &lt;a href="https://iate.europa.eu/entry/result/3508523/hu" target="_blank"&gt;eltávolításokat&lt;/a&gt;</t>
        </is>
      </c>
      <c r="BD13" t="inlineStr">
        <is>
          <t/>
        </is>
      </c>
      <c r="BE13" t="inlineStr">
        <is>
          <t/>
        </is>
      </c>
      <c r="BF13" t="inlineStr">
        <is>
          <t/>
        </is>
      </c>
      <c r="BG13" t="inlineStr">
        <is>
          <t/>
        </is>
      </c>
      <c r="BH13" s="2" t="inlineStr">
        <is>
          <t>jungtinis žemės naudojimo ir žemės ūkio, kuriame išmetamos kitos nei CO&lt;sub&gt;2&lt;/sub&gt; dujos, sektorius|
žemės sektorius|
jungtinis žemės sektorius|
žemės ūkio, miškininkystės ir kito žemės naudojimo sektorius</t>
        </is>
      </c>
      <c r="BI13" s="2" t="inlineStr">
        <is>
          <t>3|
3|
3|
3</t>
        </is>
      </c>
      <c r="BJ13" s="2" t="inlineStr">
        <is>
          <t xml:space="preserve">|
|
|
</t>
        </is>
      </c>
      <c r="BK13" t="inlineStr">
        <is>
          <t/>
        </is>
      </c>
      <c r="BL13" s="2" t="inlineStr">
        <is>
          <t>zemes sektors|
lauksaimniecības, mežsaimniecības un citāda zemes izmantojuma sektors</t>
        </is>
      </c>
      <c r="BM13" s="2" t="inlineStr">
        <is>
          <t>3|
2</t>
        </is>
      </c>
      <c r="BN13" s="2" t="inlineStr">
        <is>
          <t xml:space="preserve">|
</t>
        </is>
      </c>
      <c r="BO13" t="inlineStr">
        <is>
          <t/>
        </is>
      </c>
      <c r="BP13" t="inlineStr">
        <is>
          <t/>
        </is>
      </c>
      <c r="BQ13" t="inlineStr">
        <is>
          <t/>
        </is>
      </c>
      <c r="BR13" t="inlineStr">
        <is>
          <t/>
        </is>
      </c>
      <c r="BS13" t="inlineStr">
        <is>
          <t/>
        </is>
      </c>
      <c r="BT13" t="inlineStr">
        <is>
          <t/>
        </is>
      </c>
      <c r="BU13" t="inlineStr">
        <is>
          <t/>
        </is>
      </c>
      <c r="BV13" t="inlineStr">
        <is>
          <t/>
        </is>
      </c>
      <c r="BW13" t="inlineStr">
        <is>
          <t/>
        </is>
      </c>
      <c r="BX13" s="2" t="inlineStr">
        <is>
          <t>sektor gruntów|
sektor AFOLU|
rolnictwo, leśnictwo i inne użytkowanie gruntów</t>
        </is>
      </c>
      <c r="BY13" s="2" t="inlineStr">
        <is>
          <t>3|
3|
3</t>
        </is>
      </c>
      <c r="BZ13" s="2" t="inlineStr">
        <is>
          <t xml:space="preserve">|
|
</t>
        </is>
      </c>
      <c r="CA13" t="inlineStr">
        <is>
          <t>jedna z kategorii działalności człowieka prowadzących do
emisji gazów cieplarnianych, opisana w 2006 roku przez Międzyrządowy Panel Współpracy
nad Zmianami Klimatycznymi; w skład AFOLU wchodzą następujące subkategorie:
zalesianie, zalesianie wtórne, gospodarka leśna, rekultywacja, ochrona i przywracanie
terenów bagiennych, rolnictwo, deforestracja i antropogeniczna zmiana użytkowania terenów
łąk i stepów; AFOLU odpowiada za ponad 30% emisji gazów cieplarnianych pochodzenia
antropogenicznego</t>
        </is>
      </c>
      <c r="CB13" s="2" t="inlineStr">
        <is>
          <t>setor AFOLU|
setor dos solos|
setor da agricultura, floresta e outros usos do solo</t>
        </is>
      </c>
      <c r="CC13" s="2" t="inlineStr">
        <is>
          <t>3|
3|
3</t>
        </is>
      </c>
      <c r="CD13" s="2" t="inlineStr">
        <is>
          <t xml:space="preserve">|
|
</t>
        </is>
      </c>
      <c r="CE13" t="inlineStr">
        <is>
          <t>Setor que integra a agricultura e o setor do uso do solo, alteração do uso do solo e florestas (LULUCF) a fim de identificar as emissões antropogénicas por fontes e as remoções por sumidouros para efeitos de redução de emissões.</t>
        </is>
      </c>
      <c r="CF13" t="inlineStr">
        <is>
          <t/>
        </is>
      </c>
      <c r="CG13" t="inlineStr">
        <is>
          <t/>
        </is>
      </c>
      <c r="CH13" t="inlineStr">
        <is>
          <t/>
        </is>
      </c>
      <c r="CI13" t="inlineStr">
        <is>
          <t/>
        </is>
      </c>
      <c r="CJ13" t="inlineStr">
        <is>
          <t/>
        </is>
      </c>
      <c r="CK13" t="inlineStr">
        <is>
          <t/>
        </is>
      </c>
      <c r="CL13" t="inlineStr">
        <is>
          <t/>
        </is>
      </c>
      <c r="CM13" t="inlineStr">
        <is>
          <t/>
        </is>
      </c>
      <c r="CN13" t="inlineStr">
        <is>
          <t/>
        </is>
      </c>
      <c r="CO13" t="inlineStr">
        <is>
          <t/>
        </is>
      </c>
      <c r="CP13" t="inlineStr">
        <is>
          <t/>
        </is>
      </c>
      <c r="CQ13" t="inlineStr">
        <is>
          <t/>
        </is>
      </c>
      <c r="CR13" t="inlineStr">
        <is>
          <t/>
        </is>
      </c>
      <c r="CS13" t="inlineStr">
        <is>
          <t/>
        </is>
      </c>
      <c r="CT13" t="inlineStr">
        <is>
          <t/>
        </is>
      </c>
      <c r="CU13" t="inlineStr">
        <is>
          <t/>
        </is>
      </c>
    </row>
    <row r="14">
      <c r="A14" s="1" t="str">
        <f>HYPERLINK("https://iate.europa.eu/entry/result/2112911/all", "2112911")</f>
        <v>2112911</v>
      </c>
      <c r="B14" t="inlineStr">
        <is>
          <t>ENERGY;TRADE</t>
        </is>
      </c>
      <c r="C14" t="inlineStr">
        <is>
          <t>ENERGY|electrical and nuclear industries|electrical industry;TRADE</t>
        </is>
      </c>
      <c r="D14" s="2" t="inlineStr">
        <is>
          <t>спотов пазар на електроенергийните борси|
електроенергийна борса|
енергийна борса</t>
        </is>
      </c>
      <c r="E14" s="2" t="inlineStr">
        <is>
          <t>3|
3|
3</t>
        </is>
      </c>
      <c r="F14" s="2" t="inlineStr">
        <is>
          <t xml:space="preserve">|
|
</t>
        </is>
      </c>
      <c r="G14" t="inlineStr">
        <is>
          <t>спотов пазар (основно „ден напред“) на електроенергия, който като всеки друг пазар, отговаря на търсенето и предлагането на всеки час, като същевременно осигурява публичен индекс на цените</t>
        </is>
      </c>
      <c r="H14" s="2" t="inlineStr">
        <is>
          <t>energetická burza|
burza pro obchodování s elektřinou</t>
        </is>
      </c>
      <c r="I14" s="2" t="inlineStr">
        <is>
          <t>3|
2</t>
        </is>
      </c>
      <c r="J14" s="2" t="inlineStr">
        <is>
          <t xml:space="preserve">|
</t>
        </is>
      </c>
      <c r="K14" t="inlineStr">
        <is>
          <t>trh s energetickými produkty zprostředkovávající nákup a prodej elektřiny</t>
        </is>
      </c>
      <c r="L14" s="2" t="inlineStr">
        <is>
          <t>elektricitetsbørs|
elbørsernes spotmarked|
elbørs</t>
        </is>
      </c>
      <c r="M14" s="2" t="inlineStr">
        <is>
          <t>3|
3|
3</t>
        </is>
      </c>
      <c r="N14" s="2" t="inlineStr">
        <is>
          <t xml:space="preserve">|
|
</t>
        </is>
      </c>
      <c r="O14" t="inlineStr">
        <is>
          <t>spotmarked for salg af elektricitet, hvor spotprisen fastsættes hver dag for det kommende døgn, time for time, på baggrund af udbud og eftersørgsel</t>
        </is>
      </c>
      <c r="P14" s="2" t="inlineStr">
        <is>
          <t>Strombörse|
Stromaustausch</t>
        </is>
      </c>
      <c r="Q14" s="2" t="inlineStr">
        <is>
          <t>3|
3</t>
        </is>
      </c>
      <c r="R14" s="2" t="inlineStr">
        <is>
          <t xml:space="preserve">|
</t>
        </is>
      </c>
      <c r="S14" t="inlineStr">
        <is>
          <t>eine auf elektrische – das heißt auf „Strom“ – spezialisierte Energiebörse, die wie eine Wertpapierbörse funktioniert und wie diese organisiert ist.Strombörse</t>
        </is>
      </c>
      <c r="T14" t="inlineStr">
        <is>
          <t/>
        </is>
      </c>
      <c r="U14" t="inlineStr">
        <is>
          <t/>
        </is>
      </c>
      <c r="V14" t="inlineStr">
        <is>
          <t/>
        </is>
      </c>
      <c r="W14" t="inlineStr">
        <is>
          <t/>
        </is>
      </c>
      <c r="X14" s="2" t="inlineStr">
        <is>
          <t>power exchange spot market</t>
        </is>
      </c>
      <c r="Y14" s="2" t="inlineStr">
        <is>
          <t>3</t>
        </is>
      </c>
      <c r="Z14" s="2" t="inlineStr">
        <is>
          <t/>
        </is>
      </c>
      <c r="AA14" t="inlineStr">
        <is>
          <t>spot market (mainly day-ahead) for electricity which, like any other market, matches demand and supply for each hour, while providing a public price index</t>
        </is>
      </c>
      <c r="AB14" s="2" t="inlineStr">
        <is>
          <t>bolsa de la electricidad|
mercado bursátil de la electricidad</t>
        </is>
      </c>
      <c r="AC14" s="2" t="inlineStr">
        <is>
          <t>3|
3</t>
        </is>
      </c>
      <c r="AD14" s="2" t="inlineStr">
        <is>
          <t xml:space="preserve">|
</t>
        </is>
      </c>
      <c r="AE14" t="inlineStr">
        <is>
          <t>Mercado organizado en el que pueden negociarse, además de contratos de futuros y opciones que tengan por objeto cualquier tipo de energía, otros instrumentos financieros que tengan este subyacente.</t>
        </is>
      </c>
      <c r="AF14" s="2" t="inlineStr">
        <is>
          <t>elektribörs</t>
        </is>
      </c>
      <c r="AG14" s="2" t="inlineStr">
        <is>
          <t>3</t>
        </is>
      </c>
      <c r="AH14" s="2" t="inlineStr">
        <is>
          <t/>
        </is>
      </c>
      <c r="AI14" t="inlineStr">
        <is>
          <t>organiseeritud turg elektrienergiaga
kauplemiseks sama või järgmise päeva või tunnisiseste tarnetega</t>
        </is>
      </c>
      <c r="AJ14" s="2" t="inlineStr">
        <is>
          <t>sähköpörssi</t>
        </is>
      </c>
      <c r="AK14" s="2" t="inlineStr">
        <is>
          <t>3</t>
        </is>
      </c>
      <c r="AL14" s="2" t="inlineStr">
        <is>
          <t/>
        </is>
      </c>
      <c r="AM14" t="inlineStr">
        <is>
          <t>kauppapaikka, jossa sähkölle muodostuu markkinahinta kysynnän ja tarjonnan perusteella</t>
        </is>
      </c>
      <c r="AN14" s="2" t="inlineStr">
        <is>
          <t>marché au comptant de l'électricité</t>
        </is>
      </c>
      <c r="AO14" s="2" t="inlineStr">
        <is>
          <t>3</t>
        </is>
      </c>
      <c r="AP14" s="2" t="inlineStr">
        <is>
          <t/>
        </is>
      </c>
      <c r="AQ14" t="inlineStr">
        <is>
          <t/>
        </is>
      </c>
      <c r="AR14" s="2" t="inlineStr">
        <is>
          <t>malartán cumhachta</t>
        </is>
      </c>
      <c r="AS14" s="2" t="inlineStr">
        <is>
          <t>3</t>
        </is>
      </c>
      <c r="AT14" s="2" t="inlineStr">
        <is>
          <t/>
        </is>
      </c>
      <c r="AU14" t="inlineStr">
        <is>
          <t/>
        </is>
      </c>
      <c r="AV14" t="inlineStr">
        <is>
          <t/>
        </is>
      </c>
      <c r="AW14" t="inlineStr">
        <is>
          <t/>
        </is>
      </c>
      <c r="AX14" t="inlineStr">
        <is>
          <t/>
        </is>
      </c>
      <c r="AY14" t="inlineStr">
        <is>
          <t/>
        </is>
      </c>
      <c r="AZ14" s="2" t="inlineStr">
        <is>
          <t>szervezett árampiac|
áramtőzsde|
szervezett villamosenergia-piac</t>
        </is>
      </c>
      <c r="BA14" s="2" t="inlineStr">
        <is>
          <t>3|
3|
3</t>
        </is>
      </c>
      <c r="BB14" s="2" t="inlineStr">
        <is>
          <t xml:space="preserve">|
|
</t>
        </is>
      </c>
      <c r="BC14" t="inlineStr">
        <is>
          <t/>
        </is>
      </c>
      <c r="BD14" t="inlineStr">
        <is>
          <t/>
        </is>
      </c>
      <c r="BE14" t="inlineStr">
        <is>
          <t/>
        </is>
      </c>
      <c r="BF14" t="inlineStr">
        <is>
          <t/>
        </is>
      </c>
      <c r="BG14" t="inlineStr">
        <is>
          <t/>
        </is>
      </c>
      <c r="BH14" s="2" t="inlineStr">
        <is>
          <t>elektros birža</t>
        </is>
      </c>
      <c r="BI14" s="2" t="inlineStr">
        <is>
          <t>3</t>
        </is>
      </c>
      <c r="BJ14" s="2" t="inlineStr">
        <is>
          <t/>
        </is>
      </c>
      <c r="BK14" t="inlineStr">
        <is>
          <t>neatidėliotinų sandorių dėl elektros energijos rinka, kurioje prekiaujama elektra pristatymui kitą dieną</t>
        </is>
      </c>
      <c r="BL14" t="inlineStr">
        <is>
          <t/>
        </is>
      </c>
      <c r="BM14" t="inlineStr">
        <is>
          <t/>
        </is>
      </c>
      <c r="BN14" t="inlineStr">
        <is>
          <t/>
        </is>
      </c>
      <c r="BO14" t="inlineStr">
        <is>
          <t/>
        </is>
      </c>
      <c r="BP14" s="2" t="inlineStr">
        <is>
          <t>suq spot tal-kambju tal-enerġija</t>
        </is>
      </c>
      <c r="BQ14" s="2" t="inlineStr">
        <is>
          <t>3</t>
        </is>
      </c>
      <c r="BR14" s="2" t="inlineStr">
        <is>
          <t/>
        </is>
      </c>
      <c r="BS14" t="inlineStr">
        <is>
          <t>suq spot (normalment ta' jum minn qabel) għall-elettriku fejn, bħal fi kwalunkwe suq ieħor, jiġu kkonfrontati d-domanda u l-provvista kull siegħa, filwaqt li jiġi pprovdut indiċi pubbliku għall-prezzijiet</t>
        </is>
      </c>
      <c r="BT14" s="2" t="inlineStr">
        <is>
          <t>spotmarkt voor de uitwisseling van vermogen|
elektriciteitsbeurs</t>
        </is>
      </c>
      <c r="BU14" s="2" t="inlineStr">
        <is>
          <t>3|
3</t>
        </is>
      </c>
      <c r="BV14" s="2" t="inlineStr">
        <is>
          <t xml:space="preserve">|
</t>
        </is>
      </c>
      <c r="BW14" t="inlineStr">
        <is>
          <t>spotmarkt waar elektriciteit wordt verhandeld in uur-prijzen (meestal voor levering de volgende dag) op basis van vraag en aanbod en waar ook prijsindices worden ontwikkeld</t>
        </is>
      </c>
      <c r="BX14" s="2" t="inlineStr">
        <is>
          <t>giełda energii elektrycznej|
towarowa giełda energii|
rynek transakcji natychmiastowych na giełdach energii|
rynek ofertowy</t>
        </is>
      </c>
      <c r="BY14" s="2" t="inlineStr">
        <is>
          <t>3|
3|
3|
3</t>
        </is>
      </c>
      <c r="BZ14" s="2" t="inlineStr">
        <is>
          <t xml:space="preserve">|
|
|
</t>
        </is>
      </c>
      <c r="CA14" t="inlineStr">
        <is>
          <t/>
        </is>
      </c>
      <c r="CB14" s="2" t="inlineStr">
        <is>
          <t>bolsa de eletricidade</t>
        </is>
      </c>
      <c r="CC14" s="2" t="inlineStr">
        <is>
          <t>3</t>
        </is>
      </c>
      <c r="CD14" s="2" t="inlineStr">
        <is>
          <t/>
        </is>
      </c>
      <c r="CE14" t="inlineStr">
        <is>
          <t>Plataforma de negociação de eletricidade e de produtos (futuros, contratos &lt;i&gt;forward&lt;/i&gt;, &lt;i&gt;swaps&lt;/i&gt;, opções, etc.) com subjacente electricidade.</t>
        </is>
      </c>
      <c r="CF14" s="2" t="inlineStr">
        <is>
          <t>bursă de energie|
bursă de energie electrică</t>
        </is>
      </c>
      <c r="CG14" s="2" t="inlineStr">
        <is>
          <t>3|
3</t>
        </is>
      </c>
      <c r="CH14" s="2" t="inlineStr">
        <is>
          <t xml:space="preserve">|
</t>
        </is>
      </c>
      <c r="CI14" t="inlineStr">
        <is>
          <t/>
        </is>
      </c>
      <c r="CJ14" t="inlineStr">
        <is>
          <t/>
        </is>
      </c>
      <c r="CK14" t="inlineStr">
        <is>
          <t/>
        </is>
      </c>
      <c r="CL14" t="inlineStr">
        <is>
          <t/>
        </is>
      </c>
      <c r="CM14" t="inlineStr">
        <is>
          <t/>
        </is>
      </c>
      <c r="CN14" s="2" t="inlineStr">
        <is>
          <t>borza električne energije|
promptni trg borz električne energije|
promptni trg z električno energijo</t>
        </is>
      </c>
      <c r="CO14" s="2" t="inlineStr">
        <is>
          <t>3|
2|
2</t>
        </is>
      </c>
      <c r="CP14" s="2" t="inlineStr">
        <is>
          <t>|
|
proposed</t>
        </is>
      </c>
      <c r="CQ14" t="inlineStr">
        <is>
          <t/>
        </is>
      </c>
      <c r="CR14" s="2" t="inlineStr">
        <is>
          <t>elspotmarknad|
elbörs</t>
        </is>
      </c>
      <c r="CS14" s="2" t="inlineStr">
        <is>
          <t>3|
3</t>
        </is>
      </c>
      <c r="CT14" s="2" t="inlineStr">
        <is>
          <t xml:space="preserve">|
</t>
        </is>
      </c>
      <c r="CU14" t="inlineStr">
        <is>
          <t/>
        </is>
      </c>
    </row>
    <row r="15">
      <c r="A15" s="1" t="str">
        <f>HYPERLINK("https://iate.europa.eu/entry/result/884154/all", "884154")</f>
        <v>884154</v>
      </c>
      <c r="B15" t="inlineStr">
        <is>
          <t>TRANSPORT</t>
        </is>
      </c>
      <c r="C15" t="inlineStr">
        <is>
          <t>TRANSPORT|maritime and inland waterway transport|maritime transport</t>
        </is>
      </c>
      <c r="D15" s="2" t="inlineStr">
        <is>
          <t>Кодексът ISM|
Международен кодекс за управление на безопасната експлоатация на кораби и предотвратяване на замърсяването (ISM Code)|
Международен кодекс за управление на безопасността</t>
        </is>
      </c>
      <c r="E15" s="2" t="inlineStr">
        <is>
          <t>3|
4|
3</t>
        </is>
      </c>
      <c r="F15" s="2" t="inlineStr">
        <is>
          <t xml:space="preserve">|
|
</t>
        </is>
      </c>
      <c r="G15" t="inlineStr">
        <is>
          <t>международен стандарт за безопасно управление и експлоатация на корабите и за предотвратяване на замърсяването, чиято цел е да се гарантира морската безопасност, да се предотвратят нараняванията и загубата на човешки живот, както и да бъдат избегнати щетите за околната среда и по-специално за морската среда</t>
        </is>
      </c>
      <c r="H15" s="2" t="inlineStr">
        <is>
          <t>Mezinárodní předpis pro řízení bezpečnosti lodí a pro zabránění znečištění</t>
        </is>
      </c>
      <c r="I15" s="2" t="inlineStr">
        <is>
          <t>3</t>
        </is>
      </c>
      <c r="J15" s="2" t="inlineStr">
        <is>
          <t/>
        </is>
      </c>
      <c r="K15" t="inlineStr">
        <is>
          <t/>
        </is>
      </c>
      <c r="L15" s="2" t="inlineStr">
        <is>
          <t>ISM-koden|
den internationale kode for sikker drift af skibe og forebyggelse af forurening|
den internationale kode for sikker skibsdrift</t>
        </is>
      </c>
      <c r="M15" s="2" t="inlineStr">
        <is>
          <t>3|
3|
3</t>
        </is>
      </c>
      <c r="N15" s="2" t="inlineStr">
        <is>
          <t xml:space="preserve">|
|
</t>
        </is>
      </c>
      <c r="O15" t="inlineStr">
        <is>
          <t>den internationale kode for sikker drift af skibe og forebyggelse af forurening, vedtaget af Den Internationale Søfartsorganisation (IMO) ved forsamlingens resolution A.741 (18) af 4. november 1993, ændret ved Den Maritime Sikkerhedskomités resolution MSC.104 (73) af 5. december 2000 og fastlagt i bilag I til denne forordning i den ajourførte udgave</t>
        </is>
      </c>
      <c r="P15" s="2" t="inlineStr">
        <is>
          <t>ISM-CODE|
Internationaler Code für Maßnahmen zur Organisation eines sicheren Schiffsbetriebs und zur Verhütung der Meeresverschmutzung|
internationaler Schiffsmanagement Code</t>
        </is>
      </c>
      <c r="Q15" s="2" t="inlineStr">
        <is>
          <t>3|
3|
2</t>
        </is>
      </c>
      <c r="R15" s="2" t="inlineStr">
        <is>
          <t xml:space="preserve">|
|
</t>
        </is>
      </c>
      <c r="S15" t="inlineStr">
        <is>
          <t>Regelwerk der IMO &lt;a href="/entry/result/800404/all" id="ENTRY_TO_ENTRY_CONVERTER" target="_blank"&gt;IATE:800404&lt;/a&gt; , das die Eigentümer bzw. Betreiber von Seeschiffen verpflichtet, systematische Vorkehrungen für den sicheren Betrieb ihrer Flotte und den Schutz der Meeresumwelt zu treffen</t>
        </is>
      </c>
      <c r="T15" s="2" t="inlineStr">
        <is>
          <t>Διεθνής κώδικας διαχείρισης της ασφάλειας|
ΔΚΑΔ|
Διεθνής Κώδικας διαχείρισης για την ασφαλή λειτουργία των πλοίων και για την πρόληψη ρύπανσης του περιβάλλοντος|
Κώδικας ISM|
διεθνής κώδικας διαχείρισης για την ασφαλή λειτουργία των πλοίων και την πρόληψη ρύπανσης του περιβάλλοντος|
Διεθνής κώδικας διαχείρισης για την ασφαλή ναυσιπλοΐα και την πρόληψη της ρύπανσης|
διεθνής κώδικας ασφαλούς διαχείρισης</t>
        </is>
      </c>
      <c r="U15" s="2" t="inlineStr">
        <is>
          <t>3|
3|
3|
3|
3|
3|
2</t>
        </is>
      </c>
      <c r="V15" s="2" t="inlineStr">
        <is>
          <t xml:space="preserve">|
|
|
|
|
|
</t>
        </is>
      </c>
      <c r="W15" t="inlineStr">
        <is>
          <t/>
        </is>
      </c>
      <c r="X15" s="2" t="inlineStr">
        <is>
          <t>International Safety Management Code|
ISM Code|
International Management Code for the Safe Operation of Ships and for Pollution Prevention|
ISMC</t>
        </is>
      </c>
      <c r="Y15" s="2" t="inlineStr">
        <is>
          <t>3|
3|
3|
1</t>
        </is>
      </c>
      <c r="Z15" s="2" t="inlineStr">
        <is>
          <t xml:space="preserve">|
|
|
</t>
        </is>
      </c>
      <c r="AA15" t="inlineStr">
        <is>
          <t>international
standard for the safe management and operation of ships and for pollution
prevention, aiming to ensure safety at sea, prevention of human injury, loss of
life and the avoidance of damage to the environment, in particular to the
marine environment</t>
        </is>
      </c>
      <c r="AB15" s="2" t="inlineStr">
        <is>
          <t>Código CGS|
Código Internacional de Gestión de la Seguridad|
Código IGS|
CGS|
Código Internacional de Gestión de la Seguridad Operacional del Buque y la Prevención de la Contaminación</t>
        </is>
      </c>
      <c r="AC15" s="2" t="inlineStr">
        <is>
          <t>3|
3|
2|
3|
3</t>
        </is>
      </c>
      <c r="AD15" s="2" t="inlineStr">
        <is>
          <t xml:space="preserve">|
|
|
|
</t>
        </is>
      </c>
      <c r="AE15" t="inlineStr">
        <is>
          <t>Norma internacional que establece principios y objetivos generales para la seguridad operacional de los buques y la prevención de la contaminación, destinadas a atender a las necesidades del personal de a bordo y alcanzar y mantener un elevado nivel de seguridad y de protección del medio ambiente.</t>
        </is>
      </c>
      <c r="AF15" s="2" t="inlineStr">
        <is>
          <t>meresõiduohutuse korraldamise rahvusvaheline koodeks|
laevade ohutu ekspluateerimise ja reostuse vältimise korraldamise rahvusvaheline koodeks|
ISM koodeks</t>
        </is>
      </c>
      <c r="AG15" s="2" t="inlineStr">
        <is>
          <t>3|
3|
3</t>
        </is>
      </c>
      <c r="AH15" s="2" t="inlineStr">
        <is>
          <t xml:space="preserve">|
|
</t>
        </is>
      </c>
      <c r="AI15" t="inlineStr">
        <is>
          <t>koodeks, mis on vastu võetud Rahvusvahelise Mereorganisatsiooni (IMO) assamblee 4. novembri 1993. aasta resolutsiooniga A.741(18), muudetud meresõiduohutuse komitee 5. detsembri 2000. aasta resolutsiooniga MSC.104(73) ja mille ajakohastatud versioon on esitatud määruse (EÜ) nr 336/2006 I lisas</t>
        </is>
      </c>
      <c r="AJ15" s="2" t="inlineStr">
        <is>
          <t>kansainvälinen turvallisuusjohtamissäännöstö|
alusten turvallista toimintaa ja ympäristön pilaantumisen ehkäisemistä koskeva kansainvälinen turvallisuusjohtamissäännöstö|
ISM-säännöstö</t>
        </is>
      </c>
      <c r="AK15" s="2" t="inlineStr">
        <is>
          <t>3|
3|
3</t>
        </is>
      </c>
      <c r="AL15" s="2" t="inlineStr">
        <is>
          <t xml:space="preserve">|
|
</t>
        </is>
      </c>
      <c r="AM15" t="inlineStr">
        <is>
          <t/>
        </is>
      </c>
      <c r="AN15" s="2" t="inlineStr">
        <is>
          <t>code international de gestion pour la sécurité de l'exploitation des navires et la prévention de la pollution|
code international de gestion de la sécurité|
code ISM</t>
        </is>
      </c>
      <c r="AO15" s="2" t="inlineStr">
        <is>
          <t>3|
3|
3</t>
        </is>
      </c>
      <c r="AP15" s="2" t="inlineStr">
        <is>
          <t xml:space="preserve">|
|
</t>
        </is>
      </c>
      <c r="AQ15" t="inlineStr">
        <is>
          <t>ensemble de directives portant sur la gestion de la sécurité et la
prévention de la pollution des compagnies maritimes, couvrant aussi bien les opérations sur les
navires que les opération à terre</t>
        </is>
      </c>
      <c r="AR15" s="2" t="inlineStr">
        <is>
          <t>an Cód Idirnáisiúnta um Bainistíocht Sábháilteachta|
Cód ISM</t>
        </is>
      </c>
      <c r="AS15" s="2" t="inlineStr">
        <is>
          <t>3|
3</t>
        </is>
      </c>
      <c r="AT15" s="2" t="inlineStr">
        <is>
          <t xml:space="preserve">|
</t>
        </is>
      </c>
      <c r="AU15" t="inlineStr">
        <is>
          <t/>
        </is>
      </c>
      <c r="AV15" s="2" t="inlineStr">
        <is>
          <t>Međunarodni pravilnik o upravljanju sigurnošću|
Međunarodni pravilnik o sigurnom upravljanju brodovima i sprečavanju onečišćenja|
ISM pravilnik</t>
        </is>
      </c>
      <c r="AW15" s="2" t="inlineStr">
        <is>
          <t>3|
3|
3</t>
        </is>
      </c>
      <c r="AX15" s="2" t="inlineStr">
        <is>
          <t xml:space="preserve">|
|
</t>
        </is>
      </c>
      <c r="AY15" t="inlineStr">
        <is>
          <t>&lt;div&gt;pravilnik koji je 1993. donijela Međunarodna pomorska organizacija s ciljem ﻿osiguranja međunarodnih standarda za sigurno upravljanje brodovima te sprečavanje onečišćenja&lt;/div&gt;</t>
        </is>
      </c>
      <c r="AZ15" s="2" t="inlineStr">
        <is>
          <t>a hajók biztonságos üzemeltetéséről szóló nemzetközi szabályzat</t>
        </is>
      </c>
      <c r="BA15" s="2" t="inlineStr">
        <is>
          <t>3</t>
        </is>
      </c>
      <c r="BB15" s="2" t="inlineStr">
        <is>
          <t/>
        </is>
      </c>
      <c r="BC15" t="inlineStr">
        <is>
          <t/>
        </is>
      </c>
      <c r="BD15" s="2" t="inlineStr">
        <is>
          <t>codice internazionale di gestione della sicurezza delle navi e della prevenzione dell'inquinamento|
Codice internazionale di gestione sicura|
codice internazionale di gestione della sicurazza che stabilisce norme per la sicurezza delle navi e la prevenzione dell'inquinamento|
codice ISM|
codice internazionale di gestione per la sicurezza delle navi e la prevenzione dell'inquinamento|
codice internazionale di gestione della sicurezza</t>
        </is>
      </c>
      <c r="BE15" s="2" t="inlineStr">
        <is>
          <t>3|
2|
3|
3|
3|
3</t>
        </is>
      </c>
      <c r="BF15" s="2" t="inlineStr">
        <is>
          <t xml:space="preserve">|
|
|
|
|
</t>
        </is>
      </c>
      <c r="BG15" t="inlineStr">
        <is>
          <t>insieme di norme per la gestione della sicurezza delle navi e la prevenzione dell'inquinamento prodotto dalle navi stesse, sia per quanto riguarda le operazioni a bordo che le operazioni a terra</t>
        </is>
      </c>
      <c r="BH15" s="2" t="inlineStr">
        <is>
          <t>Tarptautinis saugaus laivų eksploatavimo ir taršos prevencijos valdymo kodeksas|
ISM kodeksas</t>
        </is>
      </c>
      <c r="BI15" s="2" t="inlineStr">
        <is>
          <t>3|
3</t>
        </is>
      </c>
      <c r="BJ15" s="2" t="inlineStr">
        <is>
          <t xml:space="preserve">|
</t>
        </is>
      </c>
      <c r="BK15" t="inlineStr">
        <is>
          <t/>
        </is>
      </c>
      <c r="BL15" s="2" t="inlineStr">
        <is>
          <t>Drošas kuģu ekspluatācijas un piesārņojuma novēršanas vadības starptautiskais kodekss|
Starptautiskais drošības vadības kodekss|
&lt;i&gt;ISM &lt;/i&gt;kodekss</t>
        </is>
      </c>
      <c r="BM15" s="2" t="inlineStr">
        <is>
          <t>2|
3|
3</t>
        </is>
      </c>
      <c r="BN15" s="2" t="inlineStr">
        <is>
          <t xml:space="preserve">|
|
</t>
        </is>
      </c>
      <c r="BO15" t="inlineStr">
        <is>
          <t/>
        </is>
      </c>
      <c r="BP15" s="2" t="inlineStr">
        <is>
          <t>Kodiċi Internazzjonali ta' Ġestjoni għall-Operazzjoni Sikura tal-Bastimenti u għall-Prevenzjoni tat-Tniġġis|
Kodiċi ISM|
Kodiċi Internazzjonali tal-Ġestjoni tas-Sikurezza</t>
        </is>
      </c>
      <c r="BQ15" s="2" t="inlineStr">
        <is>
          <t>3|
3|
3</t>
        </is>
      </c>
      <c r="BR15" s="2" t="inlineStr">
        <is>
          <t xml:space="preserve">|
|
</t>
        </is>
      </c>
      <c r="BS15" t="inlineStr">
        <is>
          <t>standard internazzjonali għall-ġestjoni tas-sigurtà u l-prevenzjoni tat-tniġġis, li għandu l-għan li jassigura s-sikurezza fuq il-baħar, jipprevjeni mwiet u korrimenti għall-bniedem, u jipprevjeni dannu lill-ambjent, b'mod partikolari, lill-ambjent tal-baħar</t>
        </is>
      </c>
      <c r="BT15" s="2" t="inlineStr">
        <is>
          <t>ISM-code|
Internationale Code voor Veiligheidsbeheer|
internationale veiligheidscode|
Internationale Veiligheidsmanagementcode|
Internationale Code betreffende veilig beheer|
internationale veiligheidscode voor de scheepvaart en ter voorkoming van verontreiniging|
Internationale Veiligheidsmanagementcode voor het veilige gebruik van schepen en voor verontreinigingspreventie</t>
        </is>
      </c>
      <c r="BU15" s="2" t="inlineStr">
        <is>
          <t>4|
2|
2|
4|
2|
3|
4</t>
        </is>
      </c>
      <c r="BV15" s="2" t="inlineStr">
        <is>
          <t xml:space="preserve">|
|
|
|
|
|
</t>
        </is>
      </c>
      <c r="BW15" t="inlineStr">
        <is>
          <t/>
        </is>
      </c>
      <c r="BX15" s="2" t="inlineStr">
        <is>
          <t>kodeks ISM|
Międzynarodowy kodeks zarządzania bezpieczną eksploatacją statków i zapobieganiem zanieczyszczaniu|
międzynarodowy kodeks zarządzania bezpieczeństwem</t>
        </is>
      </c>
      <c r="BY15" s="2" t="inlineStr">
        <is>
          <t>3|
3|
3</t>
        </is>
      </c>
      <c r="BZ15" s="2" t="inlineStr">
        <is>
          <t xml:space="preserve">|
|
</t>
        </is>
      </c>
      <c r="CA15" t="inlineStr">
        <is>
          <t>kodeks przedstawiający międzynarodową normę dotyczącą bezpiecznego zarządzania i eksploatacji statków oraz zapobiegania zanieczyszczaniu, uchwalony przez IMO rezolucją A741(18)</t>
        </is>
      </c>
      <c r="CB15" s="2" t="inlineStr">
        <is>
          <t>Código Internacional de Gestão em Matéria de Segurança|
Código Internacional de Gestão para a Segurança da Exploração dos Navios e a Prevenção da Poluição|
Código Internacional de Gestão da Segurança|
Código ISM</t>
        </is>
      </c>
      <c r="CC15" s="2" t="inlineStr">
        <is>
          <t>2|
3|
3|
3</t>
        </is>
      </c>
      <c r="CD15" s="2" t="inlineStr">
        <is>
          <t xml:space="preserve">|
|
|
</t>
        </is>
      </c>
      <c r="CE15" t="inlineStr">
        <is>
          <t>Código aprovado pela Organização Marítima Internacional (OMI) através da Resolução A.741 (18) da Assembleia, em Novembro de 1993 e que entrou em vigor em Julho de 1998, tendo sido entretanto alterado pela Resolução MSC. 104 (73) da OMI em Dezembro de 2000. Tem por objectivo garantir a segurança no mar e prevenir danos corporais ou a perda de vidas humanas, assim como evitar danos no ambiente, em particular no meio marinho, e danos materais. Os seus principais destinatários são as companhias de navegação e as administrações dos Estados de bandeira dos navios. O Código é de aplicação obrigatória para as Partes Contratantes da Convenção Internacional para a Salvaguarda da Vida Humana no Mar (Convenção SOLAS).</t>
        </is>
      </c>
      <c r="CF15" s="2" t="inlineStr">
        <is>
          <t>Codul internațional de management pentru siguranța exploatării navelor și pentru prevenirea poluării|
Codul ISM|
Codul internațional de management al siguranței</t>
        </is>
      </c>
      <c r="CG15" s="2" t="inlineStr">
        <is>
          <t>3|
3|
3</t>
        </is>
      </c>
      <c r="CH15" s="2" t="inlineStr">
        <is>
          <t xml:space="preserve">|
|
</t>
        </is>
      </c>
      <c r="CI15" t="inlineStr">
        <is>
          <t>standard internațional pentru gestionarea și operarea în condiții de siguranță a navelor și pentru prevenirea poluării, care își propune să minimalizeze riscul producerii unor accidente provocate de eroarea umană atât pentru navele aflate în larg, cât și pentru cele aflate la dană</t>
        </is>
      </c>
      <c r="CJ15" t="inlineStr">
        <is>
          <t/>
        </is>
      </c>
      <c r="CK15" t="inlineStr">
        <is>
          <t/>
        </is>
      </c>
      <c r="CL15" t="inlineStr">
        <is>
          <t/>
        </is>
      </c>
      <c r="CM15" t="inlineStr">
        <is>
          <t/>
        </is>
      </c>
      <c r="CN15" s="2" t="inlineStr">
        <is>
          <t>Mednarodni kodeks za varno upravljanje ladij in preprečevanje onesnaževanja|
Kodeks ISM</t>
        </is>
      </c>
      <c r="CO15" s="2" t="inlineStr">
        <is>
          <t>3|
3</t>
        </is>
      </c>
      <c r="CP15" s="2" t="inlineStr">
        <is>
          <t xml:space="preserve">|
</t>
        </is>
      </c>
      <c r="CQ15" t="inlineStr">
        <is>
          <t>mednarodni standardi za zagotavljanje varnosti na morju, varovanje ljudi pred telesnimi poškodbami ali izgubo življenja in preprečevanje povzročanja škode v okolju, zlasti v morskem, in škode na premoženju</t>
        </is>
      </c>
      <c r="CR15" s="2" t="inlineStr">
        <is>
          <t>Internationella säkerhetsorganisationskoden|
Internationella organisationsregler för säker drift av fartyg och för förhindrande av förorening|
ISM-koden</t>
        </is>
      </c>
      <c r="CS15" s="2" t="inlineStr">
        <is>
          <t>3|
3|
3</t>
        </is>
      </c>
      <c r="CT15" s="2" t="inlineStr">
        <is>
          <t xml:space="preserve">|
|
</t>
        </is>
      </c>
      <c r="CU15" t="inlineStr">
        <is>
          <t>de internationella organisationsregler för säker drift av fartyg och för förhindrande av förorening som antagits av &lt;a href="https://iate.europa.eu/entry/result/800404/sv" target="_blank"&gt;Internationella sjöfartsorganisationens (IMO)&lt;/a&gt; församling, med de ändringar som IMO kan komma att anta</t>
        </is>
      </c>
    </row>
    <row r="16">
      <c r="A16" s="1" t="str">
        <f>HYPERLINK("https://iate.europa.eu/entry/result/1194948/all", "1194948")</f>
        <v>1194948</v>
      </c>
      <c r="B16" t="inlineStr">
        <is>
          <t>ENVIRONMENT;FINANCE</t>
        </is>
      </c>
      <c r="C16" t="inlineStr">
        <is>
          <t>ENVIRONMENT|environmental policy|environmental policy|economic instrument for the environment|environmental tax;FINANCE|taxation|tax</t>
        </is>
      </c>
      <c r="D16" s="2" t="inlineStr">
        <is>
          <t>нарушаващ пазарните условия данък|
нарушаващ конкуренцията данък|
деформиращ данък</t>
        </is>
      </c>
      <c r="E16" s="2" t="inlineStr">
        <is>
          <t>3|
2|
3</t>
        </is>
      </c>
      <c r="F16" s="2" t="inlineStr">
        <is>
          <t xml:space="preserve">|
|
</t>
        </is>
      </c>
      <c r="G16" t="inlineStr">
        <is>
          <t>данък, който засяга цените на продуктите на определен пазар или влияе върху решенията по отношение на производството, потреблението, инвестициите или предлагането на работа</t>
        </is>
      </c>
      <c r="H16" s="2" t="inlineStr">
        <is>
          <t>daň s nepříznivým účinkem</t>
        </is>
      </c>
      <c r="I16" s="2" t="inlineStr">
        <is>
          <t>3</t>
        </is>
      </c>
      <c r="J16" s="2" t="inlineStr">
        <is>
          <t/>
        </is>
      </c>
      <c r="K16" t="inlineStr">
        <is>
          <t>daň, která má dopad ceny položek na trhu nebo ovlivňuje investiční rozhodnutí</t>
        </is>
      </c>
      <c r="L16" s="2" t="inlineStr">
        <is>
          <t>forvridende skat</t>
        </is>
      </c>
      <c r="M16" s="2" t="inlineStr">
        <is>
          <t>3</t>
        </is>
      </c>
      <c r="N16" s="2" t="inlineStr">
        <is>
          <t/>
        </is>
      </c>
      <c r="O16" t="inlineStr">
        <is>
          <t>skat, som medfører ændret økonomisk adfærd, f.eks. borgeres og virksomheders beslutninger om forbrug, arbejdsudbud, opsparing og investeringer</t>
        </is>
      </c>
      <c r="P16" s="2" t="inlineStr">
        <is>
          <t>verzerrende Steuer|
verzerrend wirkende Steuer</t>
        </is>
      </c>
      <c r="Q16" s="2" t="inlineStr">
        <is>
          <t>3|
3</t>
        </is>
      </c>
      <c r="R16" s="2" t="inlineStr">
        <is>
          <t xml:space="preserve">|
</t>
        </is>
      </c>
      <c r="S16" t="inlineStr">
        <is>
          <t>Steuer, die sich auf die wirtschaftlichen Entscheidungen der privaten Haushalte und Unternehmen auswirkt, insbesonder was die Höhe und Zusammensetzung ihrer Kapitalinvestitionen anbelangt</t>
        </is>
      </c>
      <c r="T16" s="2" t="inlineStr">
        <is>
          <t>στρεβλωτικός φόρος</t>
        </is>
      </c>
      <c r="U16" s="2" t="inlineStr">
        <is>
          <t>3</t>
        </is>
      </c>
      <c r="V16" s="2" t="inlineStr">
        <is>
          <t/>
        </is>
      </c>
      <c r="W16" t="inlineStr">
        <is>
          <t>στρεβλωτικοί φόροι αποκαλούνται αυτοί, οι οποίοι ωθούν το άτομο να μεταβάλλει τις φορολογικές υποχρεώσεις του.</t>
        </is>
      </c>
      <c r="X16" s="2" t="inlineStr">
        <is>
          <t>distortive tax|
distortionary tax</t>
        </is>
      </c>
      <c r="Y16" s="2" t="inlineStr">
        <is>
          <t>3|
3</t>
        </is>
      </c>
      <c r="Z16" s="2" t="inlineStr">
        <is>
          <t xml:space="preserve">|
</t>
        </is>
      </c>
      <c r="AA16" t="inlineStr">
        <is>
          <t>tax that affects the prices of items in a market or influences investment decisions</t>
        </is>
      </c>
      <c r="AB16" s="2" t="inlineStr">
        <is>
          <t>impuesto con efectos distorsionadores|
impuesto con efecto distorsionador</t>
        </is>
      </c>
      <c r="AC16" s="2" t="inlineStr">
        <is>
          <t>3|
3</t>
        </is>
      </c>
      <c r="AD16" s="2" t="inlineStr">
        <is>
          <t xml:space="preserve">|
</t>
        </is>
      </c>
      <c r="AE16" t="inlineStr">
        <is>
          <t>Impuesto que influye en las decisiones en materia de producción, consumo, ahorro e inversión en capital físico o en recursos humanos (p. ej. porque el impuesto afecta a los precios de los productos en un mercado).</t>
        </is>
      </c>
      <c r="AF16" s="2" t="inlineStr">
        <is>
          <t>moonutava mõjuga maks|
moonutav maks</t>
        </is>
      </c>
      <c r="AG16" s="2" t="inlineStr">
        <is>
          <t>2|
2</t>
        </is>
      </c>
      <c r="AH16" s="2" t="inlineStr">
        <is>
          <t xml:space="preserve">proposed|
</t>
        </is>
      </c>
      <c r="AI16" t="inlineStr">
        <is>
          <t>maks, mis mõjutab turul hindu või investeerimisotsuseid</t>
        </is>
      </c>
      <c r="AJ16" t="inlineStr">
        <is>
          <t/>
        </is>
      </c>
      <c r="AK16" t="inlineStr">
        <is>
          <t/>
        </is>
      </c>
      <c r="AL16" t="inlineStr">
        <is>
          <t/>
        </is>
      </c>
      <c r="AM16" t="inlineStr">
        <is>
          <t/>
        </is>
      </c>
      <c r="AN16" s="2" t="inlineStr">
        <is>
          <t>taxe génératrice de distorsion|
taxe générant des distorsions|
taxe ayant un effet de distorsion</t>
        </is>
      </c>
      <c r="AO16" s="2" t="inlineStr">
        <is>
          <t>3|
3|
3</t>
        </is>
      </c>
      <c r="AP16" s="2" t="inlineStr">
        <is>
          <t xml:space="preserve">|
|
</t>
        </is>
      </c>
      <c r="AQ16" t="inlineStr">
        <is>
          <t>taxe qui affecte le prix des produits d'un marché ou qui influence les décisions en matière de production, de
consommation, d’investissement ou d'offre de travail</t>
        </is>
      </c>
      <c r="AR16" t="inlineStr">
        <is>
          <t/>
        </is>
      </c>
      <c r="AS16" t="inlineStr">
        <is>
          <t/>
        </is>
      </c>
      <c r="AT16" t="inlineStr">
        <is>
          <t/>
        </is>
      </c>
      <c r="AU16" t="inlineStr">
        <is>
          <t/>
        </is>
      </c>
      <c r="AV16" t="inlineStr">
        <is>
          <t/>
        </is>
      </c>
      <c r="AW16" t="inlineStr">
        <is>
          <t/>
        </is>
      </c>
      <c r="AX16" t="inlineStr">
        <is>
          <t/>
        </is>
      </c>
      <c r="AY16" t="inlineStr">
        <is>
          <t/>
        </is>
      </c>
      <c r="AZ16" t="inlineStr">
        <is>
          <t/>
        </is>
      </c>
      <c r="BA16" t="inlineStr">
        <is>
          <t/>
        </is>
      </c>
      <c r="BB16" t="inlineStr">
        <is>
          <t/>
        </is>
      </c>
      <c r="BC16" t="inlineStr">
        <is>
          <t/>
        </is>
      </c>
      <c r="BD16" s="2" t="inlineStr">
        <is>
          <t>imposta con effetti distorsivi|
tassazione distorsiva|
imposta che ha un effetto distorsivo</t>
        </is>
      </c>
      <c r="BE16" s="2" t="inlineStr">
        <is>
          <t>3|
3|
3</t>
        </is>
      </c>
      <c r="BF16" s="2" t="inlineStr">
        <is>
          <t xml:space="preserve">|
|
</t>
        </is>
      </c>
      <c r="BG16" t="inlineStr">
        <is>
          <t>imposta che influenza i prezzi dei prodotti di un mercato o le decisioni in materia di investimenti</t>
        </is>
      </c>
      <c r="BH16" s="2" t="inlineStr">
        <is>
          <t>iškraipantis mokestis|
iškraipančio poveikio mokestis</t>
        </is>
      </c>
      <c r="BI16" s="2" t="inlineStr">
        <is>
          <t>3|
3</t>
        </is>
      </c>
      <c r="BJ16" s="2" t="inlineStr">
        <is>
          <t xml:space="preserve">|
</t>
        </is>
      </c>
      <c r="BK16" t="inlineStr">
        <is>
          <t>mokestis, darantis poveikį kainoms tam tikroje rinkoje arba investiciniams sprendimams</t>
        </is>
      </c>
      <c r="BL16" s="2" t="inlineStr">
        <is>
          <t>kropļojošs nodoklis</t>
        </is>
      </c>
      <c r="BM16" s="2" t="inlineStr">
        <is>
          <t>2</t>
        </is>
      </c>
      <c r="BN16" s="2" t="inlineStr">
        <is>
          <t/>
        </is>
      </c>
      <c r="BO16" t="inlineStr">
        <is>
          <t>nodoklis, kas ietekmē preču cenas tirgū vai investīciju lēmumus</t>
        </is>
      </c>
      <c r="BP16" s="2" t="inlineStr">
        <is>
          <t>taxxa distorsiva</t>
        </is>
      </c>
      <c r="BQ16" s="2" t="inlineStr">
        <is>
          <t>3</t>
        </is>
      </c>
      <c r="BR16" s="2" t="inlineStr">
        <is>
          <t/>
        </is>
      </c>
      <c r="BS16" t="inlineStr">
        <is>
          <t>taxxa li tinfluwenza l-prezzijiet tal-prodotti f'suq jew id-deċiżjonijiet dwar l-investiment</t>
        </is>
      </c>
      <c r="BT16" s="2" t="inlineStr">
        <is>
          <t>verstorende belasting</t>
        </is>
      </c>
      <c r="BU16" s="2" t="inlineStr">
        <is>
          <t>3</t>
        </is>
      </c>
      <c r="BV16" s="2" t="inlineStr">
        <is>
          <t/>
        </is>
      </c>
      <c r="BW16" t="inlineStr">
        <is>
          <t>een vaak bestaande heffing die het gewenste effect van het gepland beleid in de weg staat of verstoort</t>
        </is>
      </c>
      <c r="BX16" s="2" t="inlineStr">
        <is>
          <t>podatek zakłócający|
podatek zniekształcający</t>
        </is>
      </c>
      <c r="BY16" s="2" t="inlineStr">
        <is>
          <t>2|
3</t>
        </is>
      </c>
      <c r="BZ16" s="2" t="inlineStr">
        <is>
          <t>|
preferred</t>
        </is>
      </c>
      <c r="CA16" t="inlineStr">
        <is>
          <t>podatek, który zakłóca funkcjonowanie mechanizmu 
rynkowego</t>
        </is>
      </c>
      <c r="CB16" s="2" t="inlineStr">
        <is>
          <t>imposto gerador de distorção|
imposto distorcionário</t>
        </is>
      </c>
      <c r="CC16" s="2" t="inlineStr">
        <is>
          <t>3|
3</t>
        </is>
      </c>
      <c r="CD16" s="2" t="inlineStr">
        <is>
          <t xml:space="preserve">|
</t>
        </is>
      </c>
      <c r="CE16" t="inlineStr">
        <is>
          <t>Imposto que afeta o preço dos produtos num determinado mercado e provoca alterações no comportamento dos agentes económicos, seja em matéria de produção, consumo, investimento ou oferta.</t>
        </is>
      </c>
      <c r="CF16" s="2" t="inlineStr">
        <is>
          <t>impozitare cu efect de distorsionare|
impozit cu potențial perturbator</t>
        </is>
      </c>
      <c r="CG16" s="2" t="inlineStr">
        <is>
          <t>3|
3</t>
        </is>
      </c>
      <c r="CH16" s="2" t="inlineStr">
        <is>
          <t xml:space="preserve">|
</t>
        </is>
      </c>
      <c r="CI16" t="inlineStr">
        <is>
          <t>impozit a cărui valoare percepută de la plătitor depinde de acțiunile acestuia, în sensul că atunci când o activitate este supusă unui impozit cu potențial perturbator, plătitorul poate evita achitarea impozitului neangajându-se în activitatea respectivă, ceea ce viciază disponibilitatea și înclinația naturală a plătitorului de a întreprinde activitatea în cauză</t>
        </is>
      </c>
      <c r="CJ16" t="inlineStr">
        <is>
          <t/>
        </is>
      </c>
      <c r="CK16" t="inlineStr">
        <is>
          <t/>
        </is>
      </c>
      <c r="CL16" t="inlineStr">
        <is>
          <t/>
        </is>
      </c>
      <c r="CM16" t="inlineStr">
        <is>
          <t/>
        </is>
      </c>
      <c r="CN16" s="2" t="inlineStr">
        <is>
          <t>izkrivljajoči davek</t>
        </is>
      </c>
      <c r="CO16" s="2" t="inlineStr">
        <is>
          <t>3</t>
        </is>
      </c>
      <c r="CP16" s="2" t="inlineStr">
        <is>
          <t/>
        </is>
      </c>
      <c r="CQ16" t="inlineStr">
        <is>
          <t>davek, ki vpliva na cene na trgu ali na naložbene odločitve in povzroča tržne neučinkovitosti</t>
        </is>
      </c>
      <c r="CR16" s="2" t="inlineStr">
        <is>
          <t>snedvridande skatt</t>
        </is>
      </c>
      <c r="CS16" s="2" t="inlineStr">
        <is>
          <t>3</t>
        </is>
      </c>
      <c r="CT16" s="2" t="inlineStr">
        <is>
          <t/>
        </is>
      </c>
      <c r="CU16" t="inlineStr">
        <is>
          <t>skatt som påverkar priserna eller investeringsbesluten på en marknad</t>
        </is>
      </c>
    </row>
    <row r="17">
      <c r="A17" s="1" t="str">
        <f>HYPERLINK("https://iate.europa.eu/entry/result/3627782/all", "3627782")</f>
        <v>3627782</v>
      </c>
      <c r="B17" t="inlineStr">
        <is>
          <t>ENVIRONMENT</t>
        </is>
      </c>
      <c r="C17" t="inlineStr">
        <is>
          <t>ENVIRONMENT|environmental policy|climate change policy|emission trading|EU Emissions Trading Scheme</t>
        </is>
      </c>
      <c r="D17" s="2" t="inlineStr">
        <is>
          <t>излишък на квоти|
излишни квоти</t>
        </is>
      </c>
      <c r="E17" s="2" t="inlineStr">
        <is>
          <t>3|
3</t>
        </is>
      </c>
      <c r="F17" s="2" t="inlineStr">
        <is>
          <t xml:space="preserve">|
</t>
        </is>
      </c>
      <c r="G17" t="inlineStr">
        <is>
          <t>положение, при което броят издадени квоти за емисии за определен период от време надхвърля броя използвани квоти, което води до спад в цените на квотите</t>
        </is>
      </c>
      <c r="H17" s="2" t="inlineStr">
        <is>
          <t>přebytek povolenek</t>
        </is>
      </c>
      <c r="I17" s="2" t="inlineStr">
        <is>
          <t>3</t>
        </is>
      </c>
      <c r="J17" s="2" t="inlineStr">
        <is>
          <t/>
        </is>
      </c>
      <c r="K17" t="inlineStr">
        <is>
          <t/>
        </is>
      </c>
      <c r="L17" s="2" t="inlineStr">
        <is>
          <t>overskud af kvoter|
overskydende kvote</t>
        </is>
      </c>
      <c r="M17" s="2" t="inlineStr">
        <is>
          <t>3|
3</t>
        </is>
      </c>
      <c r="N17" s="2" t="inlineStr">
        <is>
          <t xml:space="preserve">preferred|
</t>
        </is>
      </c>
      <c r="O17" t="inlineStr">
        <is>
          <t>situation, hvor der over tid er udstedt flere kvoter, end der er brugt, hvilket medfører, at kvoteprisen falder, så kvotesystemet kun giver svag tilskyndelse til at begrænse udledningerne</t>
        </is>
      </c>
      <c r="P17" s="2" t="inlineStr">
        <is>
          <t>überschüssiges Zertifikat|
Überschuss an Zertifikaten|
Zertifikateüberschuss</t>
        </is>
      </c>
      <c r="Q17" s="2" t="inlineStr">
        <is>
          <t>3|
3|
3</t>
        </is>
      </c>
      <c r="R17" s="2" t="inlineStr">
        <is>
          <t xml:space="preserve">|
|
</t>
        </is>
      </c>
      <c r="S17" t="inlineStr">
        <is>
          <t>Situation, in der die Anzahl der vergebenen Emissionszertifikate in einem bestimmten Zeitraum die Anzahl der genutzten Zertifikate übersteigt, so dass ein Preisrückgang erfolgt</t>
        </is>
      </c>
      <c r="T17" s="2" t="inlineStr">
        <is>
          <t>πλεόνασμα δικαιωμάτων</t>
        </is>
      </c>
      <c r="U17" s="2" t="inlineStr">
        <is>
          <t>3</t>
        </is>
      </c>
      <c r="V17" s="2" t="inlineStr">
        <is>
          <t/>
        </is>
      </c>
      <c r="W17" t="inlineStr">
        <is>
          <t>κατάσταση στην οποία τα δικαιώματα εκπομπών σε συγκεκριμένη περίοδο υπερβαίνουν τα χρησιμοποιηθέντα δικαιώματα εκπομπών, με αποτέλεσμα μείωση της τιμής των δικαιωμάτων</t>
        </is>
      </c>
      <c r="X17" s="2" t="inlineStr">
        <is>
          <t>surplus allowances|
surplus of allowances|
surplus emission allowances</t>
        </is>
      </c>
      <c r="Y17" s="2" t="inlineStr">
        <is>
          <t>3|
3|
1</t>
        </is>
      </c>
      <c r="Z17" s="2" t="inlineStr">
        <is>
          <t xml:space="preserve">|
|
</t>
        </is>
      </c>
      <c r="AA17" t="inlineStr">
        <is>
          <t>situation in which the amount of
emission allowances issued over a period of time exceeds the amount of
allowances used, causing the price of allowances to drop</t>
        </is>
      </c>
      <c r="AB17" t="inlineStr">
        <is>
          <t/>
        </is>
      </c>
      <c r="AC17" t="inlineStr">
        <is>
          <t/>
        </is>
      </c>
      <c r="AD17" t="inlineStr">
        <is>
          <t/>
        </is>
      </c>
      <c r="AE17" t="inlineStr">
        <is>
          <t/>
        </is>
      </c>
      <c r="AF17" s="2" t="inlineStr">
        <is>
          <t>lubatud heitkoguse ühikute ülejääk|
LHÜde ülepakkumine|
LHÜde ülejääk</t>
        </is>
      </c>
      <c r="AG17" s="2" t="inlineStr">
        <is>
          <t>2|
2|
2</t>
        </is>
      </c>
      <c r="AH17" s="2" t="inlineStr">
        <is>
          <t xml:space="preserve">|
|
</t>
        </is>
      </c>
      <c r="AI17" t="inlineStr">
        <is>
          <t>olukord, mille puhul mingil ajaperioodil väljastatud &lt;a href="https://iate.europa.eu/entry/result/926975/all" target="_blank"&gt;&lt;i&gt;lubatud heitkoguse ühikute (LHÜde)&lt;/i&gt;&lt;/a&gt; hulk ületab kasutatud LHÜde hulka, tuues kaasa LHÜde hinna langemise</t>
        </is>
      </c>
      <c r="AJ17" t="inlineStr">
        <is>
          <t/>
        </is>
      </c>
      <c r="AK17" t="inlineStr">
        <is>
          <t/>
        </is>
      </c>
      <c r="AL17" t="inlineStr">
        <is>
          <t/>
        </is>
      </c>
      <c r="AM17" t="inlineStr">
        <is>
          <t/>
        </is>
      </c>
      <c r="AN17" s="2" t="inlineStr">
        <is>
          <t>excédent de quotas</t>
        </is>
      </c>
      <c r="AO17" s="2" t="inlineStr">
        <is>
          <t>3</t>
        </is>
      </c>
      <c r="AP17" s="2" t="inlineStr">
        <is>
          <t/>
        </is>
      </c>
      <c r="AQ17" t="inlineStr">
        <is>
          <t>situation dans laquelle le nombre de quotas d'émissions octroyé est supérieur aux émissions réelles au cours d'une période donnée</t>
        </is>
      </c>
      <c r="AR17" t="inlineStr">
        <is>
          <t/>
        </is>
      </c>
      <c r="AS17" t="inlineStr">
        <is>
          <t/>
        </is>
      </c>
      <c r="AT17" t="inlineStr">
        <is>
          <t/>
        </is>
      </c>
      <c r="AU17" t="inlineStr">
        <is>
          <t/>
        </is>
      </c>
      <c r="AV17" t="inlineStr">
        <is>
          <t/>
        </is>
      </c>
      <c r="AW17" t="inlineStr">
        <is>
          <t/>
        </is>
      </c>
      <c r="AX17" t="inlineStr">
        <is>
          <t/>
        </is>
      </c>
      <c r="AY17" t="inlineStr">
        <is>
          <t/>
        </is>
      </c>
      <c r="AZ17" t="inlineStr">
        <is>
          <t/>
        </is>
      </c>
      <c r="BA17" t="inlineStr">
        <is>
          <t/>
        </is>
      </c>
      <c r="BB17" t="inlineStr">
        <is>
          <t/>
        </is>
      </c>
      <c r="BC17" t="inlineStr">
        <is>
          <t/>
        </is>
      </c>
      <c r="BD17" s="2" t="inlineStr">
        <is>
          <t>quote eccedentarie|
eccedenza di quote</t>
        </is>
      </c>
      <c r="BE17" s="2" t="inlineStr">
        <is>
          <t>3|
3</t>
        </is>
      </c>
      <c r="BF17" s="2" t="inlineStr">
        <is>
          <t xml:space="preserve">|
</t>
        </is>
      </c>
      <c r="BG17" t="inlineStr">
        <is>
          <t>situazione in cui il numero di quote di emissione assegnate è superiore alle emissioni reali nell'arco di un determinato periodo</t>
        </is>
      </c>
      <c r="BH17" s="2" t="inlineStr">
        <is>
          <t>pertekliniai apyvartiniai taršos leidimai|
apyvartinių taršos leidimų perteklius</t>
        </is>
      </c>
      <c r="BI17" s="2" t="inlineStr">
        <is>
          <t>3|
3</t>
        </is>
      </c>
      <c r="BJ17" s="2" t="inlineStr">
        <is>
          <t xml:space="preserve">|
</t>
        </is>
      </c>
      <c r="BK17" t="inlineStr">
        <is>
          <t/>
        </is>
      </c>
      <c r="BL17" s="2" t="inlineStr">
        <is>
          <t>kvotu pārpalikums|
pārpalikušās kvotas</t>
        </is>
      </c>
      <c r="BM17" s="2" t="inlineStr">
        <is>
          <t>2|
2</t>
        </is>
      </c>
      <c r="BN17" s="2" t="inlineStr">
        <is>
          <t xml:space="preserve">|
</t>
        </is>
      </c>
      <c r="BO17" t="inlineStr">
        <is>
          <t>situācija, kad noteiktā laikaposmā izniegtās emisiju kvotas pārsniedz izmantotās emisiju kvotas</t>
        </is>
      </c>
      <c r="BP17" s="2" t="inlineStr">
        <is>
          <t>eċċess tal-kwoti</t>
        </is>
      </c>
      <c r="BQ17" s="2" t="inlineStr">
        <is>
          <t>3</t>
        </is>
      </c>
      <c r="BR17" s="2" t="inlineStr">
        <is>
          <t/>
        </is>
      </c>
      <c r="BS17" t="inlineStr">
        <is>
          <t>sitwazzjoni fejn l-ammont tal-kwoti tal-emissjonijiet maħruġ matul perjodu ta' żmien ikun iktar mill-ammont tal-kwoti użat, li jikkawża li l-prezz tal-kwoti jitbaxxa</t>
        </is>
      </c>
      <c r="BT17" s="2" t="inlineStr">
        <is>
          <t>overschot van emissierechten</t>
        </is>
      </c>
      <c r="BU17" s="2" t="inlineStr">
        <is>
          <t>3</t>
        </is>
      </c>
      <c r="BV17" s="2" t="inlineStr">
        <is>
          <t/>
        </is>
      </c>
      <c r="BW17" t="inlineStr">
        <is>
          <t>toestand waarin de hoeveelheid toegewezen emissierechten het aantal gebruikte emissierechten overstijgt</t>
        </is>
      </c>
      <c r="BX17" s="2" t="inlineStr">
        <is>
          <t>nadwyżka uprawnień</t>
        </is>
      </c>
      <c r="BY17" s="2" t="inlineStr">
        <is>
          <t>3</t>
        </is>
      </c>
      <c r="BZ17" s="2" t="inlineStr">
        <is>
          <t/>
        </is>
      </c>
      <c r="CA17" t="inlineStr">
        <is>
          <t>liczba &lt;a href="https://iate.europa.eu/entry/result/926975/pl" target="_blank"&gt;uprawnień do emisji&lt;/a&gt; znajdujących się w obiegu</t>
        </is>
      </c>
      <c r="CB17" s="2" t="inlineStr">
        <is>
          <t>licenças de emissão excedentárias|
excedente de licenças de emissão</t>
        </is>
      </c>
      <c r="CC17" s="2" t="inlineStr">
        <is>
          <t>3|
3</t>
        </is>
      </c>
      <c r="CD17" s="2" t="inlineStr">
        <is>
          <t xml:space="preserve">|
</t>
        </is>
      </c>
      <c r="CE17" t="inlineStr">
        <is>
          <t>Situação em que o número de licenças de emissão atribuídas durante um determinado período é superior à quantidade de licenças de emissão efetivamente utilizadas, levando assim à queda do preço das mesmas.</t>
        </is>
      </c>
      <c r="CF17" s="2" t="inlineStr">
        <is>
          <t>excedent de certificate</t>
        </is>
      </c>
      <c r="CG17" s="2" t="inlineStr">
        <is>
          <t>3</t>
        </is>
      </c>
      <c r="CH17" s="2" t="inlineStr">
        <is>
          <t/>
        </is>
      </c>
      <c r="CI17" t="inlineStr">
        <is>
          <t>situație în care numărul certificatelor de emisii de CO&lt;sub&gt;2&lt;/sub&gt; emise pe piață este mai mare decât numărul certificatelor utilizate efectiv de actorii economici, ceea ce determină o scădere a prețului certificatelor și afectează negativ motivația de a reduce emisiile de gaze cu efect de seră</t>
        </is>
      </c>
      <c r="CJ17" t="inlineStr">
        <is>
          <t/>
        </is>
      </c>
      <c r="CK17" t="inlineStr">
        <is>
          <t/>
        </is>
      </c>
      <c r="CL17" t="inlineStr">
        <is>
          <t/>
        </is>
      </c>
      <c r="CM17" t="inlineStr">
        <is>
          <t/>
        </is>
      </c>
      <c r="CN17" s="2" t="inlineStr">
        <is>
          <t>presežek pravic</t>
        </is>
      </c>
      <c r="CO17" s="2" t="inlineStr">
        <is>
          <t>3</t>
        </is>
      </c>
      <c r="CP17" s="2" t="inlineStr">
        <is>
          <t/>
        </is>
      </c>
      <c r="CQ17" t="inlineStr">
        <is>
          <t/>
        </is>
      </c>
      <c r="CR17" s="2" t="inlineStr">
        <is>
          <t>överskott av utsläppsrätter</t>
        </is>
      </c>
      <c r="CS17" s="2" t="inlineStr">
        <is>
          <t>3</t>
        </is>
      </c>
      <c r="CT17" s="2" t="inlineStr">
        <is>
          <t/>
        </is>
      </c>
      <c r="CU17" t="inlineStr">
        <is>
          <t>situation där mängden utsläppsrätter som utfärdas överstiger den mängd utsläppsrätter som faktiskt används, vilket leder till att priset på utsläppsrätterna faller och incitamenten att minska utsläppen minskar</t>
        </is>
      </c>
    </row>
    <row r="18">
      <c r="A18" s="1" t="str">
        <f>HYPERLINK("https://iate.europa.eu/entry/result/3627831/all", "3627831")</f>
        <v>3627831</v>
      </c>
      <c r="B18" t="inlineStr">
        <is>
          <t>ENERGY;ENVIRONMENT</t>
        </is>
      </c>
      <c r="C18" t="inlineStr">
        <is>
          <t>ENERGY|energy policy|energy industry|fuel;ENVIRONMENT|environmental policy|climate change policy|reduction of gas emissions</t>
        </is>
      </c>
      <c r="D18" s="2" t="inlineStr">
        <is>
          <t>нулевовъглеродно гориво</t>
        </is>
      </c>
      <c r="E18" s="2" t="inlineStr">
        <is>
          <t>3</t>
        </is>
      </c>
      <c r="F18" s="2" t="inlineStr">
        <is>
          <t/>
        </is>
      </c>
      <c r="G18" t="inlineStr">
        <is>
          <t>гориво, което не води до нетни емисии на парникови газове или въглеродна следа</t>
        </is>
      </c>
      <c r="H18" s="2" t="inlineStr">
        <is>
          <t>palivo s nulovými emisemi uhlíku</t>
        </is>
      </c>
      <c r="I18" s="2" t="inlineStr">
        <is>
          <t>3</t>
        </is>
      </c>
      <c r="J18" s="2" t="inlineStr">
        <is>
          <t/>
        </is>
      </c>
      <c r="K18" t="inlineStr">
        <is>
          <t/>
        </is>
      </c>
      <c r="L18" s="2" t="inlineStr">
        <is>
          <t>kulstofneutralt brændstof|
kulstoffrit brændstof|
CO&lt;sub&gt;2&lt;/sub&gt;-neutralt brændstof|
CO&lt;sub&gt;2&lt;/sub&gt;-frit brændstof</t>
        </is>
      </c>
      <c r="M18" s="2" t="inlineStr">
        <is>
          <t>3|
3|
3|
3</t>
        </is>
      </c>
      <c r="N18" s="2" t="inlineStr">
        <is>
          <t xml:space="preserve">|
|
|
</t>
        </is>
      </c>
      <c r="O18" t="inlineStr">
        <is>
          <t>brændstof, som ikke producerer nettodrivhusgasemissioner eller CO2-fodaftryk</t>
        </is>
      </c>
      <c r="P18" s="2" t="inlineStr">
        <is>
          <t>CO&lt;sub&gt;2&lt;/sub&gt;-neutraler Kraftstoff|
CO&lt;sub&gt;2&lt;/sub&gt;-freier Kraftstoff</t>
        </is>
      </c>
      <c r="Q18" s="2" t="inlineStr">
        <is>
          <t>3|
3</t>
        </is>
      </c>
      <c r="R18" s="2" t="inlineStr">
        <is>
          <t xml:space="preserve">|
</t>
        </is>
      </c>
      <c r="S18" t="inlineStr">
        <is>
          <t>Kraftstoff, der keinerlei Netto-Treibhausgasemissionen verursacht</t>
        </is>
      </c>
      <c r="T18" s="2" t="inlineStr">
        <is>
          <t>καύσιμο μηδενικών ανθρακούχων εκπομπών</t>
        </is>
      </c>
      <c r="U18" s="2" t="inlineStr">
        <is>
          <t>3</t>
        </is>
      </c>
      <c r="V18" s="2" t="inlineStr">
        <is>
          <t/>
        </is>
      </c>
      <c r="W18" t="inlineStr">
        <is>
          <t/>
        </is>
      </c>
      <c r="X18" s="2" t="inlineStr">
        <is>
          <t>zero-carbon fuel|
carbon-neutral fuel|
CO2 neutral fuel</t>
        </is>
      </c>
      <c r="Y18" s="2" t="inlineStr">
        <is>
          <t>3|
3|
1</t>
        </is>
      </c>
      <c r="Z18" s="2" t="inlineStr">
        <is>
          <t xml:space="preserve">|
|
</t>
        </is>
      </c>
      <c r="AA18" t="inlineStr">
        <is>
          <t>fuel which produces no net-greenhouse gas emissions or carbon footprint</t>
        </is>
      </c>
      <c r="AB18" t="inlineStr">
        <is>
          <t/>
        </is>
      </c>
      <c r="AC18" t="inlineStr">
        <is>
          <t/>
        </is>
      </c>
      <c r="AD18" t="inlineStr">
        <is>
          <t/>
        </is>
      </c>
      <c r="AE18" t="inlineStr">
        <is>
          <t/>
        </is>
      </c>
      <c r="AF18" t="inlineStr">
        <is>
          <t/>
        </is>
      </c>
      <c r="AG18" t="inlineStr">
        <is>
          <t/>
        </is>
      </c>
      <c r="AH18" t="inlineStr">
        <is>
          <t/>
        </is>
      </c>
      <c r="AI18" t="inlineStr">
        <is>
          <t/>
        </is>
      </c>
      <c r="AJ18" t="inlineStr">
        <is>
          <t/>
        </is>
      </c>
      <c r="AK18" t="inlineStr">
        <is>
          <t/>
        </is>
      </c>
      <c r="AL18" t="inlineStr">
        <is>
          <t/>
        </is>
      </c>
      <c r="AM18" t="inlineStr">
        <is>
          <t/>
        </is>
      </c>
      <c r="AN18" s="2" t="inlineStr">
        <is>
          <t>carburant à émissions nulles|
carburant à émissions de carbone nulles|
carburant neutre en carbone</t>
        </is>
      </c>
      <c r="AO18" s="2" t="inlineStr">
        <is>
          <t>3|
3|
3</t>
        </is>
      </c>
      <c r="AP18" s="2" t="inlineStr">
        <is>
          <t xml:space="preserve">|
|
</t>
        </is>
      </c>
      <c r="AQ18" t="inlineStr">
        <is>
          <t>carburant qui ne produit aucune émission nette de gaz à effet de serre ni aucune empreinte carbone</t>
        </is>
      </c>
      <c r="AR18" t="inlineStr">
        <is>
          <t/>
        </is>
      </c>
      <c r="AS18" t="inlineStr">
        <is>
          <t/>
        </is>
      </c>
      <c r="AT18" t="inlineStr">
        <is>
          <t/>
        </is>
      </c>
      <c r="AU18" t="inlineStr">
        <is>
          <t/>
        </is>
      </c>
      <c r="AV18" t="inlineStr">
        <is>
          <t/>
        </is>
      </c>
      <c r="AW18" t="inlineStr">
        <is>
          <t/>
        </is>
      </c>
      <c r="AX18" t="inlineStr">
        <is>
          <t/>
        </is>
      </c>
      <c r="AY18" t="inlineStr">
        <is>
          <t/>
        </is>
      </c>
      <c r="AZ18" t="inlineStr">
        <is>
          <t/>
        </is>
      </c>
      <c r="BA18" t="inlineStr">
        <is>
          <t/>
        </is>
      </c>
      <c r="BB18" t="inlineStr">
        <is>
          <t/>
        </is>
      </c>
      <c r="BC18" t="inlineStr">
        <is>
          <t/>
        </is>
      </c>
      <c r="BD18" s="2" t="inlineStr">
        <is>
          <t>carburante neutro in termini di emissioni di CO2|
carburante a zero emissioni di carbonio</t>
        </is>
      </c>
      <c r="BE18" s="2" t="inlineStr">
        <is>
          <t>3|
3</t>
        </is>
      </c>
      <c r="BF18" s="2" t="inlineStr">
        <is>
          <t xml:space="preserve">|
</t>
        </is>
      </c>
      <c r="BG18" t="inlineStr">
        <is>
          <t>carburante che non produce emissioni nette di gas a effetto serra o impronte di carbonio</t>
        </is>
      </c>
      <c r="BH18" s="2" t="inlineStr">
        <is>
          <t>visai netaršūs degalai|
netaršūs degalai|
neutralaus anglies dioksido poveikio degalai</t>
        </is>
      </c>
      <c r="BI18" s="2" t="inlineStr">
        <is>
          <t>3|
3|
3</t>
        </is>
      </c>
      <c r="BJ18" s="2" t="inlineStr">
        <is>
          <t xml:space="preserve">|
|
</t>
        </is>
      </c>
      <c r="BK18" t="inlineStr">
        <is>
          <t>degalai, kuriuos naudojant nesusidaro joks grynasis išmetamas šiltnamio efektą sukeliančių dujų kiekis ar anglies dioksido pėdsakas</t>
        </is>
      </c>
      <c r="BL18" s="2" t="inlineStr">
        <is>
          <t>bezoglekļa degviela</t>
        </is>
      </c>
      <c r="BM18" s="2" t="inlineStr">
        <is>
          <t>2</t>
        </is>
      </c>
      <c r="BN18" s="2" t="inlineStr">
        <is>
          <t/>
        </is>
      </c>
      <c r="BO18" t="inlineStr">
        <is>
          <t>degviela, kas nerada siltumnīcefekta gāzu neto emisijas vai oglekļa pēdu</t>
        </is>
      </c>
      <c r="BP18" s="2" t="inlineStr">
        <is>
          <t>fjuwil b’livell żero ta’ emissjonijiet tal-karbonju</t>
        </is>
      </c>
      <c r="BQ18" s="2" t="inlineStr">
        <is>
          <t>3</t>
        </is>
      </c>
      <c r="BR18" s="2" t="inlineStr">
        <is>
          <t/>
        </is>
      </c>
      <c r="BS18" t="inlineStr">
        <is>
          <t>fjuwil li ma jipproduċi l-ebda emissjoni ta’ gassijiet serra netti jew &lt;a href="https://iate.europa.eu/entry/result/2232979/mt" target="_blank"&gt;impronta tal-karbonju&lt;/a&gt;</t>
        </is>
      </c>
      <c r="BT18" s="2" t="inlineStr">
        <is>
          <t>koolstofvrije brandstof</t>
        </is>
      </c>
      <c r="BU18" s="2" t="inlineStr">
        <is>
          <t>3</t>
        </is>
      </c>
      <c r="BV18" s="2" t="inlineStr">
        <is>
          <t/>
        </is>
      </c>
      <c r="BW18" t="inlineStr">
        <is>
          <t>brandstof die tijdens het productieproces en het gebruik ervan geen koolstofemissies veroorzaakt</t>
        </is>
      </c>
      <c r="BX18" s="2" t="inlineStr">
        <is>
          <t>paliwo bezemisyjne</t>
        </is>
      </c>
      <c r="BY18" s="2" t="inlineStr">
        <is>
          <t>3</t>
        </is>
      </c>
      <c r="BZ18" s="2" t="inlineStr">
        <is>
          <t/>
        </is>
      </c>
      <c r="CA18" t="inlineStr">
        <is>
          <t/>
        </is>
      </c>
      <c r="CB18" s="2" t="inlineStr">
        <is>
          <t>combustível com emissões nulas de carbono|
combustível neutro em carbono</t>
        </is>
      </c>
      <c r="CC18" s="2" t="inlineStr">
        <is>
          <t>3|
3</t>
        </is>
      </c>
      <c r="CD18" s="2" t="inlineStr">
        <is>
          <t xml:space="preserve">|
</t>
        </is>
      </c>
      <c r="CE18" t="inlineStr">
        <is>
          <t>Combustível que não produz emissões líquidas de gases com efeito de estufa e não tem implicações em termos da &lt;a href="https://iate.europa.eu/entry/result/2232979" target="_blank"&gt;pegada de carbono&lt;/a&gt;.</t>
        </is>
      </c>
      <c r="CF18" t="inlineStr">
        <is>
          <t/>
        </is>
      </c>
      <c r="CG18" t="inlineStr">
        <is>
          <t/>
        </is>
      </c>
      <c r="CH18" t="inlineStr">
        <is>
          <t/>
        </is>
      </c>
      <c r="CI18" t="inlineStr">
        <is>
          <t/>
        </is>
      </c>
      <c r="CJ18" t="inlineStr">
        <is>
          <t/>
        </is>
      </c>
      <c r="CK18" t="inlineStr">
        <is>
          <t/>
        </is>
      </c>
      <c r="CL18" t="inlineStr">
        <is>
          <t/>
        </is>
      </c>
      <c r="CM18" t="inlineStr">
        <is>
          <t/>
        </is>
      </c>
      <c r="CN18" s="2" t="inlineStr">
        <is>
          <t>brezogljično gorivo</t>
        </is>
      </c>
      <c r="CO18" s="2" t="inlineStr">
        <is>
          <t>3</t>
        </is>
      </c>
      <c r="CP18" s="2" t="inlineStr">
        <is>
          <t/>
        </is>
      </c>
      <c r="CQ18" t="inlineStr">
        <is>
          <t/>
        </is>
      </c>
      <c r="CR18" s="2" t="inlineStr">
        <is>
          <t>drivmedel utan koldioxidutsläpp|
koldioxidneutralt drivmedel|
koldioxidfritt bränsle|
koldioxidneutralt bränsle|
koldioxidfritt drivmedel|
bränsle utan koldioxidutsläpp</t>
        </is>
      </c>
      <c r="CS18" s="2" t="inlineStr">
        <is>
          <t>3|
3|
3|
3|
3|
3</t>
        </is>
      </c>
      <c r="CT18" s="2" t="inlineStr">
        <is>
          <t xml:space="preserve">|
|
|
|
|
</t>
        </is>
      </c>
      <c r="CU18" t="inlineStr">
        <is>
          <t>bränsle som inte genererar några nettoutsläpp av koldioxid eller lämnar något koldioxidavtryck</t>
        </is>
      </c>
    </row>
    <row r="19">
      <c r="A19" s="1" t="str">
        <f>HYPERLINK("https://iate.europa.eu/entry/result/3627844/all", "3627844")</f>
        <v>3627844</v>
      </c>
      <c r="B19" t="inlineStr">
        <is>
          <t>ENVIRONMENT</t>
        </is>
      </c>
      <c r="C19" t="inlineStr">
        <is>
          <t>ENVIRONMENT|environmental policy|climate change policy|emission trading|EU Emissions Trading Scheme;ENVIRONMENT|environmental policy|environmental policy</t>
        </is>
      </c>
      <c r="D19" s="2" t="inlineStr">
        <is>
          <t>постоянно съхранение на CO&lt;sub&gt;2&lt;/sub&gt;</t>
        </is>
      </c>
      <c r="E19" s="2" t="inlineStr">
        <is>
          <t>3</t>
        </is>
      </c>
      <c r="F19" s="2" t="inlineStr">
        <is>
          <t/>
        </is>
      </c>
      <c r="G19" t="inlineStr">
        <is>
          <t/>
        </is>
      </c>
      <c r="H19" s="2" t="inlineStr">
        <is>
          <t>trvalé uložení CO&lt;sub&gt;2&lt;/sub&gt;</t>
        </is>
      </c>
      <c r="I19" s="2" t="inlineStr">
        <is>
          <t>3</t>
        </is>
      </c>
      <c r="J19" s="2" t="inlineStr">
        <is>
          <t/>
        </is>
      </c>
      <c r="K19" t="inlineStr">
        <is>
          <t>bezpečné a trvalé ukládání CO&lt;sub&gt;2&lt;/sub&gt; do hlubokých podzemních geologických formací na pevnině i na moři, čímž se trvale odstraní z atmosféry</t>
        </is>
      </c>
      <c r="L19" s="2" t="inlineStr">
        <is>
          <t>permanent lagring af CO&lt;sub&gt;2&lt;/sub&gt;|
permanent CO&lt;sub&gt;2&lt;/sub&gt;-lagring</t>
        </is>
      </c>
      <c r="M19" s="2" t="inlineStr">
        <is>
          <t>3|
3</t>
        </is>
      </c>
      <c r="N19" s="2" t="inlineStr">
        <is>
          <t xml:space="preserve">|
</t>
        </is>
      </c>
      <c r="O19" t="inlineStr">
        <is>
          <t>sikker og varig opbevaring af CO&lt;sub&gt;2&lt;/sub&gt;, f.eks. i undergrunden i havet eller på land, som dermed fjernes permanent fra atmosfæren</t>
        </is>
      </c>
      <c r="P19" s="2" t="inlineStr">
        <is>
          <t>dauerhafte Speicherung von CO&lt;sub&gt;2&lt;/sub&gt;</t>
        </is>
      </c>
      <c r="Q19" s="2" t="inlineStr">
        <is>
          <t>3</t>
        </is>
      </c>
      <c r="R19" s="2" t="inlineStr">
        <is>
          <t/>
        </is>
      </c>
      <c r="S19" t="inlineStr">
        <is>
          <t>sichere und dauerhafte Einlagerung von CO&lt;sub&gt;2&lt;/sub&gt; in unterirdischen Speichern, etwa ehemaligen Gasfeldern oder sicheren Gesteinsformationen unter der Erde, bevor es überhaupt in die Atmospäre gelangt</t>
        </is>
      </c>
      <c r="T19" s="2" t="inlineStr">
        <is>
          <t>μόνιμη αποθήκευση του CO2</t>
        </is>
      </c>
      <c r="U19" s="2" t="inlineStr">
        <is>
          <t>3</t>
        </is>
      </c>
      <c r="V19" s="2" t="inlineStr">
        <is>
          <t/>
        </is>
      </c>
      <c r="W19" t="inlineStr">
        <is>
          <t>ασφαλής και μόνιμη αποθήκευση του CO2 σε υπόγειο ή υποθαλάσσιο γεωλογικό σχηματισμό, αφαιρώντας το για πάντα από την ατμόσφαιρα</t>
        </is>
      </c>
      <c r="X19" s="2" t="inlineStr">
        <is>
          <t>permanent storage of CO2</t>
        </is>
      </c>
      <c r="Y19" s="2" t="inlineStr">
        <is>
          <t>3</t>
        </is>
      </c>
      <c r="Z19" s="2" t="inlineStr">
        <is>
          <t/>
        </is>
      </c>
      <c r="AA19" t="inlineStr">
        <is>
          <t>safe and permanent placement of CO&lt;sub&gt;2&lt;/sub&gt; into deep underground geologic formations in both onshore and offshore settings, thereby permanently removing it from the 
atmosphere</t>
        </is>
      </c>
      <c r="AB19" t="inlineStr">
        <is>
          <t/>
        </is>
      </c>
      <c r="AC19" t="inlineStr">
        <is>
          <t/>
        </is>
      </c>
      <c r="AD19" t="inlineStr">
        <is>
          <t/>
        </is>
      </c>
      <c r="AE19" t="inlineStr">
        <is>
          <t/>
        </is>
      </c>
      <c r="AF19" t="inlineStr">
        <is>
          <t/>
        </is>
      </c>
      <c r="AG19" t="inlineStr">
        <is>
          <t/>
        </is>
      </c>
      <c r="AH19" t="inlineStr">
        <is>
          <t/>
        </is>
      </c>
      <c r="AI19" t="inlineStr">
        <is>
          <t/>
        </is>
      </c>
      <c r="AJ19" t="inlineStr">
        <is>
          <t/>
        </is>
      </c>
      <c r="AK19" t="inlineStr">
        <is>
          <t/>
        </is>
      </c>
      <c r="AL19" t="inlineStr">
        <is>
          <t/>
        </is>
      </c>
      <c r="AM19" t="inlineStr">
        <is>
          <t/>
        </is>
      </c>
      <c r="AN19" s="2" t="inlineStr">
        <is>
          <t>stockage permanent de CO2</t>
        </is>
      </c>
      <c r="AO19" s="2" t="inlineStr">
        <is>
          <t>3</t>
        </is>
      </c>
      <c r="AP19" s="2" t="inlineStr">
        <is>
          <t/>
        </is>
      </c>
      <c r="AQ19" t="inlineStr">
        <is>
          <t>confinement à long terme de dioxyde de carbone dans les sols (par exemple dans les formations géologiques souterraines), les fonds marins ou dans la biomasse</t>
        </is>
      </c>
      <c r="AR19" t="inlineStr">
        <is>
          <t/>
        </is>
      </c>
      <c r="AS19" t="inlineStr">
        <is>
          <t/>
        </is>
      </c>
      <c r="AT19" t="inlineStr">
        <is>
          <t/>
        </is>
      </c>
      <c r="AU19" t="inlineStr">
        <is>
          <t/>
        </is>
      </c>
      <c r="AV19" t="inlineStr">
        <is>
          <t/>
        </is>
      </c>
      <c r="AW19" t="inlineStr">
        <is>
          <t/>
        </is>
      </c>
      <c r="AX19" t="inlineStr">
        <is>
          <t/>
        </is>
      </c>
      <c r="AY19" t="inlineStr">
        <is>
          <t/>
        </is>
      </c>
      <c r="AZ19" t="inlineStr">
        <is>
          <t/>
        </is>
      </c>
      <c r="BA19" t="inlineStr">
        <is>
          <t/>
        </is>
      </c>
      <c r="BB19" t="inlineStr">
        <is>
          <t/>
        </is>
      </c>
      <c r="BC19" t="inlineStr">
        <is>
          <t/>
        </is>
      </c>
      <c r="BD19" s="2" t="inlineStr">
        <is>
          <t>stoccaggio permanente di CO2</t>
        </is>
      </c>
      <c r="BE19" s="2" t="inlineStr">
        <is>
          <t>3</t>
        </is>
      </c>
      <c r="BF19" s="2" t="inlineStr">
        <is>
          <t/>
        </is>
      </c>
      <c r="BG19" t="inlineStr">
        <is>
          <t>confinamento a lungo termine di CO&lt;sub&gt;2&lt;/sub&gt; in strutture geologiche sotterranee con caratteristiche idonee, laddove la CO&lt;sub&gt;2&lt;/sub&gt; iniettata si accumula nelle fratture e negli interstizi delle rocce porose e permeabili delle formazioni geologiche profonde ritenute idonee in modo da essere rimossa dall'atmosfera</t>
        </is>
      </c>
      <c r="BH19" s="2" t="inlineStr">
        <is>
          <t>nuolatinis CO&lt;sub&gt;2&lt;/sub&gt; saugojimas|
nuolatinis anglies dioksido saugojimas</t>
        </is>
      </c>
      <c r="BI19" s="2" t="inlineStr">
        <is>
          <t>3|
3</t>
        </is>
      </c>
      <c r="BJ19" s="2" t="inlineStr">
        <is>
          <t xml:space="preserve">|
</t>
        </is>
      </c>
      <c r="BK19" t="inlineStr">
        <is>
          <t>ilgalaikis anglies dioksido laikymas požeminėse geologinėse formacijose</t>
        </is>
      </c>
      <c r="BL19" s="2" t="inlineStr">
        <is>
          <t>pastāvīga CO&lt;sub&gt;2&lt;/sub&gt; uzglabāšana</t>
        </is>
      </c>
      <c r="BM19" s="2" t="inlineStr">
        <is>
          <t>3</t>
        </is>
      </c>
      <c r="BN19" s="2" t="inlineStr">
        <is>
          <t/>
        </is>
      </c>
      <c r="BO19" t="inlineStr">
        <is>
          <t>droša un pastāvīga CO&lt;sub&gt;2&lt;/sub&gt; izvietošana dziļos ģeoloģiskos pazemes veidojumos gan krastā, gan jūrā, tādējādi CO&lt;sub&gt;2&lt;/sub&gt; pastāvīgi izņemot no atmosfēras</t>
        </is>
      </c>
      <c r="BP19" s="2" t="inlineStr">
        <is>
          <t>ħżin permanenti tas-CO&lt;sub&gt;2&lt;/sub&gt;</t>
        </is>
      </c>
      <c r="BQ19" s="2" t="inlineStr">
        <is>
          <t>3</t>
        </is>
      </c>
      <c r="BR19" s="2" t="inlineStr">
        <is>
          <t/>
        </is>
      </c>
      <c r="BS19" t="inlineStr">
        <is>
          <t>tqegħid sikur u permanenti tas-CO&lt;sub&gt;2&lt;/sub&gt; f'formazzjonijiet ġeoloġiċi sotterranji fondi fuq l-art kif ukoll taħt il-baħar, biex b'hekk jitneħħa b'mod permanenti mill-atmosfera</t>
        </is>
      </c>
      <c r="BT19" s="2" t="inlineStr">
        <is>
          <t>permanente opslag van CO&lt;sub&gt;2&lt;/sub&gt;</t>
        </is>
      </c>
      <c r="BU19" s="2" t="inlineStr">
        <is>
          <t>3</t>
        </is>
      </c>
      <c r="BV19" s="2" t="inlineStr">
        <is>
          <t/>
        </is>
      </c>
      <c r="BW19" t="inlineStr">
        <is>
          <t>definitieve opslag van CO&lt;sub&gt;2&lt;/sub&gt; in de bodem, waardoor de koolstof permanent uit de atmosfeer wordt verwijderd</t>
        </is>
      </c>
      <c r="BX19" s="2" t="inlineStr">
        <is>
          <t>trwałe składowanie CO&lt;sub&gt;2&lt;/sub&gt;</t>
        </is>
      </c>
      <c r="BY19" s="2" t="inlineStr">
        <is>
          <t>3</t>
        </is>
      </c>
      <c r="BZ19" s="2" t="inlineStr">
        <is>
          <t/>
        </is>
      </c>
      <c r="CA19" t="inlineStr">
        <is>
          <t>składowanie CO&lt;sub&gt;2&lt;/sub&gt; w formacjach geologicznych w postaci minerałów</t>
        </is>
      </c>
      <c r="CB19" s="2" t="inlineStr">
        <is>
          <t>armazenamento permanente de CO2</t>
        </is>
      </c>
      <c r="CC19" s="2" t="inlineStr">
        <is>
          <t>3</t>
        </is>
      </c>
      <c r="CD19" s="2" t="inlineStr">
        <is>
          <t/>
        </is>
      </c>
      <c r="CE19" t="inlineStr">
        <is>
          <t>O confinamento a longo prazo de dióxido de carbono no solo, em formações geológicas subterrâneas, nos fundos marinhos ou na biomassa, removendo-o assim permanentemente da atmosfera.</t>
        </is>
      </c>
      <c r="CF19" t="inlineStr">
        <is>
          <t/>
        </is>
      </c>
      <c r="CG19" t="inlineStr">
        <is>
          <t/>
        </is>
      </c>
      <c r="CH19" t="inlineStr">
        <is>
          <t/>
        </is>
      </c>
      <c r="CI19" t="inlineStr">
        <is>
          <t/>
        </is>
      </c>
      <c r="CJ19" t="inlineStr">
        <is>
          <t/>
        </is>
      </c>
      <c r="CK19" t="inlineStr">
        <is>
          <t/>
        </is>
      </c>
      <c r="CL19" t="inlineStr">
        <is>
          <t/>
        </is>
      </c>
      <c r="CM19" t="inlineStr">
        <is>
          <t/>
        </is>
      </c>
      <c r="CN19" s="2" t="inlineStr">
        <is>
          <t>trajno shranjevanje CO2</t>
        </is>
      </c>
      <c r="CO19" s="2" t="inlineStr">
        <is>
          <t>3</t>
        </is>
      </c>
      <c r="CP19" s="2" t="inlineStr">
        <is>
          <t/>
        </is>
      </c>
      <c r="CQ19" t="inlineStr">
        <is>
          <t/>
        </is>
      </c>
      <c r="CR19" s="2" t="inlineStr">
        <is>
          <t>slutlagring av koldioxid</t>
        </is>
      </c>
      <c r="CS19" s="2" t="inlineStr">
        <is>
          <t>3</t>
        </is>
      </c>
      <c r="CT19" s="2" t="inlineStr">
        <is>
          <t/>
        </is>
      </c>
      <c r="CU19" t="inlineStr">
        <is>
          <t>säker och permanent inneslutning av koldioxid i geologiska formationer under markytan eller havsbotten</t>
        </is>
      </c>
    </row>
    <row r="20">
      <c r="A20" s="1" t="str">
        <f>HYPERLINK("https://iate.europa.eu/entry/result/3588049/all", "3588049")</f>
        <v>3588049</v>
      </c>
      <c r="B20" t="inlineStr">
        <is>
          <t>ENVIRONMENT</t>
        </is>
      </c>
      <c r="C20" t="inlineStr">
        <is>
          <t>ENVIRONMENT|environmental policy|climate change policy|reduction of gas emissions;ENVIRONMENT|environmental policy|climate change policy|emission trading;ENVIRONMENT|environmental policy|climate change policy|emission allowance|EU emission allowance</t>
        </is>
      </c>
      <c r="D20" s="2" t="inlineStr">
        <is>
          <t>приходи от търгове на квоти|
приходи, получени от търговете на квоти</t>
        </is>
      </c>
      <c r="E20" s="2" t="inlineStr">
        <is>
          <t>3|
3</t>
        </is>
      </c>
      <c r="F20" s="2" t="inlineStr">
        <is>
          <t xml:space="preserve">|
</t>
        </is>
      </c>
      <c r="G20" t="inlineStr">
        <is>
          <t>приходи от &lt;a href="https://iate.europa.eu/entry/result/3501843/bg" target="_blank"&gt;продажбата на квоти чрез търг&lt;/a&gt;</t>
        </is>
      </c>
      <c r="H20" s="2" t="inlineStr">
        <is>
          <t>výnosy z dražeb povolenek|
výnosy z dražeb</t>
        </is>
      </c>
      <c r="I20" s="2" t="inlineStr">
        <is>
          <t>3|
3</t>
        </is>
      </c>
      <c r="J20" s="2" t="inlineStr">
        <is>
          <t xml:space="preserve">|
</t>
        </is>
      </c>
      <c r="K20" t="inlineStr">
        <is>
          <t>výnosy získané prostřednictvím &lt;a href="https://iate.europa.eu/entry/result/3501843/all" target="_blank"&gt;dražby povolenek&lt;/a&gt;</t>
        </is>
      </c>
      <c r="L20" s="2" t="inlineStr">
        <is>
          <t>auktionsindtægter|
auktioneringsindtægter|
indtægter fra auktionering af kvoter</t>
        </is>
      </c>
      <c r="M20" s="2" t="inlineStr">
        <is>
          <t>3|
3|
3</t>
        </is>
      </c>
      <c r="N20" s="2" t="inlineStr">
        <is>
          <t xml:space="preserve">|
|
</t>
        </is>
      </c>
      <c r="O20" t="inlineStr">
        <is>
          <t>indtægter fra auktionering af kvoter</t>
        </is>
      </c>
      <c r="P20" s="2" t="inlineStr">
        <is>
          <t>Einkünfte aus der Versteigerung von Zertifikaten</t>
        </is>
      </c>
      <c r="Q20" s="2" t="inlineStr">
        <is>
          <t>3</t>
        </is>
      </c>
      <c r="R20" s="2" t="inlineStr">
        <is>
          <t/>
        </is>
      </c>
      <c r="S20" t="inlineStr">
        <is>
          <t>Einkünfte, die
mit der Versteigerung von Emissionszertifikaten generiert werden</t>
        </is>
      </c>
      <c r="T20" s="2" t="inlineStr">
        <is>
          <t>έσοδα πλειστηριασμού</t>
        </is>
      </c>
      <c r="U20" s="2" t="inlineStr">
        <is>
          <t>3</t>
        </is>
      </c>
      <c r="V20" s="2" t="inlineStr">
        <is>
          <t/>
        </is>
      </c>
      <c r="W20" t="inlineStr">
        <is>
          <t/>
        </is>
      </c>
      <c r="X20" s="2" t="inlineStr">
        <is>
          <t>revenues generated from the auctioning of allowances|
auction revenues|
proceeds from the auctioning of allowances|
auctioning revenues</t>
        </is>
      </c>
      <c r="Y20" s="2" t="inlineStr">
        <is>
          <t>3|
3|
1|
3</t>
        </is>
      </c>
      <c r="Z20" s="2" t="inlineStr">
        <is>
          <t xml:space="preserve">|
|
|
</t>
        </is>
      </c>
      <c r="AA20" t="inlineStr">
        <is>
          <t>revenues generated from the &lt;a href="https://iate.europa.eu/entry/result/3501843/en" target="_blank"&gt;auctioning of allowances&lt;/a&gt;</t>
        </is>
      </c>
      <c r="AB20" s="2" t="inlineStr">
        <is>
          <t>ingreso procedente de la subasta</t>
        </is>
      </c>
      <c r="AC20" s="2" t="inlineStr">
        <is>
          <t>3</t>
        </is>
      </c>
      <c r="AD20" s="2" t="inlineStr">
        <is>
          <t/>
        </is>
      </c>
      <c r="AE20" t="inlineStr">
        <is>
          <t>Ingresos generados por la &lt;a href="https://iate.europa.eu/entry/result/3501843/es" target="_blank"&gt;subasta de los derechos de emisión&lt;/a&gt;.</t>
        </is>
      </c>
      <c r="AF20" s="2" t="inlineStr">
        <is>
          <t>enampakkumistulu</t>
        </is>
      </c>
      <c r="AG20" s="2" t="inlineStr">
        <is>
          <t>3</t>
        </is>
      </c>
      <c r="AH20" s="2" t="inlineStr">
        <is>
          <t/>
        </is>
      </c>
      <c r="AI20" t="inlineStr">
        <is>
          <t>lubatud heitkoguse ühikute enampakkumisel müümisest saadud tulu</t>
        </is>
      </c>
      <c r="AJ20" s="2" t="inlineStr">
        <is>
          <t>huutokauppatulot</t>
        </is>
      </c>
      <c r="AK20" s="2" t="inlineStr">
        <is>
          <t>3</t>
        </is>
      </c>
      <c r="AL20" s="2" t="inlineStr">
        <is>
          <t/>
        </is>
      </c>
      <c r="AM20" t="inlineStr">
        <is>
          <t>&lt;a href="https://iate.europa.eu/entry/result/3501843" target="_blank"&gt;päästöoikeuksien huutokaupasta&lt;/a&gt; saatavat tulot</t>
        </is>
      </c>
      <c r="AN20" s="2" t="inlineStr">
        <is>
          <t>recettes tirées de la mise aux enchères des quotas|
recettes de la mise aux enchères</t>
        </is>
      </c>
      <c r="AO20" s="2" t="inlineStr">
        <is>
          <t>3|
3</t>
        </is>
      </c>
      <c r="AP20" s="2" t="inlineStr">
        <is>
          <t xml:space="preserve">|
</t>
        </is>
      </c>
      <c r="AQ20" t="inlineStr">
        <is>
          <t>recettes issues de la &lt;a href="https://iate.europa.eu/entry/result/3501843/fr" target="_blank"&gt;mise aux enchères des quotas&lt;/a&gt; d'émission de gaz à effet de serre</t>
        </is>
      </c>
      <c r="AR20" s="2" t="inlineStr">
        <is>
          <t>ioncam ceantála</t>
        </is>
      </c>
      <c r="AS20" s="2" t="inlineStr">
        <is>
          <t>3</t>
        </is>
      </c>
      <c r="AT20" s="2" t="inlineStr">
        <is>
          <t/>
        </is>
      </c>
      <c r="AU20" t="inlineStr">
        <is>
          <t/>
        </is>
      </c>
      <c r="AV20" t="inlineStr">
        <is>
          <t/>
        </is>
      </c>
      <c r="AW20" t="inlineStr">
        <is>
          <t/>
        </is>
      </c>
      <c r="AX20" t="inlineStr">
        <is>
          <t/>
        </is>
      </c>
      <c r="AY20" t="inlineStr">
        <is>
          <t/>
        </is>
      </c>
      <c r="AZ20" s="2" t="inlineStr">
        <is>
          <t>árverésből származó bevétel|
árverésből befolyt bevétel</t>
        </is>
      </c>
      <c r="BA20" s="2" t="inlineStr">
        <is>
          <t>3|
3</t>
        </is>
      </c>
      <c r="BB20" s="2" t="inlineStr">
        <is>
          <t xml:space="preserve">|
</t>
        </is>
      </c>
      <c r="BC20" t="inlineStr">
        <is>
          <t>&lt;a href="https://iate.europa.eu/entry/result/3501843/hu" target="_blank"&gt;a kibocsátási egységek árverés útján történő értékesítéséből&lt;time datetime="2020. 03. 16."&gt; (2020. 03. 16.)&lt;/time&gt;&lt;/a&gt; származó bevétel</t>
        </is>
      </c>
      <c r="BD20" s="2" t="inlineStr">
        <is>
          <t>proventi derivanti dalla vendita all'asta</t>
        </is>
      </c>
      <c r="BE20" s="2" t="inlineStr">
        <is>
          <t>3</t>
        </is>
      </c>
      <c r="BF20" s="2" t="inlineStr">
        <is>
          <t/>
        </is>
      </c>
      <c r="BG20" t="inlineStr">
        <is>
          <t>proventi generati dalla &lt;a href="https://iate.europa.eu/entry/result/3501843/it" target="_blank"&gt;vendita all'asta di quote&lt;/a&gt;</t>
        </is>
      </c>
      <c r="BH20" s="2" t="inlineStr">
        <is>
          <t>aukciono pajamos|
iš leidimų pardavimo aukcione gautos pajamos|
pardavimo aukcione pajamos</t>
        </is>
      </c>
      <c r="BI20" s="2" t="inlineStr">
        <is>
          <t>3|
3|
3</t>
        </is>
      </c>
      <c r="BJ20" s="2" t="inlineStr">
        <is>
          <t xml:space="preserve">|
|
</t>
        </is>
      </c>
      <c r="BK20" t="inlineStr">
        <is>
          <t>pajamos, gautos akcione pardavus &lt;i&gt;apyvartinius taršos leidimus&lt;/i&gt; (&lt;a href="/entry/result/3501843/all" id="ENTRY_TO_ENTRY_CONVERTER" target="_blank"&gt;IATE:3501843&lt;/a&gt;)</t>
        </is>
      </c>
      <c r="BL20" s="2" t="inlineStr">
        <is>
          <t>kvotu izsolēs iegūtie ieņēmumi|
izsolēs gūtie ieņēmumi</t>
        </is>
      </c>
      <c r="BM20" s="2" t="inlineStr">
        <is>
          <t>3|
3</t>
        </is>
      </c>
      <c r="BN20" s="2" t="inlineStr">
        <is>
          <t xml:space="preserve">|
</t>
        </is>
      </c>
      <c r="BO20" t="inlineStr">
        <is>
          <t/>
        </is>
      </c>
      <c r="BP20" s="2" t="inlineStr">
        <is>
          <t>dħul iġġenerat mill-irkant tal-kwoti</t>
        </is>
      </c>
      <c r="BQ20" s="2" t="inlineStr">
        <is>
          <t>3</t>
        </is>
      </c>
      <c r="BR20" s="2" t="inlineStr">
        <is>
          <t/>
        </is>
      </c>
      <c r="BS20" t="inlineStr">
        <is>
          <t>dħul iġġenerat mill-&lt;a href="https://iate.europa.eu/entry/result/3501843/mt" target="_blank"&gt;irkant ta' kwoti&lt;/a&gt;</t>
        </is>
      </c>
      <c r="BT20" t="inlineStr">
        <is>
          <t/>
        </is>
      </c>
      <c r="BU20" t="inlineStr">
        <is>
          <t/>
        </is>
      </c>
      <c r="BV20" t="inlineStr">
        <is>
          <t/>
        </is>
      </c>
      <c r="BW20" t="inlineStr">
        <is>
          <t/>
        </is>
      </c>
      <c r="BX20" s="2" t="inlineStr">
        <is>
          <t>dochody z aukcji</t>
        </is>
      </c>
      <c r="BY20" s="2" t="inlineStr">
        <is>
          <t>3</t>
        </is>
      </c>
      <c r="BZ20" s="2" t="inlineStr">
        <is>
          <t/>
        </is>
      </c>
      <c r="CA20" t="inlineStr">
        <is>
          <t>dochody uzyskiwane ze &lt;a href="https://iate.europa.eu/entry/result/3501843/en" target="_blank"&gt;sprzedaży na aukcji uprawnień do emisji gazów cieplarnianych&lt;/a&gt;</t>
        </is>
      </c>
      <c r="CB20" s="2" t="inlineStr">
        <is>
          <t>receita do leilão</t>
        </is>
      </c>
      <c r="CC20" s="2" t="inlineStr">
        <is>
          <t>3</t>
        </is>
      </c>
      <c r="CD20" s="2" t="inlineStr">
        <is>
          <t/>
        </is>
      </c>
      <c r="CE20" t="inlineStr">
        <is>
          <t>Receita gerada pelo leilão de licenças de emissão de gases com efeito de estufa.</t>
        </is>
      </c>
      <c r="CF20" s="2" t="inlineStr">
        <is>
          <t>venituri obținute în urma licitării certificatelor de emisii</t>
        </is>
      </c>
      <c r="CG20" s="2" t="inlineStr">
        <is>
          <t>3</t>
        </is>
      </c>
      <c r="CH20" s="2" t="inlineStr">
        <is>
          <t/>
        </is>
      </c>
      <c r="CI20" t="inlineStr">
        <is>
          <t/>
        </is>
      </c>
      <c r="CJ20" t="inlineStr">
        <is>
          <t/>
        </is>
      </c>
      <c r="CK20" t="inlineStr">
        <is>
          <t/>
        </is>
      </c>
      <c r="CL20" t="inlineStr">
        <is>
          <t/>
        </is>
      </c>
      <c r="CM20" t="inlineStr">
        <is>
          <t/>
        </is>
      </c>
      <c r="CN20" s="2" t="inlineStr">
        <is>
          <t>prihodki z dražbe</t>
        </is>
      </c>
      <c r="CO20" s="2" t="inlineStr">
        <is>
          <t>3</t>
        </is>
      </c>
      <c r="CP20" s="2" t="inlineStr">
        <is>
          <t/>
        </is>
      </c>
      <c r="CQ20" t="inlineStr">
        <is>
          <t>prihodki, pridobljeni s prodajo pravic na dražbi [ &lt;a href="/entry/result/3501843/all" id="ENTRY_TO_ENTRY_CONVERTER" target="_blank"&gt;IATE:3501843&lt;/a&gt; ]</t>
        </is>
      </c>
      <c r="CR20" s="2" t="inlineStr">
        <is>
          <t>auktionsintäkter|
intäkter från auktionering av utsläppsrätter</t>
        </is>
      </c>
      <c r="CS20" s="2" t="inlineStr">
        <is>
          <t>3|
3</t>
        </is>
      </c>
      <c r="CT20" s="2" t="inlineStr">
        <is>
          <t xml:space="preserve">|
</t>
        </is>
      </c>
      <c r="CU20" t="inlineStr">
        <is>
          <t>intäkter från &lt;a href="https://iate.europa.eu/entry/result/3501843/sv" target="_blank"&gt;auktionering av utsläppsrätter&lt;/a&gt;</t>
        </is>
      </c>
    </row>
    <row r="21">
      <c r="A21" s="1" t="str">
        <f>HYPERLINK("https://iate.europa.eu/entry/result/2220732/all", "2220732")</f>
        <v>2220732</v>
      </c>
      <c r="B21" t="inlineStr">
        <is>
          <t>ENVIRONMENT</t>
        </is>
      </c>
      <c r="C21" t="inlineStr">
        <is>
          <t>ENVIRONMENT|environmental policy|climate change policy|emission trading|EU Emissions Trading Scheme</t>
        </is>
      </c>
      <c r="D21" s="2" t="inlineStr">
        <is>
          <t>централен администратор</t>
        </is>
      </c>
      <c r="E21" s="2" t="inlineStr">
        <is>
          <t>3</t>
        </is>
      </c>
      <c r="F21" s="2" t="inlineStr">
        <is>
          <t/>
        </is>
      </c>
      <c r="G21" t="inlineStr">
        <is>
          <t>лице, определено от Комисията по силата на член 20 от Директива 2003/87/ЕО, което поддържа независим регистър на трансакциите, като вписва издаването, прехвърлянето и отмяната на квоти</t>
        </is>
      </c>
      <c r="H21" s="2" t="inlineStr">
        <is>
          <t>ústřední správce</t>
        </is>
      </c>
      <c r="I21" s="2" t="inlineStr">
        <is>
          <t>3</t>
        </is>
      </c>
      <c r="J21" s="2" t="inlineStr">
        <is>
          <t/>
        </is>
      </c>
      <c r="K21" t="inlineStr">
        <is>
          <t>osoba jmenovaná Komisí v souladu s článkem 20 směrnice 2003/87/ES, aby vedla nezávislý protokol transakcí sloužící k zaznamenávání vydávání, převádění a rušení povolenek</t>
        </is>
      </c>
      <c r="L21" s="2" t="inlineStr">
        <is>
          <t>central administrator</t>
        </is>
      </c>
      <c r="M21" s="2" t="inlineStr">
        <is>
          <t>3</t>
        </is>
      </c>
      <c r="N21" s="2" t="inlineStr">
        <is>
          <t/>
        </is>
      </c>
      <c r="O21" t="inlineStr">
        <is>
          <t>person, der udpeges af Kommissionen til at føre journal til bogføring af udstedelse, overdragelse og annullering af kvoter</t>
        </is>
      </c>
      <c r="P21" s="2" t="inlineStr">
        <is>
          <t>Zentralverwalter</t>
        </is>
      </c>
      <c r="Q21" s="2" t="inlineStr">
        <is>
          <t>4</t>
        </is>
      </c>
      <c r="R21" s="2" t="inlineStr">
        <is>
          <t/>
        </is>
      </c>
      <c r="S21" t="inlineStr">
        <is>
          <t>die von der Kommission gemäß Art.20 der RL 2003/87/EG
für das Führen eines unabhängigen Transaktionsprotokolls über Vergabe,
Übertragung und Löschung der Zertifikate benannte Person</t>
        </is>
      </c>
      <c r="T21" s="2" t="inlineStr">
        <is>
          <t>κεντρικός διαχειριστής</t>
        </is>
      </c>
      <c r="U21" s="2" t="inlineStr">
        <is>
          <t>3</t>
        </is>
      </c>
      <c r="V21" s="2" t="inlineStr">
        <is>
          <t/>
        </is>
      </c>
      <c r="W21" t="inlineStr">
        <is>
          <t/>
        </is>
      </c>
      <c r="X21" s="2" t="inlineStr">
        <is>
          <t>central administrator</t>
        </is>
      </c>
      <c r="Y21" s="2" t="inlineStr">
        <is>
          <t>3</t>
        </is>
      </c>
      <c r="Z21" s="2" t="inlineStr">
        <is>
          <t/>
        </is>
      </c>
      <c r="AA21" t="inlineStr">
        <is>
          <t>person designated by the Commission pursuant to Article 20 of Directive 2003/87/EC to maintain an independent transaction log recording the issue, transfer and cancellation of allowances</t>
        </is>
      </c>
      <c r="AB21" s="2" t="inlineStr">
        <is>
          <t>administrador central</t>
        </is>
      </c>
      <c r="AC21" s="2" t="inlineStr">
        <is>
          <t>3</t>
        </is>
      </c>
      <c r="AD21" s="2" t="inlineStr">
        <is>
          <t/>
        </is>
      </c>
      <c r="AE21" t="inlineStr">
        <is>
          <t>Persona
 designada por la Comisión en aplicación del artículo 20 de la Directiva
 2003/87/CE para gestionar y mantener el Registro de la Unión, incluida su
 infraestructura técnica.</t>
        </is>
      </c>
      <c r="AF21" s="2" t="inlineStr">
        <is>
          <t>põhihaldaja</t>
        </is>
      </c>
      <c r="AG21" s="2" t="inlineStr">
        <is>
          <t>3</t>
        </is>
      </c>
      <c r="AH21" s="2" t="inlineStr">
        <is>
          <t/>
        </is>
      </c>
      <c r="AI21" t="inlineStr">
        <is>
          <t>isik, kelle on määranud komisjon vastavalt direktiivi 2003/87/EÜ artiklile 20, ja kelle peamine ülesanne on luua liidu register ja Euroopa Liidu 
tehingulogi ning neid töös hoida ja hooldada, hallata 
põhikontosid ning teha keskselt tehtavaid toiminguid</t>
        </is>
      </c>
      <c r="AJ21" s="2" t="inlineStr">
        <is>
          <t>keskusvalvoja</t>
        </is>
      </c>
      <c r="AK21" s="2" t="inlineStr">
        <is>
          <t>3</t>
        </is>
      </c>
      <c r="AL21" s="2" t="inlineStr">
        <is>
          <t/>
        </is>
      </c>
      <c r="AM21" t="inlineStr">
        <is>
          <t>henkilö, jonka komissio on nimennyt ensisijaisesti perustamaan union rekisterin ja Euroopan unionin tapahtumalokin ja käyttämään ja ylläpitämään niitä sekä hallinnoimaan keskustilejä ja suorittamaan keskitetysti suoritettavia tapahtumia</t>
        </is>
      </c>
      <c r="AN21" s="2" t="inlineStr">
        <is>
          <t>administrateur central</t>
        </is>
      </c>
      <c r="AO21" s="2" t="inlineStr">
        <is>
          <t>3</t>
        </is>
      </c>
      <c r="AP21" s="2" t="inlineStr">
        <is>
          <t/>
        </is>
      </c>
      <c r="AQ21" t="inlineStr">
        <is>
          <t>personne désignée par la Commission conformément à l'article 20 de la directive 2003/87/CE pour gérer et tenir à jour le journal des transactions communautaire indépendant</t>
        </is>
      </c>
      <c r="AR21" s="2" t="inlineStr">
        <is>
          <t>riarthóir lárnach</t>
        </is>
      </c>
      <c r="AS21" s="2" t="inlineStr">
        <is>
          <t>3</t>
        </is>
      </c>
      <c r="AT21" s="2" t="inlineStr">
        <is>
          <t/>
        </is>
      </c>
      <c r="AU21" t="inlineStr">
        <is>
          <t/>
        </is>
      </c>
      <c r="AV21" s="2" t="inlineStr">
        <is>
          <t>središnji administrator</t>
        </is>
      </c>
      <c r="AW21" s="2" t="inlineStr">
        <is>
          <t>3</t>
        </is>
      </c>
      <c r="AX21" s="2" t="inlineStr">
        <is>
          <t/>
        </is>
      </c>
      <c r="AY21" t="inlineStr">
        <is>
          <t>osoba koju imenuje Komisija na temelju članka 20. Direktive 2003/87/EZ, a koja vodi neovisnan dnevnik transakcija i bilježi izdavanje, prijenos i poništenje emisijskih jedinica</t>
        </is>
      </c>
      <c r="AZ21" s="2" t="inlineStr">
        <is>
          <t>központi tisztviselő</t>
        </is>
      </c>
      <c r="BA21" s="2" t="inlineStr">
        <is>
          <t>3</t>
        </is>
      </c>
      <c r="BB21" s="2" t="inlineStr">
        <is>
          <t/>
        </is>
      </c>
      <c r="BC21" t="inlineStr">
        <is>
          <t>a Bizottság által a 2003/87/EK irányelv 20. cikke alapján kijelölt személy, aki az egységek kiosztását, átruházását és törlését nyilvántartó független ügyleti jegyzőkönyvet vezeti</t>
        </is>
      </c>
      <c r="BD21" s="2" t="inlineStr">
        <is>
          <t>amministratore centrale</t>
        </is>
      </c>
      <c r="BE21" s="2" t="inlineStr">
        <is>
          <t>4</t>
        </is>
      </c>
      <c r="BF21" s="2" t="inlineStr">
        <is>
          <t/>
        </is>
      </c>
      <c r="BG21" t="inlineStr">
        <is>
          <t>persona designata
dalla Commissione a norma dell’articolo 20 della direttiva 2003/87/CE
incaricata di tenere un catalogo indipendente nel quale sono registrati gli
atti di rilascio, trasferimento e cancellazione delle quote di emissioni</t>
        </is>
      </c>
      <c r="BH21" s="2" t="inlineStr">
        <is>
          <t>vyriausiasis administratorius</t>
        </is>
      </c>
      <c r="BI21" s="2" t="inlineStr">
        <is>
          <t>3</t>
        </is>
      </c>
      <c r="BJ21" s="2" t="inlineStr">
        <is>
          <t/>
        </is>
      </c>
      <c r="BK21" t="inlineStr">
        <is>
          <t>pagal Direktyvos 2003/87/EB 20 straipsnį Komisijos paskirtas asmuo, atsakingas už atskirą sandorių žurnalą, kuriame registruojami suteikti, perleisti ir panaikinti leidimai</t>
        </is>
      </c>
      <c r="BL21" s="2" t="inlineStr">
        <is>
          <t>centrālais administrators</t>
        </is>
      </c>
      <c r="BM21" s="2" t="inlineStr">
        <is>
          <t>3</t>
        </is>
      </c>
      <c r="BN21" s="2" t="inlineStr">
        <is>
          <t/>
        </is>
      </c>
      <c r="BO21" t="inlineStr">
        <is>
          <t>Komisijas nozīmēta amatpersona, kas uztur neatkarīgu darījumu žurnālu, kurā uzskaitīta kvotu piešķiršana, pārskaitīšana un anulēšana</t>
        </is>
      </c>
      <c r="BP21" s="2" t="inlineStr">
        <is>
          <t>amministratur ċentrali</t>
        </is>
      </c>
      <c r="BQ21" s="2" t="inlineStr">
        <is>
          <t>3</t>
        </is>
      </c>
      <c r="BR21" s="2" t="inlineStr">
        <is>
          <t/>
        </is>
      </c>
      <c r="BS21" t="inlineStr">
        <is>
          <t>persuna maħtura mill-Kummissjoni skont l-Artikolu 20 tad-Direttiva 2003/87/KE sabiex iżżomm reġistru indipendenti tat-tranżazzjonijiet li jirreġistra l-ħruġ, it-trasferiment u l-kanċellazzjoni tal-kwoti</t>
        </is>
      </c>
      <c r="BT21" s="2" t="inlineStr">
        <is>
          <t>centrale administrateur</t>
        </is>
      </c>
      <c r="BU21" s="2" t="inlineStr">
        <is>
          <t>3</t>
        </is>
      </c>
      <c r="BV21" s="2" t="inlineStr">
        <is>
          <t/>
        </is>
      </c>
      <c r="BW21" t="inlineStr">
        <is>
          <t>persoon
 die door de Commissie is aangewezen overeenkomstig artikel 20 van Richtlijn
 2003/87/EG om zich bezig te houden met de verstrekking, het beheer en het
 onderhoud van het EU-register en het EU-transactielogboek, het beheren van
 centrale rekeningen, en het uitvoeren van handelingen die centraal moeten
 geschieden</t>
        </is>
      </c>
      <c r="BX21" s="2" t="inlineStr">
        <is>
          <t>centralny administrator</t>
        </is>
      </c>
      <c r="BY21" s="2" t="inlineStr">
        <is>
          <t>3</t>
        </is>
      </c>
      <c r="BZ21" s="2" t="inlineStr">
        <is>
          <t/>
        </is>
      </c>
      <c r="CA21" t="inlineStr">
        <is>
          <t>osoba wyznaczona przez Komisję na mocy art. 20 dyrektywy 2003/87/WE do celów utrzymywania niezależnego rejestru transakcji, odnotowującego wydanie, przeniesienie oraz anulowanie uprawnień do emisji; przeprowadza on zautomatyzowaną kontrolę każdego operatora w rejestrach przez niezależny rejestr w celu zapewnienia, że nie ma żadnych nieprawidłowości w wydawaniu, przekazywaniu oraz anulowaniu uprawnień do emisji</t>
        </is>
      </c>
      <c r="CB21" s="2" t="inlineStr">
        <is>
          <t>administrador central</t>
        </is>
      </c>
      <c r="CC21" s="2" t="inlineStr">
        <is>
          <t>3</t>
        </is>
      </c>
      <c r="CD21" s="2" t="inlineStr">
        <is>
          <t/>
        </is>
      </c>
      <c r="CE21" t="inlineStr">
        <is>
          <t>Pessoa designada pela Comissão nos termos do artigo 20.º da Diretiva 2003/87/CE.</t>
        </is>
      </c>
      <c r="CF21" s="2" t="inlineStr">
        <is>
          <t>administrator central</t>
        </is>
      </c>
      <c r="CG21" s="2" t="inlineStr">
        <is>
          <t>3</t>
        </is>
      </c>
      <c r="CH21" s="2" t="inlineStr">
        <is>
          <t/>
        </is>
      </c>
      <c r="CI21" t="inlineStr">
        <is>
          <t/>
        </is>
      </c>
      <c r="CJ21" t="inlineStr">
        <is>
          <t/>
        </is>
      </c>
      <c r="CK21" t="inlineStr">
        <is>
          <t/>
        </is>
      </c>
      <c r="CL21" t="inlineStr">
        <is>
          <t/>
        </is>
      </c>
      <c r="CM21" t="inlineStr">
        <is>
          <t/>
        </is>
      </c>
      <c r="CN21" s="2" t="inlineStr">
        <is>
          <t>centralni administrator</t>
        </is>
      </c>
      <c r="CO21" s="2" t="inlineStr">
        <is>
          <t>3</t>
        </is>
      </c>
      <c r="CP21" s="2" t="inlineStr">
        <is>
          <t/>
        </is>
      </c>
      <c r="CQ21" t="inlineStr">
        <is>
          <t>oseba, ki jo je Komisija imenovala v skladu s členom 20 Direktive 2003/87/ES, da vodi neodvisne evidence transakcij, v katere se zapisujejo izdaje, prenosi in ukinitve pravic</t>
        </is>
      </c>
      <c r="CR21" s="2" t="inlineStr">
        <is>
          <t>central förvaltare</t>
        </is>
      </c>
      <c r="CS21" s="2" t="inlineStr">
        <is>
          <t>3</t>
        </is>
      </c>
      <c r="CT21" s="2" t="inlineStr">
        <is>
          <t/>
        </is>
      </c>
      <c r="CU21" t="inlineStr">
        <is>
          <t>den som har utsetts av kommissionen i enlighet med artikel 20 i direktiv 2003/87/EG att föra en oberoende transaktionsförteckning, i vilken utfärdande, överlåtelse och annullering av utsläppsrätter redovisas</t>
        </is>
      </c>
    </row>
    <row r="22">
      <c r="A22" s="1" t="str">
        <f>HYPERLINK("https://iate.europa.eu/entry/result/3627911/all", "3627911")</f>
        <v>3627911</v>
      </c>
      <c r="B22" t="inlineStr">
        <is>
          <t>TRANSPORT;ENVIRONMENT</t>
        </is>
      </c>
      <c r="C22" t="inlineStr">
        <is>
          <t>TRANSPORT|transport policy|transport regulations;ENVIRONMENT|environmental policy|climate change policy|reduction of gas emissions</t>
        </is>
      </c>
      <c r="D22" s="2" t="inlineStr">
        <is>
          <t>декларация за корекция</t>
        </is>
      </c>
      <c r="E22" s="2" t="inlineStr">
        <is>
          <t>3</t>
        </is>
      </c>
      <c r="F22" s="2" t="inlineStr">
        <is>
          <t/>
        </is>
      </c>
      <c r="G22" t="inlineStr">
        <is>
          <t/>
        </is>
      </c>
      <c r="H22" s="2" t="inlineStr">
        <is>
          <t>prohlášení o opravě</t>
        </is>
      </c>
      <c r="I22" s="2" t="inlineStr">
        <is>
          <t>3</t>
        </is>
      </c>
      <c r="J22" s="2" t="inlineStr">
        <is>
          <t/>
        </is>
      </c>
      <c r="K22" t="inlineStr">
        <is>
          <t>dokument vydaný orgány pro schvalování typu nebo výrobci vozidel, na jehož základě lze opravit údaje o cílech pro specifické emise výrobce, pokud jsou zjištěny chyby v dokumentaci ke schválení typu a v prohlášeních o shodě vozidel a kdy nemusí být možné opravit dokumentaci ke schválení typu nebo prohlášení o shodě, která již byla vydána</t>
        </is>
      </c>
      <c r="L22" s="2" t="inlineStr">
        <is>
          <t>korrektionserklæring</t>
        </is>
      </c>
      <c r="M22" s="2" t="inlineStr">
        <is>
          <t>3</t>
        </is>
      </c>
      <c r="N22" s="2" t="inlineStr">
        <is>
          <t/>
        </is>
      </c>
      <c r="O22" t="inlineStr">
        <is>
          <t>dokument, der udstedes til korrektion af oplysninger om en fabrikants specifikke emissionsmål i typegodkendelser, der ikke længere er gyldige</t>
        </is>
      </c>
      <c r="P22" s="2" t="inlineStr">
        <is>
          <t>berichtigende Erklärung</t>
        </is>
      </c>
      <c r="Q22" s="2" t="inlineStr">
        <is>
          <t>3</t>
        </is>
      </c>
      <c r="R22" s="2" t="inlineStr">
        <is>
          <t/>
        </is>
      </c>
      <c r="S22" t="inlineStr">
        <is>
          <t>Dokument der Typgenehmigungsbehörden
und gegebenenfalls der Hersteller, auf dessen Grundlage die Werte korrigiert
werden können, anhand derer beurteilt wird, inwieweit die Hersteller ihre
Zielvorgaben für die spezifischen Emissionen einhalten, wenn die bereits
ausgestellten Typgenehmigungsunterlagen und Übereinstimmungsbescheinigungen der
betreffenden Fahrzeuge nicht berichtigt werden können</t>
        </is>
      </c>
      <c r="T22" s="2" t="inlineStr">
        <is>
          <t>δήλωση διόρθωσης</t>
        </is>
      </c>
      <c r="U22" s="2" t="inlineStr">
        <is>
          <t>3</t>
        </is>
      </c>
      <c r="V22" s="2" t="inlineStr">
        <is>
          <t/>
        </is>
      </c>
      <c r="W22" t="inlineStr">
        <is>
          <t/>
        </is>
      </c>
      <c r="X22" s="2" t="inlineStr">
        <is>
          <t>statement of correction</t>
        </is>
      </c>
      <c r="Y22" s="2" t="inlineStr">
        <is>
          <t>3</t>
        </is>
      </c>
      <c r="Z22" s="2" t="inlineStr">
        <is>
          <t/>
        </is>
      </c>
      <c r="AA22" t="inlineStr">
        <is>
          <t>document issued by type-approval authorities or vehicle manufacturers, on the basis of which data on the manufacturers’ specific emission targets can be corrected when errors are identified in the type approval documentation and in the certificates of conformity of the vehicles and when it may not be possible to correct the type approval documentation or the certificates of conformity that have already been issued</t>
        </is>
      </c>
      <c r="AB22" t="inlineStr">
        <is>
          <t/>
        </is>
      </c>
      <c r="AC22" t="inlineStr">
        <is>
          <t/>
        </is>
      </c>
      <c r="AD22" t="inlineStr">
        <is>
          <t/>
        </is>
      </c>
      <c r="AE22" t="inlineStr">
        <is>
          <t/>
        </is>
      </c>
      <c r="AF22" t="inlineStr">
        <is>
          <t/>
        </is>
      </c>
      <c r="AG22" t="inlineStr">
        <is>
          <t/>
        </is>
      </c>
      <c r="AH22" t="inlineStr">
        <is>
          <t/>
        </is>
      </c>
      <c r="AI22" t="inlineStr">
        <is>
          <t/>
        </is>
      </c>
      <c r="AJ22" t="inlineStr">
        <is>
          <t/>
        </is>
      </c>
      <c r="AK22" t="inlineStr">
        <is>
          <t/>
        </is>
      </c>
      <c r="AL22" t="inlineStr">
        <is>
          <t/>
        </is>
      </c>
      <c r="AM22" t="inlineStr">
        <is>
          <t/>
        </is>
      </c>
      <c r="AN22" s="2" t="inlineStr">
        <is>
          <t>annonce rectificative</t>
        </is>
      </c>
      <c r="AO22" s="2" t="inlineStr">
        <is>
          <t>3</t>
        </is>
      </c>
      <c r="AP22" s="2" t="inlineStr">
        <is>
          <t/>
        </is>
      </c>
      <c r="AQ22" t="inlineStr">
        <is>
          <t>document publié par les autorités compétentes en matière de réception par type ou par les constructeurs de véhicules, qui permet de corriger les valeurs utilisées pour déterminer les résultats des constructeurs quant au respect de leurs objectifs d’émissions spécifiques si des erreurs sont constatées dans les documents de réception par type ou les certificats de conformité des véhicules et s'il s’avère impossible de corriger les documents de réception par type ou les certificats de conformité qui ont déjà été délivrés</t>
        </is>
      </c>
      <c r="AR22" t="inlineStr">
        <is>
          <t/>
        </is>
      </c>
      <c r="AS22" t="inlineStr">
        <is>
          <t/>
        </is>
      </c>
      <c r="AT22" t="inlineStr">
        <is>
          <t/>
        </is>
      </c>
      <c r="AU22" t="inlineStr">
        <is>
          <t/>
        </is>
      </c>
      <c r="AV22" t="inlineStr">
        <is>
          <t/>
        </is>
      </c>
      <c r="AW22" t="inlineStr">
        <is>
          <t/>
        </is>
      </c>
      <c r="AX22" t="inlineStr">
        <is>
          <t/>
        </is>
      </c>
      <c r="AY22" t="inlineStr">
        <is>
          <t/>
        </is>
      </c>
      <c r="AZ22" t="inlineStr">
        <is>
          <t/>
        </is>
      </c>
      <c r="BA22" t="inlineStr">
        <is>
          <t/>
        </is>
      </c>
      <c r="BB22" t="inlineStr">
        <is>
          <t/>
        </is>
      </c>
      <c r="BC22" t="inlineStr">
        <is>
          <t/>
        </is>
      </c>
      <c r="BD22" s="2" t="inlineStr">
        <is>
          <t>dichiarazione di rettifica</t>
        </is>
      </c>
      <c r="BE22" s="2" t="inlineStr">
        <is>
          <t>3</t>
        </is>
      </c>
      <c r="BF22" s="2" t="inlineStr">
        <is>
          <t/>
        </is>
      </c>
      <c r="BG22" t="inlineStr">
        <is>
          <t>documento rilasciato dalle autorità di omologazione competenti o, se del caso, dai costruttori, che consente di correggere i valori utilizzati per determinare le prestazioni dei costruttori nel conseguimento dei rispettivi obiettivi qualora siano riscontrati errori nella documentazione di omologazione o nei certificati di conformità e qualora non sia possibile correggere la documentazione di omologazione o i certificati di conformità già rilasciati</t>
        </is>
      </c>
      <c r="BH22" s="2" t="inlineStr">
        <is>
          <t>taisymų ataskaita</t>
        </is>
      </c>
      <c r="BI22" s="2" t="inlineStr">
        <is>
          <t>3</t>
        </is>
      </c>
      <c r="BJ22" s="2" t="inlineStr">
        <is>
          <t/>
        </is>
      </c>
      <c r="BK22" t="inlineStr">
        <is>
          <t>dokumentas, kuriuo vadovaujantis galima ištaisyti vertes, naudojamas vertinant, kaip gamintojams sekasi laikytis normų, atitinkamų tipo patvirtinimo institucijų arba gamintojų paskelbiamas tuo atveju, kai negalima ištaisyti jau išduotų tipo patvirtinimo dokumentų arba atitikties liudijimų</t>
        </is>
      </c>
      <c r="BL22" s="2" t="inlineStr">
        <is>
          <t>paziņojums par labošanu</t>
        </is>
      </c>
      <c r="BM22" s="2" t="inlineStr">
        <is>
          <t>2</t>
        </is>
      </c>
      <c r="BN22" s="2" t="inlineStr">
        <is>
          <t/>
        </is>
      </c>
      <c r="BO22" t="inlineStr">
        <is>
          <t>dokuments, pamatojoties uz kuru var labot vērtības, ko izmanto, lai noteiktu, kā ražotājiem sokas ar savu mērķrādītāju sasniegšanu</t>
        </is>
      </c>
      <c r="BP22" s="2" t="inlineStr">
        <is>
          <t>dikjarazzjoni ta' korrezzjoni</t>
        </is>
      </c>
      <c r="BQ22" s="2" t="inlineStr">
        <is>
          <t>3</t>
        </is>
      </c>
      <c r="BR22" s="2" t="inlineStr">
        <is>
          <t/>
        </is>
      </c>
      <c r="BS22" t="inlineStr">
        <is>
          <t>dokument maħruġ minn awtoritajiet ta' approvazzjoni tat-tip jew manifatturi ta' vetturi, li abbażi tiegħu d-data dwar il-miri tal-emissjonijiet speċifiċi tal-manifatturi tkun tista' tiġi kkoreġuta meta jiġu identifikati żbalji fid-dokumentazzjoni tal-approvazzjoni tat-tip u fiċ-ċertifikati tal-konformità tal-vetturi u meta jista' ma jkunx possibbli li jiġu kkoreġuti d-dokumentazzjoni dwar l-approvazzjoni tat-tip jew iċ-ċertifikati tal-konformità li jkunu diġà nħarġu</t>
        </is>
      </c>
      <c r="BT22" t="inlineStr">
        <is>
          <t/>
        </is>
      </c>
      <c r="BU22" t="inlineStr">
        <is>
          <t/>
        </is>
      </c>
      <c r="BV22" t="inlineStr">
        <is>
          <t/>
        </is>
      </c>
      <c r="BW22" t="inlineStr">
        <is>
          <t/>
        </is>
      </c>
      <c r="BX22" t="inlineStr">
        <is>
          <t/>
        </is>
      </c>
      <c r="BY22" t="inlineStr">
        <is>
          <t/>
        </is>
      </c>
      <c r="BZ22" t="inlineStr">
        <is>
          <t/>
        </is>
      </c>
      <c r="CA22" t="inlineStr">
        <is>
          <t/>
        </is>
      </c>
      <c r="CB22" s="2" t="inlineStr">
        <is>
          <t>declaração retificativa</t>
        </is>
      </c>
      <c r="CC22" s="2" t="inlineStr">
        <is>
          <t>3</t>
        </is>
      </c>
      <c r="CD22" s="2" t="inlineStr">
        <is>
          <t/>
        </is>
      </c>
      <c r="CE22" t="inlineStr">
        <is>
          <t>Documento emitido por autoridades/entidades homologadoras ou fabricantes de veículos com base no qual a Comissão Europeia pode corrigir os valores utilizados para determinar o desempenho dos fabricantes no cumprimento dos seus objetivos de emissões específicas se forem identificados erros nos dados na documentação de homologação e nos certificados de conformidade dos veículos e se não for possível corrigir a documentação de homologação ou os certificados de conformidade já emitidos.</t>
        </is>
      </c>
      <c r="CF22" t="inlineStr">
        <is>
          <t/>
        </is>
      </c>
      <c r="CG22" t="inlineStr">
        <is>
          <t/>
        </is>
      </c>
      <c r="CH22" t="inlineStr">
        <is>
          <t/>
        </is>
      </c>
      <c r="CI22" t="inlineStr">
        <is>
          <t/>
        </is>
      </c>
      <c r="CJ22" t="inlineStr">
        <is>
          <t/>
        </is>
      </c>
      <c r="CK22" t="inlineStr">
        <is>
          <t/>
        </is>
      </c>
      <c r="CL22" t="inlineStr">
        <is>
          <t/>
        </is>
      </c>
      <c r="CM22" t="inlineStr">
        <is>
          <t/>
        </is>
      </c>
      <c r="CN22" s="2" t="inlineStr">
        <is>
          <t>izjava o popravku</t>
        </is>
      </c>
      <c r="CO22" s="2" t="inlineStr">
        <is>
          <t>3</t>
        </is>
      </c>
      <c r="CP22" s="2" t="inlineStr">
        <is>
          <t/>
        </is>
      </c>
      <c r="CQ22" t="inlineStr">
        <is>
          <t>dokument, ki ga izda homologacijski organ ali proizvajalec, na podlagi katerega je mogoče popraviti vrednosti, uporabljene za določanje učinkovitosti proizvajalca pri doseganju njegovih ciljev, če so bile ugotovljene napake in na podlagi homologacijske zakonodaje ni mogoče popraviti homologacijske dokumentacije ali že izdanih certifikatov o skladnosti</t>
        </is>
      </c>
      <c r="CR22" s="2" t="inlineStr">
        <is>
          <t>korrigeringsmeddelande</t>
        </is>
      </c>
      <c r="CS22" s="2" t="inlineStr">
        <is>
          <t>3</t>
        </is>
      </c>
      <c r="CT22" s="2" t="inlineStr">
        <is>
          <t/>
        </is>
      </c>
      <c r="CU22" t="inlineStr">
        <is>
          <t>dokument som utfärdas av typgodkännandemyndigheterna eller fordonstillverkarna och som kan ligga till grund för en korrigering av de värden som används för att fastställa tillverkarnas resultat i fråga om att uppnå sina specifika utsläppsmål när fel upptäcks i typgodkännandedokumentationen och i intygen om överensstämmelse för fordonen och när det kanske inte är möjligt att korrigera typgodkännandedokumentationen eller de intyg om överensstämmelse som redan utfärdats</t>
        </is>
      </c>
    </row>
    <row r="23">
      <c r="A23" s="1" t="str">
        <f>HYPERLINK("https://iate.europa.eu/entry/result/3627859/all", "3627859")</f>
        <v>3627859</v>
      </c>
      <c r="B23" t="inlineStr">
        <is>
          <t>TRANSPORT;ENVIRONMENT</t>
        </is>
      </c>
      <c r="C23" t="inlineStr">
        <is>
          <t>TRANSPORT|transport policy|transport regulations;ENVIRONMENT|environmental policy|climate change policy|reduction of gas emissions</t>
        </is>
      </c>
      <c r="D23" s="2" t="inlineStr">
        <is>
          <t>коефициент за нулеви и ниски емисии|
ZLEV коефициент</t>
        </is>
      </c>
      <c r="E23" s="2" t="inlineStr">
        <is>
          <t>3|
3</t>
        </is>
      </c>
      <c r="F23" s="2" t="inlineStr">
        <is>
          <t xml:space="preserve">|
</t>
        </is>
      </c>
      <c r="G23" t="inlineStr">
        <is>
          <t/>
        </is>
      </c>
      <c r="H23" s="2" t="inlineStr">
        <is>
          <t>faktor pro nulové a nízké emise (ZLEV)|
faktor ZLEV</t>
        </is>
      </c>
      <c r="I23" s="2" t="inlineStr">
        <is>
          <t>3|
2</t>
        </is>
      </c>
      <c r="J23" s="2" t="inlineStr">
        <is>
          <t xml:space="preserve">|
</t>
        </is>
      </c>
      <c r="K23" t="inlineStr">
        <is>
          <t>vzorec, který při výpočtu celkových emisí vozového parku výrobce v daném roce zohledňuje procento &lt;a href="https://iate.europa.eu/entry/result/3578763/all" target="_blank"&gt;vozidel s nulovými nebo nízkými emisemi (ZLEV)&lt;/a&gt;.</t>
        </is>
      </c>
      <c r="L23" s="2" t="inlineStr">
        <is>
          <t>ZLEV-faktor</t>
        </is>
      </c>
      <c r="M23" s="2" t="inlineStr">
        <is>
          <t>3</t>
        </is>
      </c>
      <c r="N23" s="2" t="inlineStr">
        <is>
          <t/>
        </is>
      </c>
      <c r="O23" t="inlineStr">
        <is>
          <t>værdi, der ganges med det gennemsnitlige specifikke emissionsmål for &lt;a href="https://iate.europa.eu/entry/result/3578763/da" target="_blank"&gt;nul- og lavemissionskøretøjer&lt;/a&gt; i en fabrikants flåde</t>
        </is>
      </c>
      <c r="P23" s="2" t="inlineStr">
        <is>
          <t>ZLEV-Faktor</t>
        </is>
      </c>
      <c r="Q23" s="2" t="inlineStr">
        <is>
          <t>3</t>
        </is>
      </c>
      <c r="R23" s="2" t="inlineStr">
        <is>
          <t/>
        </is>
      </c>
      <c r="S23" t="inlineStr">
        <is>
          <t>Wert, der Hersteller
begünstigt, die mehr ZLEVs als einen bestimmten Schwellenwert verkaufen, indem
ihre spezifischen Emissionsziele noch weiter erleichtert werden</t>
        </is>
      </c>
      <c r="T23" s="2" t="inlineStr">
        <is>
          <t>συντελεστής ZLEV|
συντελεστής των οχημάτων μηδενικών και χαμηλών εκπομπών</t>
        </is>
      </c>
      <c r="U23" s="2" t="inlineStr">
        <is>
          <t>3|
3</t>
        </is>
      </c>
      <c r="V23" s="2" t="inlineStr">
        <is>
          <t xml:space="preserve">|
</t>
        </is>
      </c>
      <c r="W23" t="inlineStr">
        <is>
          <t/>
        </is>
      </c>
      <c r="X23" s="2" t="inlineStr">
        <is>
          <t>ZLEV factor</t>
        </is>
      </c>
      <c r="Y23" s="2" t="inlineStr">
        <is>
          <t>3</t>
        </is>
      </c>
      <c r="Z23" s="2" t="inlineStr">
        <is>
          <t/>
        </is>
      </c>
      <c r="AA23" t="inlineStr">
        <is>
          <t>value
which multiplies the average specific CO&lt;sub&gt;2&lt;/sub&gt; emission target of &lt;a href="https://iate.europa.eu/entry/result/3578763/en" target="_blank"&gt;zero- and low-emission vehicle (ZLEV)&lt;/a&gt; manufacturers, rewarding those who outperform their ZLEV sales benchmarks, which
gives them breathing space with their fleet emissions</t>
        </is>
      </c>
      <c r="AB23" t="inlineStr">
        <is>
          <t/>
        </is>
      </c>
      <c r="AC23" t="inlineStr">
        <is>
          <t/>
        </is>
      </c>
      <c r="AD23" t="inlineStr">
        <is>
          <t/>
        </is>
      </c>
      <c r="AE23" t="inlineStr">
        <is>
          <t/>
        </is>
      </c>
      <c r="AF23" t="inlineStr">
        <is>
          <t/>
        </is>
      </c>
      <c r="AG23" t="inlineStr">
        <is>
          <t/>
        </is>
      </c>
      <c r="AH23" t="inlineStr">
        <is>
          <t/>
        </is>
      </c>
      <c r="AI23" t="inlineStr">
        <is>
          <t/>
        </is>
      </c>
      <c r="AJ23" t="inlineStr">
        <is>
          <t/>
        </is>
      </c>
      <c r="AK23" t="inlineStr">
        <is>
          <t/>
        </is>
      </c>
      <c r="AL23" t="inlineStr">
        <is>
          <t/>
        </is>
      </c>
      <c r="AM23" t="inlineStr">
        <is>
          <t/>
        </is>
      </c>
      <c r="AN23" s="2" t="inlineStr">
        <is>
          <t>facteur ZLEV</t>
        </is>
      </c>
      <c r="AO23" s="2" t="inlineStr">
        <is>
          <t>3</t>
        </is>
      </c>
      <c r="AP23" s="2" t="inlineStr">
        <is>
          <t/>
        </is>
      </c>
      <c r="AQ23" t="inlineStr">
        <is>
          <t>formule qui prend en compte le pourcentage de véhicules à émission nulle ou à faibles émissions (&lt;a href="https://iate.europa.eu/entry/result/3578763" target="_blank"&gt;ZLEV)&lt;/a&gt; dans le calcul des émissions totales du parc d'un constructeur au cours d'une année donnée</t>
        </is>
      </c>
      <c r="AR23" t="inlineStr">
        <is>
          <t/>
        </is>
      </c>
      <c r="AS23" t="inlineStr">
        <is>
          <t/>
        </is>
      </c>
      <c r="AT23" t="inlineStr">
        <is>
          <t/>
        </is>
      </c>
      <c r="AU23" t="inlineStr">
        <is>
          <t/>
        </is>
      </c>
      <c r="AV23" t="inlineStr">
        <is>
          <t/>
        </is>
      </c>
      <c r="AW23" t="inlineStr">
        <is>
          <t/>
        </is>
      </c>
      <c r="AX23" t="inlineStr">
        <is>
          <t/>
        </is>
      </c>
      <c r="AY23" t="inlineStr">
        <is>
          <t/>
        </is>
      </c>
      <c r="AZ23" t="inlineStr">
        <is>
          <t/>
        </is>
      </c>
      <c r="BA23" t="inlineStr">
        <is>
          <t/>
        </is>
      </c>
      <c r="BB23" t="inlineStr">
        <is>
          <t/>
        </is>
      </c>
      <c r="BC23" t="inlineStr">
        <is>
          <t/>
        </is>
      </c>
      <c r="BD23" s="2" t="inlineStr">
        <is>
          <t>fattore ZLEV</t>
        </is>
      </c>
      <c r="BE23" s="2" t="inlineStr">
        <is>
          <t>3</t>
        </is>
      </c>
      <c r="BF23" s="2" t="inlineStr">
        <is>
          <t/>
        </is>
      </c>
      <c r="BG23" t="inlineStr">
        <is>
          <t>formula che tiene conto della quota di veicoli a zero e a basse emissioni nel calcolo delle emissioni totali del parco di un costruttore nel corso di un determinato anno civile</t>
        </is>
      </c>
      <c r="BH23" s="2" t="inlineStr">
        <is>
          <t>VNMTP koeficientas</t>
        </is>
      </c>
      <c r="BI23" s="2" t="inlineStr">
        <is>
          <t>3</t>
        </is>
      </c>
      <c r="BJ23" s="2" t="inlineStr">
        <is>
          <t/>
        </is>
      </c>
      <c r="BK23" t="inlineStr">
        <is>
          <t>koeficientas, kuris atspindi gamintojo parko visai netaršių ir mažataršių transporto priemonių skaičių ir išmetamo CO&lt;sub&gt;2&lt;/sub&gt; kiekį kalendoriniais metais</t>
        </is>
      </c>
      <c r="BL23" s="2" t="inlineStr">
        <is>
          <t>&lt;i&gt;ZLEV &lt;/i&gt;koeficients</t>
        </is>
      </c>
      <c r="BM23" s="2" t="inlineStr">
        <is>
          <t>3</t>
        </is>
      </c>
      <c r="BN23" s="2" t="inlineStr">
        <is>
          <t/>
        </is>
      </c>
      <c r="BO23" t="inlineStr">
        <is>
          <t>koeficients, kurā ņem vērā to bezemisiju un mazemisiju lielas noslodzes transportlīdzekļu skaitu, kas kalendārajā gadā ir ražotāja autoparkā, un to CO&lt;sub&gt;2&lt;/sub&gt; emisijas</t>
        </is>
      </c>
      <c r="BP23" s="2" t="inlineStr">
        <is>
          <t>fattur ZLEV</t>
        </is>
      </c>
      <c r="BQ23" s="2" t="inlineStr">
        <is>
          <t>3</t>
        </is>
      </c>
      <c r="BR23" s="2" t="inlineStr">
        <is>
          <t/>
        </is>
      </c>
      <c r="BS23" t="inlineStr">
        <is>
          <t>valur li jimmultiplika l-mira tal-emissjonijiet tas-CO2 speċifika medja tal-manifatturi ta' &lt;a href="https://iate.europa.eu/entry/result/3578763/mt" target="_blank"&gt;vettura b'emissjonijiet żero jew baxxi (ZLEV)&lt;/a&gt;, li jippremja lil dawk li jaqbżu l-parametri referenzjarji tagħhom għall-bejgħ ta' ZLEVs, u li b'hekk jagħtihom lok għal ċaqliq fl-emissjonijiet tal-flotot tagħhom</t>
        </is>
      </c>
      <c r="BT23" t="inlineStr">
        <is>
          <t/>
        </is>
      </c>
      <c r="BU23" t="inlineStr">
        <is>
          <t/>
        </is>
      </c>
      <c r="BV23" t="inlineStr">
        <is>
          <t/>
        </is>
      </c>
      <c r="BW23" t="inlineStr">
        <is>
          <t/>
        </is>
      </c>
      <c r="BX23" t="inlineStr">
        <is>
          <t/>
        </is>
      </c>
      <c r="BY23" t="inlineStr">
        <is>
          <t/>
        </is>
      </c>
      <c r="BZ23" t="inlineStr">
        <is>
          <t/>
        </is>
      </c>
      <c r="CA23" t="inlineStr">
        <is>
          <t/>
        </is>
      </c>
      <c r="CB23" t="inlineStr">
        <is>
          <t/>
        </is>
      </c>
      <c r="CC23" t="inlineStr">
        <is>
          <t/>
        </is>
      </c>
      <c r="CD23" t="inlineStr">
        <is>
          <t/>
        </is>
      </c>
      <c r="CE23" t="inlineStr">
        <is>
          <t/>
        </is>
      </c>
      <c r="CF23" s="2" t="inlineStr">
        <is>
          <t>factor ZLEV</t>
        </is>
      </c>
      <c r="CG23" s="2" t="inlineStr">
        <is>
          <t>3</t>
        </is>
      </c>
      <c r="CH23" s="2" t="inlineStr">
        <is>
          <t/>
        </is>
      </c>
      <c r="CI23" t="inlineStr">
        <is>
          <t>coeficient aplicat obiectivului mediu specific de emisii de CO&lt;sub&gt;2&lt;/sub&gt; stabilit pentru producătorii de vehicule &lt;a href="https://iate.europa.eu/entry/result/3578763/ro" target="_blank"&gt;ZLEV&lt;/a&gt;, astfel încât producătorii care își depășesc țintele de vânzare de vehicule ZLEV sunt recompensați și dispun de o mai mare marjă de manevră privind emisiile flotelor lor</t>
        </is>
      </c>
      <c r="CJ23" t="inlineStr">
        <is>
          <t/>
        </is>
      </c>
      <c r="CK23" t="inlineStr">
        <is>
          <t/>
        </is>
      </c>
      <c r="CL23" t="inlineStr">
        <is>
          <t/>
        </is>
      </c>
      <c r="CM23" t="inlineStr">
        <is>
          <t/>
        </is>
      </c>
      <c r="CN23" s="2" t="inlineStr">
        <is>
          <t>brezemisijski in nizkoemisijski faktor|
faktor ZLEV|
faktor brezemisijskih in nizkoemisijskih vozil</t>
        </is>
      </c>
      <c r="CO23" s="2" t="inlineStr">
        <is>
          <t>3|
3|
3</t>
        </is>
      </c>
      <c r="CP23" s="2" t="inlineStr">
        <is>
          <t xml:space="preserve">|
|
</t>
        </is>
      </c>
      <c r="CQ23" t="inlineStr">
        <is>
          <t>faktor, pri katerem se upoštevajo število in emisije CO&lt;sub&gt;2&lt;/sub&gt; iz &lt;a href="https://iate.europa.eu/entry/result/3578763/en" target="_blank"&gt;brezemisijskih in nizkoemisijskih vozil (&lt;i&gt;zero- and low-emission vehicle – ZLEV&lt;/i&gt;)&lt;/a&gt; v voznem parku proizvajalca v posameznem koledarskem letu</t>
        </is>
      </c>
      <c r="CR23" s="2" t="inlineStr">
        <is>
          <t>ZLEV-faktorn|
faktorn för utsläppsfria och utsläppssnåla fordon</t>
        </is>
      </c>
      <c r="CS23" s="2" t="inlineStr">
        <is>
          <t>3|
3</t>
        </is>
      </c>
      <c r="CT23" s="2" t="inlineStr">
        <is>
          <t xml:space="preserve">|
</t>
        </is>
      </c>
      <c r="CU23" t="inlineStr">
        <is>
          <t>faktor som används i en formel där hänsyn tas till andelen &lt;a href="https://iate.europa.eu/entry/result/3578763/sv" target="_blank"&gt;utsläppsfria och utsläppssnåla fordon&lt;/a&gt; vid beräkningen av de specifika utsläppsmålen för en tillverkares fordonspark under ett givet år</t>
        </is>
      </c>
    </row>
    <row r="24">
      <c r="A24" s="1" t="str">
        <f>HYPERLINK("https://iate.europa.eu/entry/result/3627834/all", "3627834")</f>
        <v>3627834</v>
      </c>
      <c r="B24" t="inlineStr">
        <is>
          <t>ENVIRONMENT;ENERGY</t>
        </is>
      </c>
      <c r="C24" t="inlineStr">
        <is>
          <t>ENVIRONMENT|environmental policy|climate change policy|emission trading|EU Emissions Trading Scheme;ENERGY|energy policy|energy policy|energy audit|energy efficiency</t>
        </is>
      </c>
      <c r="D24" s="2" t="inlineStr">
        <is>
          <t>сграда с най-лоши характеристики</t>
        </is>
      </c>
      <c r="E24" s="2" t="inlineStr">
        <is>
          <t>3</t>
        </is>
      </c>
      <c r="F24" s="2" t="inlineStr">
        <is>
          <t/>
        </is>
      </c>
      <c r="G24" t="inlineStr">
        <is>
          <t/>
        </is>
      </c>
      <c r="H24" s="2" t="inlineStr">
        <is>
          <t>energeticky nejnáročnější budova|
budova s nejvyšší energetickou náročností</t>
        </is>
      </c>
      <c r="I24" s="2" t="inlineStr">
        <is>
          <t>2|
3</t>
        </is>
      </c>
      <c r="J24" s="2" t="inlineStr">
        <is>
          <t xml:space="preserve">|
</t>
        </is>
      </c>
      <c r="K24" t="inlineStr">
        <is>
          <t/>
        </is>
      </c>
      <c r="L24" s="2" t="inlineStr">
        <is>
          <t>bygning med den dårligste ydeevne</t>
        </is>
      </c>
      <c r="M24" s="2" t="inlineStr">
        <is>
          <t>3</t>
        </is>
      </c>
      <c r="N24" s="2" t="inlineStr">
        <is>
          <t/>
        </is>
      </c>
      <c r="O24" t="inlineStr">
        <is>
          <t/>
        </is>
      </c>
      <c r="P24" s="2" t="inlineStr">
        <is>
          <t>Gebäude mit der schlechtesten Gesamtenergieeffizienz|
Gebäude mit der schlechtesten Energieeffizienz</t>
        </is>
      </c>
      <c r="Q24" s="2" t="inlineStr">
        <is>
          <t>3|
2</t>
        </is>
      </c>
      <c r="R24" s="2" t="inlineStr">
        <is>
          <t>preferred|
admitted</t>
        </is>
      </c>
      <c r="S24" t="inlineStr">
        <is>
          <t>Gebäude, deren Effizienzklasse im &lt;a href="https://iate.europa.eu/entry/result/3533263/de" target="_blank"&gt;Ausweis über die Gesamtenergieeffizienz &lt;/a&gt;mit G oder F angegeben ist</t>
        </is>
      </c>
      <c r="T24" s="2" t="inlineStr">
        <is>
          <t>κτίριο με τις χειρότερες επιδόσεις</t>
        </is>
      </c>
      <c r="U24" s="2" t="inlineStr">
        <is>
          <t>3</t>
        </is>
      </c>
      <c r="V24" s="2" t="inlineStr">
        <is>
          <t/>
        </is>
      </c>
      <c r="W24" t="inlineStr">
        <is>
          <t/>
        </is>
      </c>
      <c r="X24" s="2" t="inlineStr">
        <is>
          <t>worst-performing building|
worst energy performance building|
lowest energy performance building</t>
        </is>
      </c>
      <c r="Y24" s="2" t="inlineStr">
        <is>
          <t>3|
1|
1</t>
        </is>
      </c>
      <c r="Z24" s="2" t="inlineStr">
        <is>
          <t xml:space="preserve">|
|
</t>
        </is>
      </c>
      <c r="AA24" t="inlineStr">
        <is>
          <t>any building with a very low energy performance, identified
in or below a specific energy class</t>
        </is>
      </c>
      <c r="AB24" t="inlineStr">
        <is>
          <t/>
        </is>
      </c>
      <c r="AC24" t="inlineStr">
        <is>
          <t/>
        </is>
      </c>
      <c r="AD24" t="inlineStr">
        <is>
          <t/>
        </is>
      </c>
      <c r="AE24" t="inlineStr">
        <is>
          <t/>
        </is>
      </c>
      <c r="AF24" t="inlineStr">
        <is>
          <t/>
        </is>
      </c>
      <c r="AG24" t="inlineStr">
        <is>
          <t/>
        </is>
      </c>
      <c r="AH24" t="inlineStr">
        <is>
          <t/>
        </is>
      </c>
      <c r="AI24" t="inlineStr">
        <is>
          <t/>
        </is>
      </c>
      <c r="AJ24" t="inlineStr">
        <is>
          <t/>
        </is>
      </c>
      <c r="AK24" t="inlineStr">
        <is>
          <t/>
        </is>
      </c>
      <c r="AL24" t="inlineStr">
        <is>
          <t/>
        </is>
      </c>
      <c r="AM24" t="inlineStr">
        <is>
          <t/>
        </is>
      </c>
      <c r="AN24" s="2" t="inlineStr">
        <is>
          <t>bâtiment le moins performant</t>
        </is>
      </c>
      <c r="AO24" s="2" t="inlineStr">
        <is>
          <t>3</t>
        </is>
      </c>
      <c r="AP24" s="2" t="inlineStr">
        <is>
          <t/>
        </is>
      </c>
      <c r="AQ24" t="inlineStr">
        <is>
          <t>bâtiment dont la performance énergétique est inférieure aux normes minimales prescrites</t>
        </is>
      </c>
      <c r="AR24" t="inlineStr">
        <is>
          <t/>
        </is>
      </c>
      <c r="AS24" t="inlineStr">
        <is>
          <t/>
        </is>
      </c>
      <c r="AT24" t="inlineStr">
        <is>
          <t/>
        </is>
      </c>
      <c r="AU24" t="inlineStr">
        <is>
          <t/>
        </is>
      </c>
      <c r="AV24" t="inlineStr">
        <is>
          <t/>
        </is>
      </c>
      <c r="AW24" t="inlineStr">
        <is>
          <t/>
        </is>
      </c>
      <c r="AX24" t="inlineStr">
        <is>
          <t/>
        </is>
      </c>
      <c r="AY24" t="inlineStr">
        <is>
          <t/>
        </is>
      </c>
      <c r="AZ24" t="inlineStr">
        <is>
          <t/>
        </is>
      </c>
      <c r="BA24" t="inlineStr">
        <is>
          <t/>
        </is>
      </c>
      <c r="BB24" t="inlineStr">
        <is>
          <t/>
        </is>
      </c>
      <c r="BC24" t="inlineStr">
        <is>
          <t/>
        </is>
      </c>
      <c r="BD24" s="2" t="inlineStr">
        <is>
          <t>edificio con le prestazioni peggiori</t>
        </is>
      </c>
      <c r="BE24" s="2" t="inlineStr">
        <is>
          <t>3</t>
        </is>
      </c>
      <c r="BF24" s="2" t="inlineStr">
        <is>
          <t/>
        </is>
      </c>
      <c r="BG24" t="inlineStr">
        <is>
          <t>edificio le cui prestazioni energetiche sono inferiori alle norme minime previste</t>
        </is>
      </c>
      <c r="BH24" s="2" t="inlineStr">
        <is>
          <t>mažiausio energinio naudingumo pastatas</t>
        </is>
      </c>
      <c r="BI24" s="2" t="inlineStr">
        <is>
          <t>3</t>
        </is>
      </c>
      <c r="BJ24" s="2" t="inlineStr">
        <is>
          <t/>
        </is>
      </c>
      <c r="BK24" t="inlineStr">
        <is>
          <t/>
        </is>
      </c>
      <c r="BL24" s="2" t="inlineStr">
        <is>
          <t>visneefektīvākā ēka|
ēka ar viszemāko sniegumu</t>
        </is>
      </c>
      <c r="BM24" s="2" t="inlineStr">
        <is>
          <t>2|
2</t>
        </is>
      </c>
      <c r="BN24" s="2" t="inlineStr">
        <is>
          <t xml:space="preserve">|
</t>
        </is>
      </c>
      <c r="BO24" t="inlineStr">
        <is>
          <t>ēka ar ļoti zemu energosniegumu</t>
        </is>
      </c>
      <c r="BP24" s="2" t="inlineStr">
        <is>
          <t>bini bl-agħar rendiment</t>
        </is>
      </c>
      <c r="BQ24" s="2" t="inlineStr">
        <is>
          <t>3</t>
        </is>
      </c>
      <c r="BR24" s="2" t="inlineStr">
        <is>
          <t/>
        </is>
      </c>
      <c r="BS24" t="inlineStr">
        <is>
          <t>kwalunkwe bini bi prestazzjoni tal-enerġija baxxa ħafna, identifikat fi klassi tal-enerġija speċifika jew aktar baxxa</t>
        </is>
      </c>
      <c r="BT24" t="inlineStr">
        <is>
          <t/>
        </is>
      </c>
      <c r="BU24" t="inlineStr">
        <is>
          <t/>
        </is>
      </c>
      <c r="BV24" t="inlineStr">
        <is>
          <t/>
        </is>
      </c>
      <c r="BW24" t="inlineStr">
        <is>
          <t/>
        </is>
      </c>
      <c r="BX24" t="inlineStr">
        <is>
          <t/>
        </is>
      </c>
      <c r="BY24" t="inlineStr">
        <is>
          <t/>
        </is>
      </c>
      <c r="BZ24" t="inlineStr">
        <is>
          <t/>
        </is>
      </c>
      <c r="CA24" t="inlineStr">
        <is>
          <t/>
        </is>
      </c>
      <c r="CB24" s="2" t="inlineStr">
        <is>
          <t>edifício com pior desempenho</t>
        </is>
      </c>
      <c r="CC24" s="2" t="inlineStr">
        <is>
          <t>3</t>
        </is>
      </c>
      <c r="CD24" s="2" t="inlineStr">
        <is>
          <t/>
        </is>
      </c>
      <c r="CE24" t="inlineStr">
        <is>
          <t>Edifício cujo desempenho energético se insere nas classes G ou F do &lt;a href="https://iate.europa.eu/entry/result/3533263" target="_blank"&gt;certificado de desempenho energético&lt;time datetime="26.7.2022"&gt;.&lt;/time&gt;&lt;/a&gt;</t>
        </is>
      </c>
      <c r="CF24" t="inlineStr">
        <is>
          <t/>
        </is>
      </c>
      <c r="CG24" t="inlineStr">
        <is>
          <t/>
        </is>
      </c>
      <c r="CH24" t="inlineStr">
        <is>
          <t/>
        </is>
      </c>
      <c r="CI24" t="inlineStr">
        <is>
          <t/>
        </is>
      </c>
      <c r="CJ24" t="inlineStr">
        <is>
          <t/>
        </is>
      </c>
      <c r="CK24" t="inlineStr">
        <is>
          <t/>
        </is>
      </c>
      <c r="CL24" t="inlineStr">
        <is>
          <t/>
        </is>
      </c>
      <c r="CM24" t="inlineStr">
        <is>
          <t/>
        </is>
      </c>
      <c r="CN24" s="2" t="inlineStr">
        <is>
          <t>energijsko najmanj učinkovita stavba|
stavba z najslabšimi rezultati</t>
        </is>
      </c>
      <c r="CO24" s="2" t="inlineStr">
        <is>
          <t>3|
2</t>
        </is>
      </c>
      <c r="CP24" s="2" t="inlineStr">
        <is>
          <t xml:space="preserve">|
</t>
        </is>
      </c>
      <c r="CQ24" t="inlineStr">
        <is>
          <t/>
        </is>
      </c>
      <c r="CR24" s="2" t="inlineStr">
        <is>
          <t>byggnad med sämst prestanda|
byggnad med sämst energiprestanda|
byggnad som har sämst prestanda|
byggnad som har sämst energiprestanda</t>
        </is>
      </c>
      <c r="CS24" s="2" t="inlineStr">
        <is>
          <t>3|
3|
3|
3</t>
        </is>
      </c>
      <c r="CT24" s="2" t="inlineStr">
        <is>
          <t xml:space="preserve">|
|
|
</t>
        </is>
      </c>
      <c r="CU24" t="inlineStr">
        <is>
          <t>byggnad med mycket låg energiprestanda som tillhör energiklass F eller G enligt klassificeringen i direktivet om byggnaders energiprestanda</t>
        </is>
      </c>
    </row>
    <row r="25">
      <c r="A25" s="1" t="str">
        <f>HYPERLINK("https://iate.europa.eu/entry/result/916251/all", "916251")</f>
        <v>916251</v>
      </c>
      <c r="B25" t="inlineStr">
        <is>
          <t>ENERGY;ENVIRONMENT</t>
        </is>
      </c>
      <c r="C25" t="inlineStr">
        <is>
          <t>ENERGY|energy policy|energy policy|energy audit|energy consumption;ENVIRONMENT;ENERGY|energy policy|energy policy|energy audit|energy efficiency</t>
        </is>
      </c>
      <c r="D25" s="2" t="inlineStr">
        <is>
          <t>ефективност при крайното потребление на енергия|
енергийна ефективност при потреблението|
енергийна ефективност при потреблението на енергия</t>
        </is>
      </c>
      <c r="E25" s="2" t="inlineStr">
        <is>
          <t>3|
3|
3</t>
        </is>
      </c>
      <c r="F25" s="2" t="inlineStr">
        <is>
          <t xml:space="preserve">|
|
</t>
        </is>
      </c>
      <c r="G25" t="inlineStr">
        <is>
          <t/>
        </is>
      </c>
      <c r="H25" s="2" t="inlineStr">
        <is>
          <t>energetická účinnost u konečného uživatele|
energetická účinnost na straně poptávky</t>
        </is>
      </c>
      <c r="I25" s="2" t="inlineStr">
        <is>
          <t>3|
3</t>
        </is>
      </c>
      <c r="J25" s="2" t="inlineStr">
        <is>
          <t xml:space="preserve">|
</t>
        </is>
      </c>
      <c r="K25" t="inlineStr">
        <is>
          <t/>
        </is>
      </c>
      <c r="L25" s="2" t="inlineStr">
        <is>
          <t>energieffektivitet på efterspørgselssiden|
energieffektivitet i slutanvendelserne</t>
        </is>
      </c>
      <c r="M25" s="2" t="inlineStr">
        <is>
          <t>3|
4</t>
        </is>
      </c>
      <c r="N25" s="2" t="inlineStr">
        <is>
          <t xml:space="preserve">|
</t>
        </is>
      </c>
      <c r="O25" t="inlineStr">
        <is>
          <t>reduktion af energiforbruget der, hvor energien bruges (typisk hos forbrugeren, f.eks. på fabrikker, kontorer eller i hjemmet), og energiforbruget til ikkebygningsrelateret anvendelse (f.eks. gadebelysning eller inden for landbruget)</t>
        </is>
      </c>
      <c r="P25" s="2" t="inlineStr">
        <is>
          <t>nachfrageseitigen Energieeffizienz|
Endenergieeffizienz</t>
        </is>
      </c>
      <c r="Q25" s="2" t="inlineStr">
        <is>
          <t>3|
3</t>
        </is>
      </c>
      <c r="R25" s="2" t="inlineStr">
        <is>
          <t xml:space="preserve">|
</t>
        </is>
      </c>
      <c r="S25" t="inlineStr">
        <is>
          <t>das Verhältnis der von Industrie, Haushalt, Gewerbe und Dienstleistungen (= Endenergieverbraucher) in einer Volkswirtschaft eingesetzten Energie zur Erreichung eines festgelegten Nutzens unter dem Aspekt der Optimierung bzw. Verringerung des Energieverbrauchs</t>
        </is>
      </c>
      <c r="T25" s="2" t="inlineStr">
        <is>
          <t>ενεργειακή απόδοση κατά την τελική χρήση</t>
        </is>
      </c>
      <c r="U25" s="2" t="inlineStr">
        <is>
          <t>3</t>
        </is>
      </c>
      <c r="V25" s="2" t="inlineStr">
        <is>
          <t/>
        </is>
      </c>
      <c r="W25" t="inlineStr">
        <is>
          <t/>
        </is>
      </c>
      <c r="X25" s="2" t="inlineStr">
        <is>
          <t>demand-side energy efficiency|
energy end use efficiency</t>
        </is>
      </c>
      <c r="Y25" s="2" t="inlineStr">
        <is>
          <t>3|
3</t>
        </is>
      </c>
      <c r="Z25" s="2" t="inlineStr">
        <is>
          <t xml:space="preserve">|
</t>
        </is>
      </c>
      <c r="AA25" t="inlineStr">
        <is>
          <t>reduction of energy consumption at the
point where the energy is used (typically at consumers’ facilities, such as
factories, home or office buildings) and energy consumption for non-facility-related uses such as
street lighting or agricultural pumping</t>
        </is>
      </c>
      <c r="AB25" t="inlineStr">
        <is>
          <t/>
        </is>
      </c>
      <c r="AC25" t="inlineStr">
        <is>
          <t/>
        </is>
      </c>
      <c r="AD25" t="inlineStr">
        <is>
          <t/>
        </is>
      </c>
      <c r="AE25" t="inlineStr">
        <is>
          <t/>
        </is>
      </c>
      <c r="AF25" t="inlineStr">
        <is>
          <t/>
        </is>
      </c>
      <c r="AG25" t="inlineStr">
        <is>
          <t/>
        </is>
      </c>
      <c r="AH25" t="inlineStr">
        <is>
          <t/>
        </is>
      </c>
      <c r="AI25" t="inlineStr">
        <is>
          <t/>
        </is>
      </c>
      <c r="AJ25" s="2" t="inlineStr">
        <is>
          <t>energian loppukäytön tehokkuus</t>
        </is>
      </c>
      <c r="AK25" s="2" t="inlineStr">
        <is>
          <t>3</t>
        </is>
      </c>
      <c r="AL25" s="2" t="inlineStr">
        <is>
          <t/>
        </is>
      </c>
      <c r="AM25" t="inlineStr">
        <is>
          <t/>
        </is>
      </c>
      <c r="AN25" s="2" t="inlineStr">
        <is>
          <t>efficacité énergétique du côté de la demande|
efficacité énergétique au stade de l'utilisation finale</t>
        </is>
      </c>
      <c r="AO25" s="2" t="inlineStr">
        <is>
          <t>3|
3</t>
        </is>
      </c>
      <c r="AP25" s="2" t="inlineStr">
        <is>
          <t xml:space="preserve">|
</t>
        </is>
      </c>
      <c r="AQ25" t="inlineStr">
        <is>
          <t>utilisation plus efficace de l'énergie par les utilisateurs finaux (ménages, entreprises publiques et privées) grâce une optimisation de la consommation et à des processus plus performants</t>
        </is>
      </c>
      <c r="AR25" t="inlineStr">
        <is>
          <t/>
        </is>
      </c>
      <c r="AS25" t="inlineStr">
        <is>
          <t/>
        </is>
      </c>
      <c r="AT25" t="inlineStr">
        <is>
          <t/>
        </is>
      </c>
      <c r="AU25" t="inlineStr">
        <is>
          <t/>
        </is>
      </c>
      <c r="AV25" t="inlineStr">
        <is>
          <t/>
        </is>
      </c>
      <c r="AW25" t="inlineStr">
        <is>
          <t/>
        </is>
      </c>
      <c r="AX25" t="inlineStr">
        <is>
          <t/>
        </is>
      </c>
      <c r="AY25" t="inlineStr">
        <is>
          <t/>
        </is>
      </c>
      <c r="AZ25" t="inlineStr">
        <is>
          <t/>
        </is>
      </c>
      <c r="BA25" t="inlineStr">
        <is>
          <t/>
        </is>
      </c>
      <c r="BB25" t="inlineStr">
        <is>
          <t/>
        </is>
      </c>
      <c r="BC25" t="inlineStr">
        <is>
          <t/>
        </is>
      </c>
      <c r="BD25" s="2" t="inlineStr">
        <is>
          <t>efficienza degli usi finali dell'energia|
efficienza energetica sul versante della domanda</t>
        </is>
      </c>
      <c r="BE25" s="2" t="inlineStr">
        <is>
          <t>3|
3</t>
        </is>
      </c>
      <c r="BF25" s="2" t="inlineStr">
        <is>
          <t xml:space="preserve">|
</t>
        </is>
      </c>
      <c r="BG25" t="inlineStr">
        <is>
          <t>uso più efficiente dell'energia da parte degli utenti finali (abitazioni, imprese pubbliche e private) grazie all'ottimizzazione dei consumi e al miglioramento delle prestazioni energetiche</t>
        </is>
      </c>
      <c r="BH25" s="2" t="inlineStr">
        <is>
          <t>energijos galutinio vartojimo efektyvumas|
su paklausa susijęs energijos vartojimo efektyvumas</t>
        </is>
      </c>
      <c r="BI25" s="2" t="inlineStr">
        <is>
          <t>3|
3</t>
        </is>
      </c>
      <c r="BJ25" s="2" t="inlineStr">
        <is>
          <t xml:space="preserve">|
</t>
        </is>
      </c>
      <c r="BK25" t="inlineStr">
        <is>
          <t>efektyvesnis energijos vartojimas galutinio jos vartojimo vietose (namų ūkiuose, įmonėse), užtikrinamas optimizuojant vartojimą ir taikant efektyvesnius procesus</t>
        </is>
      </c>
      <c r="BL25" s="2" t="inlineStr">
        <is>
          <t>energoefektivitāte pieprasījuma pusē|
galapatēriņa energoefektivitāte</t>
        </is>
      </c>
      <c r="BM25" s="2" t="inlineStr">
        <is>
          <t>2|
3</t>
        </is>
      </c>
      <c r="BN25" s="2" t="inlineStr">
        <is>
          <t xml:space="preserve">|
</t>
        </is>
      </c>
      <c r="BO25" t="inlineStr">
        <is>
          <t>enerģijas patēriņa samazināšana tās izmantošanas punktā (parasti patērētāju objektos, piemēram, ražotnēs, mājokļos vai birojos) un gadījumos, kad enerģiju patērē tādiem nolūkiem kā ielu apgaismojums vai ūdens sūknēšana lauksaimniecības vajadzībām</t>
        </is>
      </c>
      <c r="BP25" s="2" t="inlineStr">
        <is>
          <t>effiċjenza fl-użu aħħari tal-enerġija|
effiċjenza enerġetika min-naħa tad-domanda</t>
        </is>
      </c>
      <c r="BQ25" s="2" t="inlineStr">
        <is>
          <t>3|
3</t>
        </is>
      </c>
      <c r="BR25" s="2" t="inlineStr">
        <is>
          <t xml:space="preserve">|
</t>
        </is>
      </c>
      <c r="BS25" t="inlineStr">
        <is>
          <t>użu aktar effiċjenti tal-enerġija mill-utenti finali (id-djar, il-kumanniji pubbliċi u privati) permezz ta' ottimizzazzjoni tal-konsum u ta' proċess aktar effikaċi</t>
        </is>
      </c>
      <c r="BT25" t="inlineStr">
        <is>
          <t/>
        </is>
      </c>
      <c r="BU25" t="inlineStr">
        <is>
          <t/>
        </is>
      </c>
      <c r="BV25" t="inlineStr">
        <is>
          <t/>
        </is>
      </c>
      <c r="BW25" t="inlineStr">
        <is>
          <t/>
        </is>
      </c>
      <c r="BX25" s="2" t="inlineStr">
        <is>
          <t>efektywne końcowe wykorzystanie energii|
efektywność energetyczna po stronie popytu</t>
        </is>
      </c>
      <c r="BY25" s="2" t="inlineStr">
        <is>
          <t>3|
3</t>
        </is>
      </c>
      <c r="BZ25" s="2" t="inlineStr">
        <is>
          <t xml:space="preserve">|
</t>
        </is>
      </c>
      <c r="CA25" t="inlineStr">
        <is>
          <t/>
        </is>
      </c>
      <c r="CB25" s="2" t="inlineStr">
        <is>
          <t>eficiência na utilização final da energia|
eficiência energética no lado da procura|
eficiência energética na utilização final</t>
        </is>
      </c>
      <c r="CC25" s="2" t="inlineStr">
        <is>
          <t>3|
3|
3</t>
        </is>
      </c>
      <c r="CD25" s="2" t="inlineStr">
        <is>
          <t xml:space="preserve">|
|
</t>
        </is>
      </c>
      <c r="CE25" t="inlineStr">
        <is>
          <t>Utilização mais eficiente da energia por parte dos utilizadores finais (habitação, indústria, etc.) e redução do consumo energético em utilizações não relacionadas com os edifícios, como a iluminação pública ou a irrigação agrícola.</t>
        </is>
      </c>
      <c r="CF25" t="inlineStr">
        <is>
          <t/>
        </is>
      </c>
      <c r="CG25" t="inlineStr">
        <is>
          <t/>
        </is>
      </c>
      <c r="CH25" t="inlineStr">
        <is>
          <t/>
        </is>
      </c>
      <c r="CI25" t="inlineStr">
        <is>
          <t/>
        </is>
      </c>
      <c r="CJ25" t="inlineStr">
        <is>
          <t/>
        </is>
      </c>
      <c r="CK25" t="inlineStr">
        <is>
          <t/>
        </is>
      </c>
      <c r="CL25" t="inlineStr">
        <is>
          <t/>
        </is>
      </c>
      <c r="CM25" t="inlineStr">
        <is>
          <t/>
        </is>
      </c>
      <c r="CN25" s="2" t="inlineStr">
        <is>
          <t>učinkovitost rabe končne energije|
energetska učinkovitost na strani povpraševanja</t>
        </is>
      </c>
      <c r="CO25" s="2" t="inlineStr">
        <is>
          <t>3|
3</t>
        </is>
      </c>
      <c r="CP25" s="2" t="inlineStr">
        <is>
          <t xml:space="preserve">|
</t>
        </is>
      </c>
      <c r="CQ25" t="inlineStr">
        <is>
          <t/>
        </is>
      </c>
      <c r="CR25" s="2" t="inlineStr">
        <is>
          <t>effektiv slutanvändning av energi|
energieffektivitet på efterfrågesidan</t>
        </is>
      </c>
      <c r="CS25" s="2" t="inlineStr">
        <is>
          <t>3|
3</t>
        </is>
      </c>
      <c r="CT25" s="2" t="inlineStr">
        <is>
          <t xml:space="preserve">|
</t>
        </is>
      </c>
      <c r="CU25" t="inlineStr">
        <is>
          <t>effektiv energianvändning från slutanvändarnas (hushåll, offentliga och privata företag) sida tack vare optimerad energiförbrukning och processer med bättre prestanda</t>
        </is>
      </c>
    </row>
    <row r="26">
      <c r="A26" s="1" t="str">
        <f>HYPERLINK("https://iate.europa.eu/entry/result/3627781/all", "3627781")</f>
        <v>3627781</v>
      </c>
      <c r="B26" t="inlineStr">
        <is>
          <t>ENVIRONMENT</t>
        </is>
      </c>
      <c r="C26" t="inlineStr">
        <is>
          <t>ENVIRONMENT|environmental policy|climate change policy|emission trading</t>
        </is>
      </c>
      <c r="D26" s="2" t="inlineStr">
        <is>
          <t>задължение за връщане на квоти</t>
        </is>
      </c>
      <c r="E26" s="2" t="inlineStr">
        <is>
          <t>3</t>
        </is>
      </c>
      <c r="F26" s="2" t="inlineStr">
        <is>
          <t/>
        </is>
      </c>
      <c r="G26" t="inlineStr">
        <is>
          <t>задължение за връщане на квоти за емисии, равни на общите емисии, изпуснати от инсталация през всяка календарна година в рамките на четири месеца след края на съответнатаа година</t>
        </is>
      </c>
      <c r="H26" s="2" t="inlineStr">
        <is>
          <t>požadavek na vyřazení povolenek|
povinnost vyřazení povolenek</t>
        </is>
      </c>
      <c r="I26" s="2" t="inlineStr">
        <is>
          <t>3|
3</t>
        </is>
      </c>
      <c r="J26" s="2" t="inlineStr">
        <is>
          <t xml:space="preserve">|
</t>
        </is>
      </c>
      <c r="K26" t="inlineStr">
        <is>
          <t/>
        </is>
      </c>
      <c r="L26" s="2" t="inlineStr">
        <is>
          <t>krav om returnering af kvoter|
returneringsforpligtelse|
returneringskrav</t>
        </is>
      </c>
      <c r="M26" s="2" t="inlineStr">
        <is>
          <t>3|
3|
3</t>
        </is>
      </c>
      <c r="N26" s="2" t="inlineStr">
        <is>
          <t xml:space="preserve">|
|
</t>
        </is>
      </c>
      <c r="O26" t="inlineStr">
        <is>
          <t>forpligtelse i henhold til en drivhusgasemissionstilladelse til at returnere kvoter svarende til et anlægs samlede emissioner i hvert kalenderår senest fire måneder efter det omhandlede års udgang</t>
        </is>
      </c>
      <c r="P26" s="2" t="inlineStr">
        <is>
          <t>Verpflichtung zur Abgabe von Zertifikaten|
Abgabeverpflichtung</t>
        </is>
      </c>
      <c r="Q26" s="2" t="inlineStr">
        <is>
          <t>3|
3</t>
        </is>
      </c>
      <c r="R26" s="2" t="inlineStr">
        <is>
          <t xml:space="preserve">|
</t>
        </is>
      </c>
      <c r="S26" t="inlineStr">
        <is>
          <t>im Rahmen einer Genehmigung zur Emission von Treibhausgasen bestehende Verpflichtung, wonach ein Betreiber verpflichtet ist, Zertifikate in Höhe der Gesamtemissionen seiner Anlage in jedem Kalenderjahr binnen vier Monaten nach Jahresende abzugeben</t>
        </is>
      </c>
      <c r="T26" s="2" t="inlineStr">
        <is>
          <t>υποχρέωση παράδοσης</t>
        </is>
      </c>
      <c r="U26" s="2" t="inlineStr">
        <is>
          <t>3</t>
        </is>
      </c>
      <c r="V26" s="2" t="inlineStr">
        <is>
          <t/>
        </is>
      </c>
      <c r="W26" t="inlineStr">
        <is>
          <t/>
        </is>
      </c>
      <c r="X26" s="2" t="inlineStr">
        <is>
          <t>surrender requirement|
obligation to surrender allowances|
surrender obligation</t>
        </is>
      </c>
      <c r="Y26" s="2" t="inlineStr">
        <is>
          <t>3|
3|
3</t>
        </is>
      </c>
      <c r="Z26" s="2" t="inlineStr">
        <is>
          <t xml:space="preserve">|
|
</t>
        </is>
      </c>
      <c r="AA26" t="inlineStr">
        <is>
          <t>obligation under a greenhouse gas emissions permit whereby an operator must surrender allowances equal to the total emissions of their installation in a given calendar year within four months following the end of that year</t>
        </is>
      </c>
      <c r="AB26" s="2" t="inlineStr">
        <is>
          <t>obligación de entrega</t>
        </is>
      </c>
      <c r="AC26" s="2" t="inlineStr">
        <is>
          <t>3</t>
        </is>
      </c>
      <c r="AD26" s="2" t="inlineStr">
        <is>
          <t/>
        </is>
      </c>
      <c r="AE26" t="inlineStr">
        <is>
          <t/>
        </is>
      </c>
      <c r="AF26" t="inlineStr">
        <is>
          <t/>
        </is>
      </c>
      <c r="AG26" t="inlineStr">
        <is>
          <t/>
        </is>
      </c>
      <c r="AH26" t="inlineStr">
        <is>
          <t/>
        </is>
      </c>
      <c r="AI26" t="inlineStr">
        <is>
          <t/>
        </is>
      </c>
      <c r="AJ26" t="inlineStr">
        <is>
          <t/>
        </is>
      </c>
      <c r="AK26" t="inlineStr">
        <is>
          <t/>
        </is>
      </c>
      <c r="AL26" t="inlineStr">
        <is>
          <t/>
        </is>
      </c>
      <c r="AM26" t="inlineStr">
        <is>
          <t/>
        </is>
      </c>
      <c r="AN26" s="2" t="inlineStr">
        <is>
          <t>obligation de restitution</t>
        </is>
      </c>
      <c r="AO26" s="2" t="inlineStr">
        <is>
          <t>3</t>
        </is>
      </c>
      <c r="AP26" s="2" t="inlineStr">
        <is>
          <t/>
        </is>
      </c>
      <c r="AQ26" t="inlineStr">
        <is>
          <t>obligation faite à l'exploitant d'une installation de restituer dans les quatre mois qui suivent la fin de chaque année civile, des quotas correspondant aux émissions totales de l’installation au cours de l’année civile écoulée</t>
        </is>
      </c>
      <c r="AR26" t="inlineStr">
        <is>
          <t/>
        </is>
      </c>
      <c r="AS26" t="inlineStr">
        <is>
          <t/>
        </is>
      </c>
      <c r="AT26" t="inlineStr">
        <is>
          <t/>
        </is>
      </c>
      <c r="AU26" t="inlineStr">
        <is>
          <t/>
        </is>
      </c>
      <c r="AV26" s="2" t="inlineStr">
        <is>
          <t>obveza predaje</t>
        </is>
      </c>
      <c r="AW26" s="2" t="inlineStr">
        <is>
          <t>3</t>
        </is>
      </c>
      <c r="AX26" s="2" t="inlineStr">
        <is>
          <t/>
        </is>
      </c>
      <c r="AY26" t="inlineStr">
        <is>
          <t>zahtjev predaje</t>
        </is>
      </c>
      <c r="AZ26" t="inlineStr">
        <is>
          <t/>
        </is>
      </c>
      <c r="BA26" t="inlineStr">
        <is>
          <t/>
        </is>
      </c>
      <c r="BB26" t="inlineStr">
        <is>
          <t/>
        </is>
      </c>
      <c r="BC26" t="inlineStr">
        <is>
          <t/>
        </is>
      </c>
      <c r="BD26" s="2" t="inlineStr">
        <is>
          <t>obbligo di restituzione|
obbligo di restituzione di quote</t>
        </is>
      </c>
      <c r="BE26" s="2" t="inlineStr">
        <is>
          <t>3|
3</t>
        </is>
      </c>
      <c r="BF26" s="2" t="inlineStr">
        <is>
          <t xml:space="preserve">|
</t>
        </is>
      </c>
      <c r="BG26" t="inlineStr">
        <is>
          <t>obbligo di restituire quote di emissioni pari alle emissioni complessivamente rilasciate da un impianto durante ciascun anno civile entro quattro mesi dalla fine di tale anno</t>
        </is>
      </c>
      <c r="BH26" s="2" t="inlineStr">
        <is>
          <t>įsipareigojimas atsisakyti apyvartinių taršos leidimų|
atsisakymo įsipareigojimas|
atsisakymo reikalavimas</t>
        </is>
      </c>
      <c r="BI26" s="2" t="inlineStr">
        <is>
          <t>3|
3|
3</t>
        </is>
      </c>
      <c r="BJ26" s="2" t="inlineStr">
        <is>
          <t xml:space="preserve">|
|
</t>
        </is>
      </c>
      <c r="BK26" t="inlineStr">
        <is>
          <t>operatoriaus įsipareigojimas per keturis mėnesius nuo kiekvienų kalendorinių metų pabaigos atsisakyti leidimų, atitinkančių bendrą tais kalendoriniais metais įrenginio išmestų teršalų kiekį</t>
        </is>
      </c>
      <c r="BL26" s="2" t="inlineStr">
        <is>
          <t>nodošanas prasība|
pienākums nodot kvotas|
kvotu nodošanas pienākums</t>
        </is>
      </c>
      <c r="BM26" s="2" t="inlineStr">
        <is>
          <t>2|
2|
2</t>
        </is>
      </c>
      <c r="BN26" s="2" t="inlineStr">
        <is>
          <t xml:space="preserve">|
|
</t>
        </is>
      </c>
      <c r="BO26" t="inlineStr">
        <is>
          <t>operatora saistības četru mēnešu laikā pēc katra kalendārā gada beigām nodot kvotas, kas ir līdzvērtīgas iekārtas kopējām emisijām attiecīgajā kalendārajā gadā</t>
        </is>
      </c>
      <c r="BP26" s="2" t="inlineStr">
        <is>
          <t>obbligu ta' ċediment tal-kwoti|
obbligu ta' ċediment|
rekwiżit ta' ċediment</t>
        </is>
      </c>
      <c r="BQ26" s="2" t="inlineStr">
        <is>
          <t>3|
3|
3</t>
        </is>
      </c>
      <c r="BR26" s="2" t="inlineStr">
        <is>
          <t xml:space="preserve">|
|
</t>
        </is>
      </c>
      <c r="BS26" t="inlineStr">
        <is>
          <t>obbligu li jiġu ċeduti kwoti ta' emissjonijiet ekwivalenti għat-total ta’ emissjonijet ta' installazzjoni f’kull sena kalendarja, fi żmien erba’ xhur mill-aħħar ta’ dik is-sena</t>
        </is>
      </c>
      <c r="BT26" s="2" t="inlineStr">
        <is>
          <t>verplichting om emissierechten in te leveren|
inleveringsverplichting</t>
        </is>
      </c>
      <c r="BU26" s="2" t="inlineStr">
        <is>
          <t>3|
3</t>
        </is>
      </c>
      <c r="BV26" s="2" t="inlineStr">
        <is>
          <t xml:space="preserve">|
</t>
        </is>
      </c>
      <c r="BW26" t="inlineStr">
        <is>
          <t>de verplichting in het kader van het EU-ETS binnen vier maanden na het einde van elk kalenderjaar een hoeveelheid emissierechten in te leveren die gelijk is aan de totale emissies van de installatie voor dat jaar</t>
        </is>
      </c>
      <c r="BX26" s="2" t="inlineStr">
        <is>
          <t>obowiązek umorzenia uprawnień</t>
        </is>
      </c>
      <c r="BY26" s="2" t="inlineStr">
        <is>
          <t>3</t>
        </is>
      </c>
      <c r="BZ26" s="2" t="inlineStr">
        <is>
          <t/>
        </is>
      </c>
      <c r="CA26" t="inlineStr">
        <is>
          <t>ciążący na każdym podmiocie regulowanym w ramach EU ETS obowiązek umorzenia na koniec roku wystarczającej ilości zakupionych lub otrzymanych uprawnień, aby objąć wszystkie swoje emisje</t>
        </is>
      </c>
      <c r="CB26" s="2" t="inlineStr">
        <is>
          <t>obrigação de devolução|
obrigação de devolver licenças de emissão</t>
        </is>
      </c>
      <c r="CC26" s="2" t="inlineStr">
        <is>
          <t>3|
3</t>
        </is>
      </c>
      <c r="CD26" s="2" t="inlineStr">
        <is>
          <t xml:space="preserve">|
</t>
        </is>
      </c>
      <c r="CE26" t="inlineStr">
        <is>
          <t>Obrigação de um operador a quem tenha sido concedido um título de emissão de gases com efeitos de estufa de devolver, no prazo de quatro meses a contar do fim de cada ano civil, licenças de emissão equivalentes ao total das emissões da instalação no ano em causa.</t>
        </is>
      </c>
      <c r="CF26" s="2" t="inlineStr">
        <is>
          <t>obligație de restituire</t>
        </is>
      </c>
      <c r="CG26" s="2" t="inlineStr">
        <is>
          <t>3</t>
        </is>
      </c>
      <c r="CH26" s="2" t="inlineStr">
        <is>
          <t/>
        </is>
      </c>
      <c r="CI26" t="inlineStr">
        <is>
          <t>obligație ce revine operatorului unei instalații, în conformitate cu permisul de emisie de gaze cu efect de seră acordat acestuia, de a restitui cotele care corespund emisiilor totale ale instalației în fiecare an calendaristic în termen de patru luni de la sfârșitul anului în cauză</t>
        </is>
      </c>
      <c r="CJ26" t="inlineStr">
        <is>
          <t/>
        </is>
      </c>
      <c r="CK26" t="inlineStr">
        <is>
          <t/>
        </is>
      </c>
      <c r="CL26" t="inlineStr">
        <is>
          <t/>
        </is>
      </c>
      <c r="CM26" t="inlineStr">
        <is>
          <t/>
        </is>
      </c>
      <c r="CN26" s="2" t="inlineStr">
        <is>
          <t>obveznost predaje</t>
        </is>
      </c>
      <c r="CO26" s="2" t="inlineStr">
        <is>
          <t>3</t>
        </is>
      </c>
      <c r="CP26" s="2" t="inlineStr">
        <is>
          <t/>
        </is>
      </c>
      <c r="CQ26" t="inlineStr">
        <is>
          <t/>
        </is>
      </c>
      <c r="CR26" s="2" t="inlineStr">
        <is>
          <t>överlämningskrav|
överlämningsskyldighet|
skyldighet att överlämna utsläppsrätter</t>
        </is>
      </c>
      <c r="CS26" s="2" t="inlineStr">
        <is>
          <t>3|
3|
3</t>
        </is>
      </c>
      <c r="CT26" s="2" t="inlineStr">
        <is>
          <t xml:space="preserve">|
|
</t>
        </is>
      </c>
      <c r="CU26" t="inlineStr">
        <is>
          <t>skyldighet för verksamhetsutövaren vid en anläggning att överlämna utsläppsrätter motsvarande de sammanlagda utsläppen från anläggningen under varje kalenderår inom fyra månader efter det ifrågavarande kalenderårets slut</t>
        </is>
      </c>
    </row>
    <row r="27">
      <c r="A27" s="1" t="str">
        <f>HYPERLINK("https://iate.europa.eu/entry/result/3627783/all", "3627783")</f>
        <v>3627783</v>
      </c>
      <c r="B27" t="inlineStr">
        <is>
          <t>TRANSPORT;INDUSTRY;ENVIRONMENT</t>
        </is>
      </c>
      <c r="C27" t="inlineStr">
        <is>
          <t>TRANSPORT|land transport|land transport|road transport;INDUSTRY|mechanical engineering|mechanical engineering|motor vehicle industry;ENVIRONMENT</t>
        </is>
      </c>
      <c r="D27" s="2" t="inlineStr">
        <is>
          <t>верига за създаване на стойност в автомобилната промишленост|
верига за създаване на стойност в автомобилостроенето</t>
        </is>
      </c>
      <c r="E27" s="2" t="inlineStr">
        <is>
          <t>3|
3</t>
        </is>
      </c>
      <c r="F27" s="2" t="inlineStr">
        <is>
          <t xml:space="preserve">|
</t>
        </is>
      </c>
      <c r="G27" t="inlineStr">
        <is>
          <t>съвкупността от дейности в автомобилната промишленост, които се състоят в производството на междинни стоки и предоставянето на услуги, технологии и капитал за целите на производството на крайния продукт (автомобили) в друга държава</t>
        </is>
      </c>
      <c r="H27" s="2" t="inlineStr">
        <is>
          <t>hodnotový řetězec automobilového průmyslu</t>
        </is>
      </c>
      <c r="I27" s="2" t="inlineStr">
        <is>
          <t>3</t>
        </is>
      </c>
      <c r="J27" s="2" t="inlineStr">
        <is>
          <t/>
        </is>
      </c>
      <c r="K27" t="inlineStr">
        <is>
          <t/>
        </is>
      </c>
      <c r="L27" s="2" t="inlineStr">
        <is>
          <t>bilindustriens værdikæde</t>
        </is>
      </c>
      <c r="M27" s="2" t="inlineStr">
        <is>
          <t>3</t>
        </is>
      </c>
      <c r="N27" s="2" t="inlineStr">
        <is>
          <t/>
        </is>
      </c>
      <c r="O27" t="inlineStr">
        <is>
          <t>omfatter den værdi, der akkumuleres gennem hele bilindustrien, bl.a. design, fremstilling, salg og logistik af personbiler og lette erhvervskøretøjer og dele hertil (reservedele, motor, gearkasse, karrosseri, elektronik m.v.</t>
        </is>
      </c>
      <c r="P27" s="2" t="inlineStr">
        <is>
          <t>Wertschöpfungskette der Automobilbranche</t>
        </is>
      </c>
      <c r="Q27" s="2" t="inlineStr">
        <is>
          <t>3</t>
        </is>
      </c>
      <c r="R27" s="2" t="inlineStr">
        <is>
          <t/>
        </is>
      </c>
      <c r="S27" t="inlineStr">
        <is>
          <t>gesamte
Wertschöpfung in Verbindung mit der Herstellung und dem Absatz von Automobilen</t>
        </is>
      </c>
      <c r="T27" s="2" t="inlineStr">
        <is>
          <t>αξιακή αλυσίδα της αυτοκινητοβιομηχανίας</t>
        </is>
      </c>
      <c r="U27" s="2" t="inlineStr">
        <is>
          <t>3</t>
        </is>
      </c>
      <c r="V27" s="2" t="inlineStr">
        <is>
          <t/>
        </is>
      </c>
      <c r="W27" t="inlineStr">
        <is>
          <t/>
        </is>
      </c>
      <c r="X27" s="2" t="inlineStr">
        <is>
          <t>automotive value chain</t>
        </is>
      </c>
      <c r="Y27" s="2" t="inlineStr">
        <is>
          <t>3</t>
        </is>
      </c>
      <c r="Z27" s="2" t="inlineStr">
        <is>
          <t/>
        </is>
      </c>
      <c r="AA27" t="inlineStr">
        <is>
          <t>accumulated value produced by companies that sell components, materials and light vehicles to consumers, businesses and governments each year [...], and the services and after-sale products purchased each year by individuals and businesses to maintain and operate light vehicles</t>
        </is>
      </c>
      <c r="AB27" t="inlineStr">
        <is>
          <t/>
        </is>
      </c>
      <c r="AC27" t="inlineStr">
        <is>
          <t/>
        </is>
      </c>
      <c r="AD27" t="inlineStr">
        <is>
          <t/>
        </is>
      </c>
      <c r="AE27" t="inlineStr">
        <is>
          <t/>
        </is>
      </c>
      <c r="AF27" t="inlineStr">
        <is>
          <t/>
        </is>
      </c>
      <c r="AG27" t="inlineStr">
        <is>
          <t/>
        </is>
      </c>
      <c r="AH27" t="inlineStr">
        <is>
          <t/>
        </is>
      </c>
      <c r="AI27" t="inlineStr">
        <is>
          <t/>
        </is>
      </c>
      <c r="AJ27" t="inlineStr">
        <is>
          <t/>
        </is>
      </c>
      <c r="AK27" t="inlineStr">
        <is>
          <t/>
        </is>
      </c>
      <c r="AL27" t="inlineStr">
        <is>
          <t/>
        </is>
      </c>
      <c r="AM27" t="inlineStr">
        <is>
          <t/>
        </is>
      </c>
      <c r="AN27" s="2" t="inlineStr">
        <is>
          <t>chaîne de valeur automobile</t>
        </is>
      </c>
      <c r="AO27" s="2" t="inlineStr">
        <is>
          <t>3</t>
        </is>
      </c>
      <c r="AP27" s="2" t="inlineStr">
        <is>
          <t/>
        </is>
      </c>
      <c r="AQ27" t="inlineStr">
        <is>
          <t>ensemble des activités interdépendantes et créatrices de valeur qui interviennent dans l'industrie automobile</t>
        </is>
      </c>
      <c r="AR27" t="inlineStr">
        <is>
          <t/>
        </is>
      </c>
      <c r="AS27" t="inlineStr">
        <is>
          <t/>
        </is>
      </c>
      <c r="AT27" t="inlineStr">
        <is>
          <t/>
        </is>
      </c>
      <c r="AU27" t="inlineStr">
        <is>
          <t/>
        </is>
      </c>
      <c r="AV27" t="inlineStr">
        <is>
          <t/>
        </is>
      </c>
      <c r="AW27" t="inlineStr">
        <is>
          <t/>
        </is>
      </c>
      <c r="AX27" t="inlineStr">
        <is>
          <t/>
        </is>
      </c>
      <c r="AY27" t="inlineStr">
        <is>
          <t/>
        </is>
      </c>
      <c r="AZ27" t="inlineStr">
        <is>
          <t/>
        </is>
      </c>
      <c r="BA27" t="inlineStr">
        <is>
          <t/>
        </is>
      </c>
      <c r="BB27" t="inlineStr">
        <is>
          <t/>
        </is>
      </c>
      <c r="BC27" t="inlineStr">
        <is>
          <t/>
        </is>
      </c>
      <c r="BD27" s="2" t="inlineStr">
        <is>
          <t>catena del valore del settore automobilistico</t>
        </is>
      </c>
      <c r="BE27" s="2" t="inlineStr">
        <is>
          <t>3</t>
        </is>
      </c>
      <c r="BF27" s="2" t="inlineStr">
        <is>
          <t/>
        </is>
      </c>
      <c r="BG27" t="inlineStr">
        <is>
          <t>insieme di attività che intervengono nell'industria automobilistica, laddove il ruolo centrale è svolto dalle case automobilistiche 
(OEM) e da poche imprese specializzate le quali, oltre a produrre alcuni componenti 
originali e assemblare il prodotto finale, hanno il controllo della attività a maggior valore 
aggiunto, come il design o la progettazione dei veicoli (attività a monte del processo 
produttivo) e il marketing (attività a valle).</t>
        </is>
      </c>
      <c r="BH27" s="2" t="inlineStr">
        <is>
          <t>automobilių pramonės vertės grandinė</t>
        </is>
      </c>
      <c r="BI27" s="2" t="inlineStr">
        <is>
          <t>3</t>
        </is>
      </c>
      <c r="BJ27" s="2" t="inlineStr">
        <is>
          <t/>
        </is>
      </c>
      <c r="BK27" t="inlineStr">
        <is>
          <t/>
        </is>
      </c>
      <c r="BL27" s="2" t="inlineStr">
        <is>
          <t>autobūves vērtības ķēde</t>
        </is>
      </c>
      <c r="BM27" s="2" t="inlineStr">
        <is>
          <t>2</t>
        </is>
      </c>
      <c r="BN27" s="2" t="inlineStr">
        <is>
          <t/>
        </is>
      </c>
      <c r="BO27" t="inlineStr">
        <is>
          <t/>
        </is>
      </c>
      <c r="BP27" s="2" t="inlineStr">
        <is>
          <t>katina tal-valur tas-settur awtomobilistiku</t>
        </is>
      </c>
      <c r="BQ27" s="2" t="inlineStr">
        <is>
          <t>3</t>
        </is>
      </c>
      <c r="BR27" s="2" t="inlineStr">
        <is>
          <t/>
        </is>
      </c>
      <c r="BS27" t="inlineStr">
        <is>
          <t>valur akkumulat prodott minn kumpaniji li jbigħu komponenti, materjali u vetturi ħfief lill-konsumaturi, negozji u gvernijiet kull sena u s-servizzi u l-prodotti ta’ wara l-bejgħ mixtrija kull sena minn individwi u negozji biex iżommu u joperaw vetturi ħfief</t>
        </is>
      </c>
      <c r="BT27" t="inlineStr">
        <is>
          <t/>
        </is>
      </c>
      <c r="BU27" t="inlineStr">
        <is>
          <t/>
        </is>
      </c>
      <c r="BV27" t="inlineStr">
        <is>
          <t/>
        </is>
      </c>
      <c r="BW27" t="inlineStr">
        <is>
          <t/>
        </is>
      </c>
      <c r="BX27" t="inlineStr">
        <is>
          <t/>
        </is>
      </c>
      <c r="BY27" t="inlineStr">
        <is>
          <t/>
        </is>
      </c>
      <c r="BZ27" t="inlineStr">
        <is>
          <t/>
        </is>
      </c>
      <c r="CA27" t="inlineStr">
        <is>
          <t/>
        </is>
      </c>
      <c r="CB27" t="inlineStr">
        <is>
          <t/>
        </is>
      </c>
      <c r="CC27" t="inlineStr">
        <is>
          <t/>
        </is>
      </c>
      <c r="CD27" t="inlineStr">
        <is>
          <t/>
        </is>
      </c>
      <c r="CE27" t="inlineStr">
        <is>
          <t/>
        </is>
      </c>
      <c r="CF27" t="inlineStr">
        <is>
          <t/>
        </is>
      </c>
      <c r="CG27" t="inlineStr">
        <is>
          <t/>
        </is>
      </c>
      <c r="CH27" t="inlineStr">
        <is>
          <t/>
        </is>
      </c>
      <c r="CI27" t="inlineStr">
        <is>
          <t/>
        </is>
      </c>
      <c r="CJ27" t="inlineStr">
        <is>
          <t/>
        </is>
      </c>
      <c r="CK27" t="inlineStr">
        <is>
          <t/>
        </is>
      </c>
      <c r="CL27" t="inlineStr">
        <is>
          <t/>
        </is>
      </c>
      <c r="CM27" t="inlineStr">
        <is>
          <t/>
        </is>
      </c>
      <c r="CN27" s="2" t="inlineStr">
        <is>
          <t>avtomobilska vrednostna veriga</t>
        </is>
      </c>
      <c r="CO27" s="2" t="inlineStr">
        <is>
          <t>3</t>
        </is>
      </c>
      <c r="CP27" s="2" t="inlineStr">
        <is>
          <t/>
        </is>
      </c>
      <c r="CQ27" t="inlineStr">
        <is>
          <t/>
        </is>
      </c>
      <c r="CR27" s="2" t="inlineStr">
        <is>
          <t>bilindustrins värdekedja|
fordonsindustrins värdekedja</t>
        </is>
      </c>
      <c r="CS27" s="2" t="inlineStr">
        <is>
          <t>3|
3</t>
        </is>
      </c>
      <c r="CT27" s="2" t="inlineStr">
        <is>
          <t xml:space="preserve">|
</t>
        </is>
      </c>
      <c r="CU27" t="inlineStr">
        <is>
          <t>samtliga sammanhängande värdeskapande verksamheter i fordonsindustrin</t>
        </is>
      </c>
    </row>
    <row r="28">
      <c r="A28" s="1" t="str">
        <f>HYPERLINK("https://iate.europa.eu/entry/result/1479904/all", "1479904")</f>
        <v>1479904</v>
      </c>
      <c r="B28" t="inlineStr">
        <is>
          <t>INDUSTRY</t>
        </is>
      </c>
      <c r="C28" t="inlineStr">
        <is>
          <t>INDUSTRY|chemistry|chemical compound</t>
        </is>
      </c>
      <c r="D28" s="2" t="inlineStr">
        <is>
          <t>ароматно съединение</t>
        </is>
      </c>
      <c r="E28" s="2" t="inlineStr">
        <is>
          <t>3</t>
        </is>
      </c>
      <c r="F28" s="2" t="inlineStr">
        <is>
          <t/>
        </is>
      </c>
      <c r="G28" t="inlineStr">
        <is>
          <t>органична молекула, съдържаща &lt;a href="https://iate.europa.eu/entry/result/1566036/bg" target="_blank"&gt;бензен&lt;/a&gt;ов пръстен</t>
        </is>
      </c>
      <c r="H28" s="2" t="inlineStr">
        <is>
          <t>aromatická sloučenina</t>
        </is>
      </c>
      <c r="I28" s="2" t="inlineStr">
        <is>
          <t>3</t>
        </is>
      </c>
      <c r="J28" s="2" t="inlineStr">
        <is>
          <t/>
        </is>
      </c>
      <c r="K28" t="inlineStr">
        <is>
          <t>organická sloučenina, která splňuje pravidla aromaticity (delokalizovaný systém π-elektronů v planární molekule)</t>
        </is>
      </c>
      <c r="L28" s="2" t="inlineStr">
        <is>
          <t>aromatisk forbindelse|
aromat</t>
        </is>
      </c>
      <c r="M28" s="2" t="inlineStr">
        <is>
          <t>3|
3</t>
        </is>
      </c>
      <c r="N28" s="2" t="inlineStr">
        <is>
          <t xml:space="preserve">|
</t>
        </is>
      </c>
      <c r="O28" t="inlineStr">
        <is>
          <t>cykliske organiske forbindelser, der indeholder en benzenring (C&lt;sub&gt;6&lt;/sub&gt;H&lt;sub&gt;6&lt;/sub&gt;) eller er en cyklisk forbindelse (bindinger der danner en ring)</t>
        </is>
      </c>
      <c r="P28" s="2" t="inlineStr">
        <is>
          <t>Aromaten|
aromatische Verbindung</t>
        </is>
      </c>
      <c r="Q28" s="2" t="inlineStr">
        <is>
          <t>3|
3</t>
        </is>
      </c>
      <c r="R28" s="2" t="inlineStr">
        <is>
          <t xml:space="preserve">|
</t>
        </is>
      </c>
      <c r="S28" t="inlineStr">
        <is>
          <t>Stoffklasse ungesättigter chemischer Verbindungen in der organischen Chemie, die sich durch eine besondere Bindungsstruktur (planares Ringsystem mit Doppelbindungen) auszeichnet</t>
        </is>
      </c>
      <c r="T28" s="2" t="inlineStr">
        <is>
          <t>αρωματική ένωση</t>
        </is>
      </c>
      <c r="U28" s="2" t="inlineStr">
        <is>
          <t>3</t>
        </is>
      </c>
      <c r="V28" s="2" t="inlineStr">
        <is>
          <t/>
        </is>
      </c>
      <c r="W28" t="inlineStr">
        <is>
          <t/>
        </is>
      </c>
      <c r="X28" s="2" t="inlineStr">
        <is>
          <t>aromatic compound|
aromatic</t>
        </is>
      </c>
      <c r="Y28" s="2" t="inlineStr">
        <is>
          <t>3|
3</t>
        </is>
      </c>
      <c r="Z28" s="2" t="inlineStr">
        <is>
          <t xml:space="preserve">|
</t>
        </is>
      </c>
      <c r="AA28" t="inlineStr">
        <is>
          <t>any of a large class of unsaturated chemical compounds characterized by one or more planar rings of atoms joined by covalent bonds of two different kinds</t>
        </is>
      </c>
      <c r="AB28" s="2" t="inlineStr">
        <is>
          <t>compuesto aromático</t>
        </is>
      </c>
      <c r="AC28" s="2" t="inlineStr">
        <is>
          <t>3</t>
        </is>
      </c>
      <c r="AD28" s="2" t="inlineStr">
        <is>
          <t/>
        </is>
      </c>
      <c r="AE28" t="inlineStr">
        <is>
          <t/>
        </is>
      </c>
      <c r="AF28" t="inlineStr">
        <is>
          <t/>
        </is>
      </c>
      <c r="AG28" t="inlineStr">
        <is>
          <t/>
        </is>
      </c>
      <c r="AH28" t="inlineStr">
        <is>
          <t/>
        </is>
      </c>
      <c r="AI28" t="inlineStr">
        <is>
          <t/>
        </is>
      </c>
      <c r="AJ28" s="2" t="inlineStr">
        <is>
          <t>aromaatti|
aromaattinen yhdiste</t>
        </is>
      </c>
      <c r="AK28" s="2" t="inlineStr">
        <is>
          <t>2|
3</t>
        </is>
      </c>
      <c r="AL28" s="2" t="inlineStr">
        <is>
          <t xml:space="preserve">|
</t>
        </is>
      </c>
      <c r="AM28" t="inlineStr">
        <is>
          <t>"Hiilivedyt, joiden rakenneosa on bentseenirengas. Nimi johtuu niille ominaisesta makeasta tuoksusta. Tavallisia aromaatteja ovat mm. tolueeni ja ksyleeni."</t>
        </is>
      </c>
      <c r="AN28" s="2" t="inlineStr">
        <is>
          <t>aromatique|
composé aromatique</t>
        </is>
      </c>
      <c r="AO28" s="2" t="inlineStr">
        <is>
          <t>3|
3</t>
        </is>
      </c>
      <c r="AP28" s="2" t="inlineStr">
        <is>
          <t xml:space="preserve">|
</t>
        </is>
      </c>
      <c r="AQ28" t="inlineStr">
        <is>
          <t>molécule présentant un ou plusieurs cycles, c'est-à-dire que les atomes sont arrangés de façon à former une structure cyclique plane, et présentant souvent une odeur forte</t>
        </is>
      </c>
      <c r="AR28" s="2" t="inlineStr">
        <is>
          <t>comhdhúil aramatach</t>
        </is>
      </c>
      <c r="AS28" s="2" t="inlineStr">
        <is>
          <t>3</t>
        </is>
      </c>
      <c r="AT28" s="2" t="inlineStr">
        <is>
          <t/>
        </is>
      </c>
      <c r="AU28" t="inlineStr">
        <is>
          <t/>
        </is>
      </c>
      <c r="AV28" t="inlineStr">
        <is>
          <t/>
        </is>
      </c>
      <c r="AW28" t="inlineStr">
        <is>
          <t/>
        </is>
      </c>
      <c r="AX28" t="inlineStr">
        <is>
          <t/>
        </is>
      </c>
      <c r="AY28" t="inlineStr">
        <is>
          <t/>
        </is>
      </c>
      <c r="AZ28" t="inlineStr">
        <is>
          <t/>
        </is>
      </c>
      <c r="BA28" t="inlineStr">
        <is>
          <t/>
        </is>
      </c>
      <c r="BB28" t="inlineStr">
        <is>
          <t/>
        </is>
      </c>
      <c r="BC28" t="inlineStr">
        <is>
          <t/>
        </is>
      </c>
      <c r="BD28" s="2" t="inlineStr">
        <is>
          <t>aromatico|
composto aromatico</t>
        </is>
      </c>
      <c r="BE28" s="2" t="inlineStr">
        <is>
          <t>3|
3</t>
        </is>
      </c>
      <c r="BF28" s="2" t="inlineStr">
        <is>
          <t xml:space="preserve">|
</t>
        </is>
      </c>
      <c r="BG28" t="inlineStr">
        <is>
          <t>composto organico ciclico che contiene almeno un anello di tipo benzenico, con più doppi legami che costituiscono una nuvola di elettroni π delocalizzata sull’intero anello</t>
        </is>
      </c>
      <c r="BH28" s="2" t="inlineStr">
        <is>
          <t>aromatinis junginys</t>
        </is>
      </c>
      <c r="BI28" s="2" t="inlineStr">
        <is>
          <t>3</t>
        </is>
      </c>
      <c r="BJ28" s="2" t="inlineStr">
        <is>
          <t/>
        </is>
      </c>
      <c r="BK28" t="inlineStr">
        <is>
          <t>organinis junginys, turintis benzeno ar kitą aromatinį žiedą</t>
        </is>
      </c>
      <c r="BL28" s="2" t="inlineStr">
        <is>
          <t>aromātisks savienojums</t>
        </is>
      </c>
      <c r="BM28" s="2" t="inlineStr">
        <is>
          <t>3</t>
        </is>
      </c>
      <c r="BN28" s="2" t="inlineStr">
        <is>
          <t/>
        </is>
      </c>
      <c r="BO28" t="inlineStr">
        <is>
          <t/>
        </is>
      </c>
      <c r="BP28" s="2" t="inlineStr">
        <is>
          <t>kompost aromatiku|
aromatiku</t>
        </is>
      </c>
      <c r="BQ28" s="2" t="inlineStr">
        <is>
          <t>3|
3</t>
        </is>
      </c>
      <c r="BR28" s="2" t="inlineStr">
        <is>
          <t xml:space="preserve">|
</t>
        </is>
      </c>
      <c r="BS28" t="inlineStr">
        <is>
          <t>komposti organiċi li għandhom ċirku mhux saturat, l-aktar li jkun fihom ċirku ta' benzina</t>
        </is>
      </c>
      <c r="BT28" s="2" t="inlineStr">
        <is>
          <t>aromatische verbinding|
aromaat</t>
        </is>
      </c>
      <c r="BU28" s="2" t="inlineStr">
        <is>
          <t>3|
2</t>
        </is>
      </c>
      <c r="BV28" s="2" t="inlineStr">
        <is>
          <t xml:space="preserve">|
</t>
        </is>
      </c>
      <c r="BW28" t="inlineStr">
        <is>
          <t>een &lt;a href="https://nl.wikipedia.org/wiki/Organische_verbinding" target="_blank"&gt;organische verbinding&lt;/a&gt; die voldoet aan de &lt;a href="https://nl.wikipedia.org/wiki/Regel_van_H%C3%BCckel" target="_blank"&gt;regel van Hückel&lt;/a&gt;, die zegt dat een verbinding aromatisch is als die boven en onder het molecuul een cyclische wolk van &lt;a href="https://nl.wikipedia.org/wiki/Gedelokaliseerd_elektron" target="_blank"&gt;gedelokaliseerde&lt;/a&gt; π-elektronen (elektronen in een p-&lt;a href="https://nl.wikipedia.org/wiki/Orbitaal" target="_blank"&gt;orbitaal&lt;/a&gt;) heeft en het aantal gedelokaliseerde π-elektronen 4&lt;i&gt;n&lt;/i&gt; + 2 is. (&lt;i&gt;n&lt;/i&gt; = 0, 1, 2, ... )</t>
        </is>
      </c>
      <c r="BX28" s="2" t="inlineStr">
        <is>
          <t>związek aromatyczny</t>
        </is>
      </c>
      <c r="BY28" s="2" t="inlineStr">
        <is>
          <t>3</t>
        </is>
      </c>
      <c r="BZ28" s="2" t="inlineStr">
        <is>
          <t/>
        </is>
      </c>
      <c r="CA28" t="inlineStr">
        <is>
          <t>cykliczne węglowodory (areny) i niektóre ich pochodne, mające płaskie pierścienie z układem sprzężonych wiązań podwójnych, w których występuje 4&lt;i&gt;n&lt;/i&gt; + 2 elektronów π (&lt;i&gt;n&lt;/i&gt; = 1, 2, 3 ...) i duże wartości energii rezonansu (&lt;a href="https://encyklopedia.pwn.pl/haslo/aromatycznosc;3871282.html" target="_blank"&gt;aromatyczność&lt;/a&gt;)</t>
        </is>
      </c>
      <c r="CB28" s="2" t="inlineStr">
        <is>
          <t>aromático|
composto aromático</t>
        </is>
      </c>
      <c r="CC28" s="2" t="inlineStr">
        <is>
          <t>3|
3</t>
        </is>
      </c>
      <c r="CD28" s="2" t="inlineStr">
        <is>
          <t xml:space="preserve">|
</t>
        </is>
      </c>
      <c r="CE28" t="inlineStr">
        <is>
          <t>Composto orgânico, de estrutura cíclica, em que se admite a existência de ligações deslocalizadas por todos os átomos do ciclo.</t>
        </is>
      </c>
      <c r="CF28" t="inlineStr">
        <is>
          <t/>
        </is>
      </c>
      <c r="CG28" t="inlineStr">
        <is>
          <t/>
        </is>
      </c>
      <c r="CH28" t="inlineStr">
        <is>
          <t/>
        </is>
      </c>
      <c r="CI28" t="inlineStr">
        <is>
          <t/>
        </is>
      </c>
      <c r="CJ28" t="inlineStr">
        <is>
          <t/>
        </is>
      </c>
      <c r="CK28" t="inlineStr">
        <is>
          <t/>
        </is>
      </c>
      <c r="CL28" t="inlineStr">
        <is>
          <t/>
        </is>
      </c>
      <c r="CM28" t="inlineStr">
        <is>
          <t/>
        </is>
      </c>
      <c r="CN28" s="2" t="inlineStr">
        <is>
          <t>aromatska spojina</t>
        </is>
      </c>
      <c r="CO28" s="2" t="inlineStr">
        <is>
          <t>3</t>
        </is>
      </c>
      <c r="CP28" s="2" t="inlineStr">
        <is>
          <t/>
        </is>
      </c>
      <c r="CQ28" t="inlineStr">
        <is>
          <t>spojina s konjugiranimi dvojnimi vezmi in benzenskimi obroči</t>
        </is>
      </c>
      <c r="CR28" s="2" t="inlineStr">
        <is>
          <t>aromatisk förbindelse|
aromat|
aromatisk förening</t>
        </is>
      </c>
      <c r="CS28" s="2" t="inlineStr">
        <is>
          <t>3|
3|
3</t>
        </is>
      </c>
      <c r="CT28" s="2" t="inlineStr">
        <is>
          <t xml:space="preserve">|
|
</t>
        </is>
      </c>
      <c r="CU28" t="inlineStr">
        <is>
          <t>kolväte eller annan cyklisk förening med plan ringformad omättad struktur, som på grund av speciell elektronstruktur har hög stabilitet</t>
        </is>
      </c>
    </row>
    <row r="29">
      <c r="A29" s="1" t="str">
        <f>HYPERLINK("https://iate.europa.eu/entry/result/57238/all", "57238")</f>
        <v>57238</v>
      </c>
      <c r="B29" t="inlineStr">
        <is>
          <t>PRODUCTION, TECHNOLOGY AND RESEARCH;INDUSTRY;TRANSPORT</t>
        </is>
      </c>
      <c r="C29" t="inlineStr">
        <is>
          <t>PRODUCTION, TECHNOLOGY AND RESEARCH|technology and technical regulations|industrial manufacturing;INDUSTRY|mechanical engineering|mechanical engineering|motor vehicle industry;TRANSPORT|land transport|land transport</t>
        </is>
      </c>
      <c r="D29" s="2" t="inlineStr">
        <is>
          <t>производител</t>
        </is>
      </c>
      <c r="E29" s="2" t="inlineStr">
        <is>
          <t>3</t>
        </is>
      </c>
      <c r="F29" s="2" t="inlineStr">
        <is>
          <t/>
        </is>
      </c>
      <c r="G29" t="inlineStr">
        <is>
          <t>физическо или юридическо лице, което отговаря за всички аспекти на одобряването на типа на превозно средство, система, компонент или отделен технически възел или за индивидуалното одобряване на превозно средство, или за процеса на издаване на разрешение за части и оборудване, за гарантиране на съответствие на производството и за дейности, свързани с надзора на пазара по отношение на произведеното превозно средство, система, компонент, отделен технически възел, част или оборудване, независимо дали това лице участва или не участва пряко във всички етапи на проектирането и производството на това превозно средство, система, компонент или отделен технически възел</t>
        </is>
      </c>
      <c r="H29" s="2" t="inlineStr">
        <is>
          <t>výrobce vozidla|
výrobce</t>
        </is>
      </c>
      <c r="I29" s="2" t="inlineStr">
        <is>
          <t>3|
3</t>
        </is>
      </c>
      <c r="J29" s="2" t="inlineStr">
        <is>
          <t xml:space="preserve">|
</t>
        </is>
      </c>
      <c r="K29" t="inlineStr">
        <is>
          <t>fyzická nebo právnická osoba, která je odpovědná za všechna hlediska schvalování typu vozidla, systému, konstrukční části nebo samostatného technického celku či za schválení jednotlivého vozidla nebo za postup schvalování pro díly a zařízení, za zajištění shodnosti výroby a za záležitosti dozoru nad trhem ohledně dotyčného vyrobeného vozidla, systému, konstrukční části, samostatného technického celku, dílu a zařízení nezávisle na tom, zda je tato osoba přímo zapojena do všech stupňů návrhu a výroby dotyčného vozidla, systému, konstrukční části nebo samostatného technického celku, či nikoli</t>
        </is>
      </c>
      <c r="L29" s="2" t="inlineStr">
        <is>
          <t>fabrikant</t>
        </is>
      </c>
      <c r="M29" s="2" t="inlineStr">
        <is>
          <t>3</t>
        </is>
      </c>
      <c r="N29" s="2" t="inlineStr">
        <is>
          <t/>
        </is>
      </c>
      <c r="O29" t="inlineStr">
        <is>
          <t>en fysisk eller juridisk person, der er ansvarlig for alle aspekter af typegodkendelsen af et køretøj, et system, en komponent eller en separat teknisk enhed, eller for individuel godkendelse af køretøjer eller godkendelsesproceduren for dele og udstyr, for sikring af produktionens overensstemmelse og markedsovervågningsspørgsmål vedrørende køretøjet, systemet, komponenten, den separate tekniske enhed, delen eller udstyret, der er produceret, uanset om denne person er direkte involveret i alle etaper af udformningen og konstruktionen af pågældende køretøj, system, komponent eller separate tekniske enhed</t>
        </is>
      </c>
      <c r="P29" s="2" t="inlineStr">
        <is>
          <t>Hersteller|
Fahrzeughersteller</t>
        </is>
      </c>
      <c r="Q29" s="2" t="inlineStr">
        <is>
          <t>3|
3</t>
        </is>
      </c>
      <c r="R29" s="2" t="inlineStr">
        <is>
          <t xml:space="preserve">|
</t>
        </is>
      </c>
      <c r="S29" t="inlineStr">
        <is>
          <t>natürliche oder
juristische Person, die für alle Aspekte der Typgenehmigung eines Fahrzeugs,
Systems, Bauteils oder einer selbstständigen technischen Einheit oder für die
Fahrzeug-Einzelgenehmigung oder das Autorisierungsverfahren für Teile und
Ausrüstungen, für die Gewährleistung der Übereinstimmung der Produktion und für
die Angelegenheiten der Marktüberwachung im Zusammenhang mit diesem Fahrzeug,
Bauteil, dieser selbstständigen technischen Einheit, diesem Teil und dieser
Ausrüstung verantwortlich ist, und zwar unabhängig davon, ob diese Person
unmittelbar an allen Phasen der Konstruktion und des Baus des Fahrzeugs,
Systems, Bauteils oder der selbstständigen technischen Einheit beteiligt ist</t>
        </is>
      </c>
      <c r="T29" s="2" t="inlineStr">
        <is>
          <t>κατασκευαστής οχημάτων</t>
        </is>
      </c>
      <c r="U29" s="2" t="inlineStr">
        <is>
          <t>3</t>
        </is>
      </c>
      <c r="V29" s="2" t="inlineStr">
        <is>
          <t/>
        </is>
      </c>
      <c r="W29" t="inlineStr">
        <is>
          <t/>
        </is>
      </c>
      <c r="X29" s="2" t="inlineStr">
        <is>
          <t>manufacturer|
vehicle manufacturer</t>
        </is>
      </c>
      <c r="Y29" s="2" t="inlineStr">
        <is>
          <t>3|
3</t>
        </is>
      </c>
      <c r="Z29" s="2" t="inlineStr">
        <is>
          <t xml:space="preserve">|
</t>
        </is>
      </c>
      <c r="AA29" t="inlineStr">
        <is>
          <t>natural
or legal person who is responsible for all aspects of the type-approval of a
vehicle, system, component or separate technical unit, or the individual
vehicle approval, or the authorisation process for parts and equipment, for
ensuring conformity of production and for market surveillance matters regarding
that vehicle, system, component, separate technical unit, part and equipment
produced, irrespective of whether or not that person is directly involved in
all stages of the design and construction of that vehicle, system, component or
separate technical unit concerned</t>
        </is>
      </c>
      <c r="AB29" t="inlineStr">
        <is>
          <t/>
        </is>
      </c>
      <c r="AC29" t="inlineStr">
        <is>
          <t/>
        </is>
      </c>
      <c r="AD29" t="inlineStr">
        <is>
          <t/>
        </is>
      </c>
      <c r="AE29" t="inlineStr">
        <is>
          <t/>
        </is>
      </c>
      <c r="AF29" t="inlineStr">
        <is>
          <t/>
        </is>
      </c>
      <c r="AG29" t="inlineStr">
        <is>
          <t/>
        </is>
      </c>
      <c r="AH29" t="inlineStr">
        <is>
          <t/>
        </is>
      </c>
      <c r="AI29" t="inlineStr">
        <is>
          <t/>
        </is>
      </c>
      <c r="AJ29" t="inlineStr">
        <is>
          <t/>
        </is>
      </c>
      <c r="AK29" t="inlineStr">
        <is>
          <t/>
        </is>
      </c>
      <c r="AL29" t="inlineStr">
        <is>
          <t/>
        </is>
      </c>
      <c r="AM29" t="inlineStr">
        <is>
          <t/>
        </is>
      </c>
      <c r="AN29" s="2" t="inlineStr">
        <is>
          <t>constructeur</t>
        </is>
      </c>
      <c r="AO29" s="2" t="inlineStr">
        <is>
          <t>3</t>
        </is>
      </c>
      <c r="AP29" s="2" t="inlineStr">
        <is>
          <t/>
        </is>
      </c>
      <c r="AQ29" t="inlineStr">
        <is>
          <t>personne physique ou morale qui est responsable de tous les aspects de la réception par type d'un véhicule, d'un système, d'un composant ou d'une entité technique distincte, de la réception individuelle d'un véhicule ou de la procédure d'autorisation pour les pièces et équipements, de la garantie de la conformité de la production et des aspects relatifs à la surveillance du marché concernant ce véhicule, ce système, ce composant, cette entité technique distincte, cette pièce et cet équipement, que cette personne soit ou non directement associée à toutes les étapes de la conception et de la construction du véhicule, du système, du composant ou de l'entité technique distincte concerné</t>
        </is>
      </c>
      <c r="AR29" t="inlineStr">
        <is>
          <t/>
        </is>
      </c>
      <c r="AS29" t="inlineStr">
        <is>
          <t/>
        </is>
      </c>
      <c r="AT29" t="inlineStr">
        <is>
          <t/>
        </is>
      </c>
      <c r="AU29" t="inlineStr">
        <is>
          <t/>
        </is>
      </c>
      <c r="AV29" t="inlineStr">
        <is>
          <t/>
        </is>
      </c>
      <c r="AW29" t="inlineStr">
        <is>
          <t/>
        </is>
      </c>
      <c r="AX29" t="inlineStr">
        <is>
          <t/>
        </is>
      </c>
      <c r="AY29" t="inlineStr">
        <is>
          <t/>
        </is>
      </c>
      <c r="AZ29" s="2" t="inlineStr">
        <is>
          <t>gyártó</t>
        </is>
      </c>
      <c r="BA29" s="2" t="inlineStr">
        <is>
          <t>3</t>
        </is>
      </c>
      <c r="BB29" s="2" t="inlineStr">
        <is>
          <t/>
        </is>
      </c>
      <c r="BC29" t="inlineStr">
        <is>
          <t>az a természetes vagy jogi személy, aki terméket gyárt, illetve aki az adott terméket tervezteti vagy legyártatja, és a saját neve vagy védjegye alatt forgalomba hozza</t>
        </is>
      </c>
      <c r="BD29" s="2" t="inlineStr">
        <is>
          <t>costruttore</t>
        </is>
      </c>
      <c r="BE29" s="2" t="inlineStr">
        <is>
          <t>3</t>
        </is>
      </c>
      <c r="BF29" s="2" t="inlineStr">
        <is>
          <t/>
        </is>
      </c>
      <c r="BG29" t="inlineStr">
        <is>
          <t>una persona fisica o giuridica che è responsabile di tutti gli aspetti dell'omologazione di un veicolo, un sistema, un componente o un'entità tecnica indipendente o dell'omologazione individuale o della procedura di autorizzazione di parti e accessori, della garanzia di conformità della produzione e delle questioni di vigilanza del mercato concernenti i veicoli, i sistemi, i componenti, le entità tecniche indipendenti, le parti e gli accessori prodotti, indipendentemente dal fatto che tale persona sia o non sia direttamente coinvolta in tutte le fasi di progettazione e costruzione del veicolo, del sistema, del componente o dell'entità tecnica indipendente in questione</t>
        </is>
      </c>
      <c r="BH29" s="2" t="inlineStr">
        <is>
          <t>gamintojas|
transporto priemonės gamintojas</t>
        </is>
      </c>
      <c r="BI29" s="2" t="inlineStr">
        <is>
          <t>3|
3</t>
        </is>
      </c>
      <c r="BJ29" s="2" t="inlineStr">
        <is>
          <t xml:space="preserve">|
</t>
        </is>
      </c>
      <c r="BK29" t="inlineStr">
        <is>
          <t>fizinis arba juridinis asmuo, atsakingas už visus transporto priemonės, sistemos, komponento arba atskiro techninio mazgo tipo patvirtinimo, individualaus transporto priemonės patvirtinimo arba dalių ir įrangos leidimų suteikimo proceso aspektus, už gamybos atitikties užtikrinimą ir už su šia pagaminta transporto priemone, sistema, komponentu, atskiru techniniu mazgu, dalimi ir įranga susijusius rinkos priežiūros klausimus, neatsižvelgiant į tai, ar tas asmuo tiesiogiai dalyvauja visuose tos atitinkamos transporto priemonės, sistemos, komponento arba atskiro techninio mazgo projektavimo ir konstravimo etapuose</t>
        </is>
      </c>
      <c r="BL29" s="2" t="inlineStr">
        <is>
          <t>transportlīdzekļa ražotājs|
ražotājs</t>
        </is>
      </c>
      <c r="BM29" s="2" t="inlineStr">
        <is>
          <t>3|
3</t>
        </is>
      </c>
      <c r="BN29" s="2" t="inlineStr">
        <is>
          <t xml:space="preserve">|
</t>
        </is>
      </c>
      <c r="BO29" t="inlineStr">
        <is>
          <t>fiziska vai juridiska persona, kas ir atbildīga par visiem transportlīdzekļa, sistēmas, sastāvdaļas vai atsevišķas tehniskas vienības tipa apstiprināšanas vai transportlīdzekļa individuālas apstiprināšanas aspektiem, vai par detaļu un aprīkojuma atļauju piešķiršanas procesu, kā arī par ražošanas atbilstības nodrošināšanu un tirgus uzraudzības jautājumiem attiecībā uz minēto izgatavoto transportlīdzekli, sistēmu, sastāvdaļu, atsevišķu tehnisku vienību, detaļu un aprīkojumu neatkarīgi no tā, vai minētā persona ir vai nav tieši iesaistīta visos attiecīgā transportlīdzekļa, sistēmas, sastāvdaļas vai atsevišķas tehniskas vienības konstruēšanas un izgatavošanas posmos</t>
        </is>
      </c>
      <c r="BP29" s="2" t="inlineStr">
        <is>
          <t>manifattur</t>
        </is>
      </c>
      <c r="BQ29" s="2" t="inlineStr">
        <is>
          <t>3</t>
        </is>
      </c>
      <c r="BR29" s="2" t="inlineStr">
        <is>
          <t/>
        </is>
      </c>
      <c r="BS29" t="inlineStr">
        <is>
          <t>persuna fiżika jew ġuridika responsabbli għall-aspetti kollha tal-approvazzjoni tat-tip ta' vettura, sistema, komponent jew unità teknika separata, jew għall-approvazzjoni ta' vettura individwali, jew għall-proċess ta' awtorizzazzjoni għal parts u tagħmir, sabiex tkun żgurata l-konformità tal-produzzjoni u li hija responsabbli wkoll għal kwistjonijiet tas-sorveljanza tas-suq għal dawk il-vetturi, sistemi, komponenti, unitajiet tekniċi separati, parts u tagħmir immanifatturati, irrispettivament minn jekk dik il-persuna tkunx involuta direttament jew le fl-istadji kollha tad-disinn u l-kostruzzjoni tal-vettura, tas-sistema, tal-komponent jew tal-unità teknika separata kkonċernata</t>
        </is>
      </c>
      <c r="BT29" t="inlineStr">
        <is>
          <t/>
        </is>
      </c>
      <c r="BU29" t="inlineStr">
        <is>
          <t/>
        </is>
      </c>
      <c r="BV29" t="inlineStr">
        <is>
          <t/>
        </is>
      </c>
      <c r="BW29" t="inlineStr">
        <is>
          <t/>
        </is>
      </c>
      <c r="BX29" t="inlineStr">
        <is>
          <t/>
        </is>
      </c>
      <c r="BY29" t="inlineStr">
        <is>
          <t/>
        </is>
      </c>
      <c r="BZ29" t="inlineStr">
        <is>
          <t/>
        </is>
      </c>
      <c r="CA29" t="inlineStr">
        <is>
          <t/>
        </is>
      </c>
      <c r="CB29" t="inlineStr">
        <is>
          <t/>
        </is>
      </c>
      <c r="CC29" t="inlineStr">
        <is>
          <t/>
        </is>
      </c>
      <c r="CD29" t="inlineStr">
        <is>
          <t/>
        </is>
      </c>
      <c r="CE29" t="inlineStr">
        <is>
          <t/>
        </is>
      </c>
      <c r="CF29" s="2" t="inlineStr">
        <is>
          <t>producător</t>
        </is>
      </c>
      <c r="CG29" s="2" t="inlineStr">
        <is>
          <t>3</t>
        </is>
      </c>
      <c r="CH29" s="2" t="inlineStr">
        <is>
          <t/>
        </is>
      </c>
      <c r="CI29" t="inlineStr">
        <is>
          <t>persoana sau organismul responsabil în fața autorităților de omologare pentru toate aspectele procesului de omologare de tip sau de autorizare și pentru garantarea conformității producției. Această persoană sau acest organism nu trebuie neapărat să ia parte la toate etapele producției vehiculului, a sistemului, a componentei sau a unității tehnice separate care face obiectul procesului de omologare</t>
        </is>
      </c>
      <c r="CJ29" t="inlineStr">
        <is>
          <t/>
        </is>
      </c>
      <c r="CK29" t="inlineStr">
        <is>
          <t/>
        </is>
      </c>
      <c r="CL29" t="inlineStr">
        <is>
          <t/>
        </is>
      </c>
      <c r="CM29" t="inlineStr">
        <is>
          <t/>
        </is>
      </c>
      <c r="CN29" s="2" t="inlineStr">
        <is>
          <t>proizvajalec|
proizvajalec vozil</t>
        </is>
      </c>
      <c r="CO29" s="2" t="inlineStr">
        <is>
          <t>3|
3</t>
        </is>
      </c>
      <c r="CP29" s="2" t="inlineStr">
        <is>
          <t xml:space="preserve">|
</t>
        </is>
      </c>
      <c r="CQ29" t="inlineStr">
        <is>
          <t>fizična ali pravna oseba, ki je odgovorna za vse vidike homologacije vozila, sistema, sestavnega dela ali samostojne tehnične enote ali posamične odobritve vozila ali postopka pridobitve dovoljenja za dele in opremo, za zagotavljanje skladnosti proizvodnje in za zadeve tržnega nadzora v zvezi s tem proizvedenim vozilom, sistemom, sestavnim delom, samostojno tehnično enoto, delom in opremo, ne glede na to, ali je ta oseba neposredno vključena v vse stopnje zasnove in izgradnje tega vozila, sistema, sestavnega dela ali zadevne samostojne tehnične enote</t>
        </is>
      </c>
      <c r="CR29" s="2" t="inlineStr">
        <is>
          <t>fordonstillverkare|
tillverkare</t>
        </is>
      </c>
      <c r="CS29" s="2" t="inlineStr">
        <is>
          <t>3|
3</t>
        </is>
      </c>
      <c r="CT29" s="2" t="inlineStr">
        <is>
          <t xml:space="preserve">|
</t>
        </is>
      </c>
      <c r="CU29" t="inlineStr">
        <is>
          <t>fysisk eller juridisk person som är ansvarig för alla aspekter av typgodkännandet av fordon, system, komponenter eller separata tekniska enheter eller enskilda fordonsgodkännande eller godkännande av delar och utrustning, för säkerställande av produktionsöverensstämmelse och marknadskontrollfrågor med avseende på fordonet, systemet, komponenten, den separata tekniska enheten, delen eller utrustningen, oavsett om personen är eller inte är direkt involverad i alla steg i konstruktionen och tillverkningen av fordon, system, komponenter eller separata tekniska enheter</t>
        </is>
      </c>
    </row>
    <row r="30">
      <c r="A30" s="1" t="str">
        <f>HYPERLINK("https://iate.europa.eu/entry/result/160430/all", "160430")</f>
        <v>160430</v>
      </c>
      <c r="B30" t="inlineStr">
        <is>
          <t>EMPLOYMENT AND WORKING CONDITIONS</t>
        </is>
      </c>
      <c r="C30" t="inlineStr">
        <is>
          <t>EMPLOYMENT AND WORKING CONDITIONS|personnel management and staff remuneration|personnel administration|professional career|reassignment</t>
        </is>
      </c>
      <c r="D30" s="2" t="inlineStr">
        <is>
          <t>пренасочване на работници|
пренасочване на персонал</t>
        </is>
      </c>
      <c r="E30" s="2" t="inlineStr">
        <is>
          <t>3|
3</t>
        </is>
      </c>
      <c r="F30" s="2" t="inlineStr">
        <is>
          <t xml:space="preserve">|
</t>
        </is>
      </c>
      <c r="G30" t="inlineStr">
        <is>
          <t/>
        </is>
      </c>
      <c r="H30" s="2" t="inlineStr">
        <is>
          <t>reorganizace pracovníků|
přemístění pracovníků na nová pracovní místa</t>
        </is>
      </c>
      <c r="I30" s="2" t="inlineStr">
        <is>
          <t>2|
3</t>
        </is>
      </c>
      <c r="J30" s="2" t="inlineStr">
        <is>
          <t xml:space="preserve">|
</t>
        </is>
      </c>
      <c r="K30" t="inlineStr">
        <is>
          <t>přemístění pracovníka z jednoho zaměstnání nebo pozice na jinou, což může zahrnovat jiné povinnosti, jiné místo zaměstnání, jinou mzdu a/nebo jiné postavení</t>
        </is>
      </c>
      <c r="L30" s="2" t="inlineStr">
        <is>
          <t>omplacering af arbejdstagere</t>
        </is>
      </c>
      <c r="M30" s="2" t="inlineStr">
        <is>
          <t>3</t>
        </is>
      </c>
      <c r="N30" s="2" t="inlineStr">
        <is>
          <t/>
        </is>
      </c>
      <c r="O30" t="inlineStr">
        <is>
          <t>omplacering af en arbejdstager til en anden stilling, såfremt der er forhold på arbejdspladsen, der medfører, at arbejdstageren ikke har mulighed for at blive i dennes nuværende stilling hos arbejdsgiveren</t>
        </is>
      </c>
      <c r="P30" s="2" t="inlineStr">
        <is>
          <t>Wiedereingliederung von Arbeitnehmern</t>
        </is>
      </c>
      <c r="Q30" s="2" t="inlineStr">
        <is>
          <t>3</t>
        </is>
      </c>
      <c r="R30" s="2" t="inlineStr">
        <is>
          <t/>
        </is>
      </c>
      <c r="S30" t="inlineStr">
        <is>
          <t>Weiterbeschäftigung bzw. das Versetzen eines Arbeitnehmers an einen anderen Arbeitsplatz mit neuem Aufgabenfeld infolge struktureller Veränderungen</t>
        </is>
      </c>
      <c r="T30" s="2" t="inlineStr">
        <is>
          <t>αλλαγή της επαγγελματικής ειδίκευσης των εργαζομένων</t>
        </is>
      </c>
      <c r="U30" s="2" t="inlineStr">
        <is>
          <t>2</t>
        </is>
      </c>
      <c r="V30" s="2" t="inlineStr">
        <is>
          <t/>
        </is>
      </c>
      <c r="W30" t="inlineStr">
        <is>
          <t/>
        </is>
      </c>
      <c r="X30" s="2" t="inlineStr">
        <is>
          <t>staff redeployment|
redeployment of workers</t>
        </is>
      </c>
      <c r="Y30" s="2" t="inlineStr">
        <is>
          <t>3|
3</t>
        </is>
      </c>
      <c r="Z30" s="2" t="inlineStr">
        <is>
          <t xml:space="preserve">|
</t>
        </is>
      </c>
      <c r="AA30" t="inlineStr">
        <is>
          <t>moving of a worker from one job or role to another, which may involve different duties, be in a different location, have different pay and/or be of a different seniority level</t>
        </is>
      </c>
      <c r="AB30" s="2" t="inlineStr">
        <is>
          <t>reorganización de personal</t>
        </is>
      </c>
      <c r="AC30" s="2" t="inlineStr">
        <is>
          <t>2</t>
        </is>
      </c>
      <c r="AD30" s="2" t="inlineStr">
        <is>
          <t/>
        </is>
      </c>
      <c r="AE30" t="inlineStr">
        <is>
          <t/>
        </is>
      </c>
      <c r="AF30" t="inlineStr">
        <is>
          <t/>
        </is>
      </c>
      <c r="AG30" t="inlineStr">
        <is>
          <t/>
        </is>
      </c>
      <c r="AH30" t="inlineStr">
        <is>
          <t/>
        </is>
      </c>
      <c r="AI30" t="inlineStr">
        <is>
          <t/>
        </is>
      </c>
      <c r="AJ30" t="inlineStr">
        <is>
          <t/>
        </is>
      </c>
      <c r="AK30" t="inlineStr">
        <is>
          <t/>
        </is>
      </c>
      <c r="AL30" t="inlineStr">
        <is>
          <t/>
        </is>
      </c>
      <c r="AM30" t="inlineStr">
        <is>
          <t/>
        </is>
      </c>
      <c r="AN30" s="2" t="inlineStr">
        <is>
          <t>réaffectation des travailleurs|
redéploiement des travailleurs|
redéploiement</t>
        </is>
      </c>
      <c r="AO30" s="2" t="inlineStr">
        <is>
          <t>3|
3|
3</t>
        </is>
      </c>
      <c r="AP30" s="2" t="inlineStr">
        <is>
          <t xml:space="preserve">|
|
</t>
        </is>
      </c>
      <c r="AQ30" t="inlineStr">
        <is>
          <t>réaffectation des travailleurs vers un autre emploi, un autre service, une autre entreprise, un autre secteur ou une autre région</t>
        </is>
      </c>
      <c r="AR30" s="2" t="inlineStr">
        <is>
          <t>ath-imlonnú oibrithe</t>
        </is>
      </c>
      <c r="AS30" s="2" t="inlineStr">
        <is>
          <t>3</t>
        </is>
      </c>
      <c r="AT30" s="2" t="inlineStr">
        <is>
          <t/>
        </is>
      </c>
      <c r="AU30" t="inlineStr">
        <is>
          <t/>
        </is>
      </c>
      <c r="AV30" t="inlineStr">
        <is>
          <t/>
        </is>
      </c>
      <c r="AW30" t="inlineStr">
        <is>
          <t/>
        </is>
      </c>
      <c r="AX30" t="inlineStr">
        <is>
          <t/>
        </is>
      </c>
      <c r="AY30" t="inlineStr">
        <is>
          <t/>
        </is>
      </c>
      <c r="AZ30" t="inlineStr">
        <is>
          <t/>
        </is>
      </c>
      <c r="BA30" t="inlineStr">
        <is>
          <t/>
        </is>
      </c>
      <c r="BB30" t="inlineStr">
        <is>
          <t/>
        </is>
      </c>
      <c r="BC30" t="inlineStr">
        <is>
          <t/>
        </is>
      </c>
      <c r="BD30" s="2" t="inlineStr">
        <is>
          <t>ricollocamento dei lavoratori|
ricollocazione dei lavoratori|
reimpiego dei lavoratori</t>
        </is>
      </c>
      <c r="BE30" s="2" t="inlineStr">
        <is>
          <t>3|
3|
3</t>
        </is>
      </c>
      <c r="BF30" s="2" t="inlineStr">
        <is>
          <t xml:space="preserve">|
|
</t>
        </is>
      </c>
      <c r="BG30" t="inlineStr">
        <is>
          <t>spostamento di lavoratori verso altri posti di lavoro, altri servizi, altre imprese, altri settori o altre regioni</t>
        </is>
      </c>
      <c r="BH30" s="2" t="inlineStr">
        <is>
          <t>darbuotojų perkėlimas</t>
        </is>
      </c>
      <c r="BI30" s="2" t="inlineStr">
        <is>
          <t>3</t>
        </is>
      </c>
      <c r="BJ30" s="2" t="inlineStr">
        <is>
          <t/>
        </is>
      </c>
      <c r="BK30" t="inlineStr">
        <is>
          <t>darbuotojo perkėlimas iš vienos darbo vietos į kitą (tai gali būti kitos pareigos, kita fizinė vieta, gali būti mokamas kitas atlyginimas ir (arba) gali skirtis pareigų lygmuo)</t>
        </is>
      </c>
      <c r="BL30" s="2" t="inlineStr">
        <is>
          <t>darba ņēmēju pārcelšana citā darbā</t>
        </is>
      </c>
      <c r="BM30" s="2" t="inlineStr">
        <is>
          <t>3</t>
        </is>
      </c>
      <c r="BN30" s="2" t="inlineStr">
        <is>
          <t/>
        </is>
      </c>
      <c r="BO30" t="inlineStr">
        <is>
          <t>darba ņēmēja pārcelšana no viena darba uz citu, kas var nozīmēt atšķirīgus pienākumus, strādāšanu citā vietā, atšķirīgu darba samaksu un/vai ar atšķirīgu amata pakāpi</t>
        </is>
      </c>
      <c r="BP30" s="2" t="inlineStr">
        <is>
          <t>riallokazzjoni tal-ħaddiema</t>
        </is>
      </c>
      <c r="BQ30" s="2" t="inlineStr">
        <is>
          <t>3</t>
        </is>
      </c>
      <c r="BR30" s="2" t="inlineStr">
        <is>
          <t/>
        </is>
      </c>
      <c r="BS30" t="inlineStr">
        <is>
          <t>iċ-ċaqliq ta' ħaddiem minn impjieg jew rwol għal ieħor, li jista' jkun jinvolvi dmirijiet differenti, ikun f'post differenti, ikollu ħlas differenti u/jew ikun ta' livell ta' anzjanità differenti</t>
        </is>
      </c>
      <c r="BT30" s="2" t="inlineStr">
        <is>
          <t>hernieuwde tewerkstelling van werknemers</t>
        </is>
      </c>
      <c r="BU30" s="2" t="inlineStr">
        <is>
          <t>2</t>
        </is>
      </c>
      <c r="BV30" s="2" t="inlineStr">
        <is>
          <t/>
        </is>
      </c>
      <c r="BW30" t="inlineStr">
        <is>
          <t/>
        </is>
      </c>
      <c r="BX30" s="2" t="inlineStr">
        <is>
          <t>przenoszenie pracowników</t>
        </is>
      </c>
      <c r="BY30" s="2" t="inlineStr">
        <is>
          <t>3</t>
        </is>
      </c>
      <c r="BZ30" s="2" t="inlineStr">
        <is>
          <t/>
        </is>
      </c>
      <c r="CA30" t="inlineStr">
        <is>
          <t/>
        </is>
      </c>
      <c r="CB30" s="2" t="inlineStr">
        <is>
          <t>reorganização de pessoal|
reafetação de trabalhadores</t>
        </is>
      </c>
      <c r="CC30" s="2" t="inlineStr">
        <is>
          <t>3|
3</t>
        </is>
      </c>
      <c r="CD30" s="2" t="inlineStr">
        <is>
          <t xml:space="preserve">|
</t>
        </is>
      </c>
      <c r="CE30" t="inlineStr">
        <is>
          <t>Transferência de trabalhadores de um posto de trabalho para outro, com eventuais diferenças nas tarefas a desempenhar, local de trabalho, salário e/ou nível hieráriquico.</t>
        </is>
      </c>
      <c r="CF30" t="inlineStr">
        <is>
          <t/>
        </is>
      </c>
      <c r="CG30" t="inlineStr">
        <is>
          <t/>
        </is>
      </c>
      <c r="CH30" t="inlineStr">
        <is>
          <t/>
        </is>
      </c>
      <c r="CI30" t="inlineStr">
        <is>
          <t/>
        </is>
      </c>
      <c r="CJ30" t="inlineStr">
        <is>
          <t/>
        </is>
      </c>
      <c r="CK30" t="inlineStr">
        <is>
          <t/>
        </is>
      </c>
      <c r="CL30" t="inlineStr">
        <is>
          <t/>
        </is>
      </c>
      <c r="CM30" t="inlineStr">
        <is>
          <t/>
        </is>
      </c>
      <c r="CN30" s="2" t="inlineStr">
        <is>
          <t>prerazporejanje delavcev</t>
        </is>
      </c>
      <c r="CO30" s="2" t="inlineStr">
        <is>
          <t>3</t>
        </is>
      </c>
      <c r="CP30" s="2" t="inlineStr">
        <is>
          <t/>
        </is>
      </c>
      <c r="CQ30" t="inlineStr">
        <is>
          <t/>
        </is>
      </c>
      <c r="CR30" s="2" t="inlineStr">
        <is>
          <t>omplacering av arbetstagare|
omplacering|
omplacering av personal</t>
        </is>
      </c>
      <c r="CS30" s="2" t="inlineStr">
        <is>
          <t>3|
3|
3</t>
        </is>
      </c>
      <c r="CT30" s="2" t="inlineStr">
        <is>
          <t xml:space="preserve">|
|
</t>
        </is>
      </c>
      <c r="CU30" t="inlineStr">
        <is>
          <t>att arbetstagare tilldelas nya arbetsuppgifter</t>
        </is>
      </c>
    </row>
    <row r="31">
      <c r="A31" s="1" t="str">
        <f>HYPERLINK("https://iate.europa.eu/entry/result/3627835/all", "3627835")</f>
        <v>3627835</v>
      </c>
      <c r="B31" t="inlineStr">
        <is>
          <t>ENVIRONMENT</t>
        </is>
      </c>
      <c r="C31" t="inlineStr">
        <is>
          <t>ENVIRONMENT|environmental policy|climate change policy|emission trading</t>
        </is>
      </c>
      <c r="D31" s="2" t="inlineStr">
        <is>
          <t>единица за съответствие</t>
        </is>
      </c>
      <c r="E31" s="2" t="inlineStr">
        <is>
          <t>3</t>
        </is>
      </c>
      <c r="F31" s="2" t="inlineStr">
        <is>
          <t/>
        </is>
      </c>
      <c r="G31" t="inlineStr">
        <is>
          <t>в рамките на схема за търговия с емисии, квота или кредит, които са придобити от емитент на парникови газове от друг емитент, който не е превишил тавана си за емисии и който отчита намаленията на емисиите, постигнати другаде, така че да изпълни задълженията си за компенсиране на въглеродните емисии</t>
        </is>
      </c>
      <c r="H31" s="2" t="inlineStr">
        <is>
          <t>jednotka splňující podmínky</t>
        </is>
      </c>
      <c r="I31" s="2" t="inlineStr">
        <is>
          <t>3</t>
        </is>
      </c>
      <c r="J31" s="2" t="inlineStr">
        <is>
          <t/>
        </is>
      </c>
      <c r="K31" t="inlineStr">
        <is>
          <t/>
        </is>
      </c>
      <c r="L31" s="2" t="inlineStr">
        <is>
          <t>overholdelsesenhed</t>
        </is>
      </c>
      <c r="M31" s="2" t="inlineStr">
        <is>
          <t>3</t>
        </is>
      </c>
      <c r="N31" s="2" t="inlineStr">
        <is>
          <t/>
        </is>
      </c>
      <c r="O31" t="inlineStr">
        <is>
          <t>international kreditenhed, der kan anvendes til overholdelse af fase 3 i &lt;a href="https://iate.europa.eu/entry/result/933374/da" target="_blank"&gt;EU ETS&lt;/a&gt;, hvor &lt;a href="https://iate.europa.eu/entry/result/916779/da" target="_blank"&gt;emissionsreduktionsenheder&lt;/a&gt; (ERU) og &lt;a href="https://iate.europa.eu/entry/result/909947/da" target="_blank"&gt;godkendte emissionsreduktioner&lt;/a&gt; (CER) ikke længere kan anvendes</t>
        </is>
      </c>
      <c r="P31" s="2" t="inlineStr">
        <is>
          <t>Compliance-Einheit</t>
        </is>
      </c>
      <c r="Q31" s="2" t="inlineStr">
        <is>
          <t>3</t>
        </is>
      </c>
      <c r="R31" s="2" t="inlineStr">
        <is>
          <t/>
        </is>
      </c>
      <c r="S31" t="inlineStr">
        <is>
          <t>Zertifikat oder
Gutschrift in einem Emissionshandelssystem, das bzw. die ein Emittent von einem
anderen Emittenten, der die Emissionsobergrenze nicht ausgeschöpft hat,
erhalten kann</t>
        </is>
      </c>
      <c r="T31" s="2" t="inlineStr">
        <is>
          <t>μονάδα συμμόρφωσης</t>
        </is>
      </c>
      <c r="U31" s="2" t="inlineStr">
        <is>
          <t>3</t>
        </is>
      </c>
      <c r="V31" s="2" t="inlineStr">
        <is>
          <t/>
        </is>
      </c>
      <c r="W31" t="inlineStr">
        <is>
          <t/>
        </is>
      </c>
      <c r="X31" s="2" t="inlineStr">
        <is>
          <t>compliance unit</t>
        </is>
      </c>
      <c r="Y31" s="2" t="inlineStr">
        <is>
          <t>3</t>
        </is>
      </c>
      <c r="Z31" s="2" t="inlineStr">
        <is>
          <t/>
        </is>
      </c>
      <c r="AA31" t="inlineStr">
        <is>
          <t>allowance or credit within an emissions trading scheme, which is acquired by a GHG emitter from another emitter who did not exceed their emission cap and which takes account of emissions reductions achieved elsewhere to comply with their carbon offsetting obligations</t>
        </is>
      </c>
      <c r="AB31" t="inlineStr">
        <is>
          <t/>
        </is>
      </c>
      <c r="AC31" t="inlineStr">
        <is>
          <t/>
        </is>
      </c>
      <c r="AD31" t="inlineStr">
        <is>
          <t/>
        </is>
      </c>
      <c r="AE31" t="inlineStr">
        <is>
          <t/>
        </is>
      </c>
      <c r="AF31" t="inlineStr">
        <is>
          <t/>
        </is>
      </c>
      <c r="AG31" t="inlineStr">
        <is>
          <t/>
        </is>
      </c>
      <c r="AH31" t="inlineStr">
        <is>
          <t/>
        </is>
      </c>
      <c r="AI31" t="inlineStr">
        <is>
          <t/>
        </is>
      </c>
      <c r="AJ31" t="inlineStr">
        <is>
          <t/>
        </is>
      </c>
      <c r="AK31" t="inlineStr">
        <is>
          <t/>
        </is>
      </c>
      <c r="AL31" t="inlineStr">
        <is>
          <t/>
        </is>
      </c>
      <c r="AM31" t="inlineStr">
        <is>
          <t/>
        </is>
      </c>
      <c r="AN31" s="2" t="inlineStr">
        <is>
          <t>unité de conformité|
unité utilisée à des fins de conformité</t>
        </is>
      </c>
      <c r="AO31" s="2" t="inlineStr">
        <is>
          <t>3|
3</t>
        </is>
      </c>
      <c r="AP31" s="2" t="inlineStr">
        <is>
          <t xml:space="preserve">|
</t>
        </is>
      </c>
      <c r="AQ31" t="inlineStr">
        <is>
          <t>unité de quotas d'émissions qui peut être utilisée pour atteindre un objectif de réduction des
émissions de gaz à effet de serre</t>
        </is>
      </c>
      <c r="AR31" t="inlineStr">
        <is>
          <t/>
        </is>
      </c>
      <c r="AS31" t="inlineStr">
        <is>
          <t/>
        </is>
      </c>
      <c r="AT31" t="inlineStr">
        <is>
          <t/>
        </is>
      </c>
      <c r="AU31" t="inlineStr">
        <is>
          <t/>
        </is>
      </c>
      <c r="AV31" t="inlineStr">
        <is>
          <t/>
        </is>
      </c>
      <c r="AW31" t="inlineStr">
        <is>
          <t/>
        </is>
      </c>
      <c r="AX31" t="inlineStr">
        <is>
          <t/>
        </is>
      </c>
      <c r="AY31" t="inlineStr">
        <is>
          <t/>
        </is>
      </c>
      <c r="AZ31" t="inlineStr">
        <is>
          <t/>
        </is>
      </c>
      <c r="BA31" t="inlineStr">
        <is>
          <t/>
        </is>
      </c>
      <c r="BB31" t="inlineStr">
        <is>
          <t/>
        </is>
      </c>
      <c r="BC31" t="inlineStr">
        <is>
          <t/>
        </is>
      </c>
      <c r="BD31" s="2" t="inlineStr">
        <is>
          <t>unità utilizzata a fini di conformità</t>
        </is>
      </c>
      <c r="BE31" s="2" t="inlineStr">
        <is>
          <t>3</t>
        </is>
      </c>
      <c r="BF31" s="2" t="inlineStr">
        <is>
          <t/>
        </is>
      </c>
      <c r="BG31" t="inlineStr">
        <is>
          <t>quota o credito che un emettitore acquista, nel quadro di un sistema di scambio di quote di emissioni, da un altro emettitore che non ha superato il suo massimale delle emissioni al fine di rispettare gli obblighi di compensazione delle emissioni</t>
        </is>
      </c>
      <c r="BH31" s="2" t="inlineStr">
        <is>
          <t>atitikties vienetas|
atitikties užtikrinimo vienetas</t>
        </is>
      </c>
      <c r="BI31" s="2" t="inlineStr">
        <is>
          <t>3|
3</t>
        </is>
      </c>
      <c r="BJ31" s="2" t="inlineStr">
        <is>
          <t xml:space="preserve">|
</t>
        </is>
      </c>
      <c r="BK31" t="inlineStr">
        <is>
          <t/>
        </is>
      </c>
      <c r="BL31" s="2" t="inlineStr">
        <is>
          <t>atbilstības vienība</t>
        </is>
      </c>
      <c r="BM31" s="2" t="inlineStr">
        <is>
          <t>2</t>
        </is>
      </c>
      <c r="BN31" s="2" t="inlineStr">
        <is>
          <t/>
        </is>
      </c>
      <c r="BO31" t="inlineStr">
        <is>
          <t/>
        </is>
      </c>
      <c r="BP31" s="2" t="inlineStr">
        <is>
          <t>unità ta' konformità</t>
        </is>
      </c>
      <c r="BQ31" s="2" t="inlineStr">
        <is>
          <t>3</t>
        </is>
      </c>
      <c r="BR31" s="2" t="inlineStr">
        <is>
          <t/>
        </is>
      </c>
      <c r="BS31" t="inlineStr">
        <is>
          <t>unità ta' kejl ta' emissjonijiet ta' CO&lt;sub&gt;2&lt;/sub&gt; permessi jew ikkreditati fi &lt;a href="https://iate.europa.eu/entry/result/933098/mt" target="_blank"&gt;skema għall-iskambju ta' kwoti tal-emissjonijiet&lt;/a&gt;, akkwistata minn emittent ta' gass serra mingħand emittent ieħor li ma qabiżx il-limitu tiegħu ta' emissjonijiet, u li tqis it-tnaqqis fl-emissjonijiet miksub mod ieħor għall-konformità mal-obbligi ta' &lt;a href="https://iate.europa.eu/entry/result/3533364/mt" target="_blank"&gt;kumpens għal emissjonijiet ta' karbonju&lt;/a&gt;.</t>
        </is>
      </c>
      <c r="BT31" t="inlineStr">
        <is>
          <t/>
        </is>
      </c>
      <c r="BU31" t="inlineStr">
        <is>
          <t/>
        </is>
      </c>
      <c r="BV31" t="inlineStr">
        <is>
          <t/>
        </is>
      </c>
      <c r="BW31" t="inlineStr">
        <is>
          <t/>
        </is>
      </c>
      <c r="BX31" t="inlineStr">
        <is>
          <t/>
        </is>
      </c>
      <c r="BY31" t="inlineStr">
        <is>
          <t/>
        </is>
      </c>
      <c r="BZ31" t="inlineStr">
        <is>
          <t/>
        </is>
      </c>
      <c r="CA31" t="inlineStr">
        <is>
          <t/>
        </is>
      </c>
      <c r="CB31" t="inlineStr">
        <is>
          <t/>
        </is>
      </c>
      <c r="CC31" t="inlineStr">
        <is>
          <t/>
        </is>
      </c>
      <c r="CD31" t="inlineStr">
        <is>
          <t/>
        </is>
      </c>
      <c r="CE31" t="inlineStr">
        <is>
          <t/>
        </is>
      </c>
      <c r="CF31" t="inlineStr">
        <is>
          <t/>
        </is>
      </c>
      <c r="CG31" t="inlineStr">
        <is>
          <t/>
        </is>
      </c>
      <c r="CH31" t="inlineStr">
        <is>
          <t/>
        </is>
      </c>
      <c r="CI31" t="inlineStr">
        <is>
          <t/>
        </is>
      </c>
      <c r="CJ31" t="inlineStr">
        <is>
          <t/>
        </is>
      </c>
      <c r="CK31" t="inlineStr">
        <is>
          <t/>
        </is>
      </c>
      <c r="CL31" t="inlineStr">
        <is>
          <t/>
        </is>
      </c>
      <c r="CM31" t="inlineStr">
        <is>
          <t/>
        </is>
      </c>
      <c r="CN31" s="2" t="inlineStr">
        <is>
          <t>enota za izpolnjevanje obveznosti</t>
        </is>
      </c>
      <c r="CO31" s="2" t="inlineStr">
        <is>
          <t>3</t>
        </is>
      </c>
      <c r="CP31" s="2" t="inlineStr">
        <is>
          <t/>
        </is>
      </c>
      <c r="CQ31" t="inlineStr">
        <is>
          <t/>
        </is>
      </c>
      <c r="CR31" s="2" t="inlineStr">
        <is>
          <t>enhet för efterlevnad</t>
        </is>
      </c>
      <c r="CS31" s="2" t="inlineStr">
        <is>
          <t>3</t>
        </is>
      </c>
      <c r="CT31" s="2" t="inlineStr">
        <is>
          <t/>
        </is>
      </c>
      <c r="CU31" t="inlineStr">
        <is>
          <t>enhet som en luftfartygsoperatör kan använda för att fullgöra sina skyldigheter enligt artikel 12 i direktiv 2003/87/EG med avseende på utsläpp från flygningar</t>
        </is>
      </c>
    </row>
    <row r="32">
      <c r="A32" s="1" t="str">
        <f>HYPERLINK("https://iate.europa.eu/entry/result/385197/all", "385197")</f>
        <v>385197</v>
      </c>
      <c r="B32" t="inlineStr">
        <is>
          <t>INTERNATIONAL ORGANISATIONS;ENVIRONMENT</t>
        </is>
      </c>
      <c r="C32" t="inlineStr">
        <is>
          <t>INTERNATIONAL ORGANISATIONS|United Nations|UN programmes and funds|UN Environment Programme|Intergovernmental Panel on Climate Change;ENVIRONMENT|environmental policy</t>
        </is>
      </c>
      <c r="D32" s="2" t="inlineStr">
        <is>
          <t>категория източници</t>
        </is>
      </c>
      <c r="E32" s="2" t="inlineStr">
        <is>
          <t>3</t>
        </is>
      </c>
      <c r="F32" s="2" t="inlineStr">
        <is>
          <t/>
        </is>
      </c>
      <c r="G32" t="inlineStr">
        <is>
          <t/>
        </is>
      </c>
      <c r="H32" s="2" t="inlineStr">
        <is>
          <t>kategorie zdroje</t>
        </is>
      </c>
      <c r="I32" s="2" t="inlineStr">
        <is>
          <t>3</t>
        </is>
      </c>
      <c r="J32" s="2" t="inlineStr">
        <is>
          <t/>
        </is>
      </c>
      <c r="K32" t="inlineStr">
        <is>
          <t/>
        </is>
      </c>
      <c r="L32" s="2" t="inlineStr">
        <is>
          <t>kildekategori</t>
        </is>
      </c>
      <c r="M32" s="2" t="inlineStr">
        <is>
          <t>3</t>
        </is>
      </c>
      <c r="N32" s="2" t="inlineStr">
        <is>
          <t/>
        </is>
      </c>
      <c r="O32" t="inlineStr">
        <is>
          <t>undergrupper af emissioner og optag fastsat af IPCC med henblik på et lands &lt;a href="https://iate.europa.eu/entry/result/902753/da" target="_blank"&gt;nationale drivhusgasopgørelse&lt;/a&gt;</t>
        </is>
      </c>
      <c r="P32" s="2" t="inlineStr">
        <is>
          <t>Quellenkategorie</t>
        </is>
      </c>
      <c r="Q32" s="2" t="inlineStr">
        <is>
          <t>3</t>
        </is>
      </c>
      <c r="R32" s="2" t="inlineStr">
        <is>
          <t/>
        </is>
      </c>
      <c r="S32" t="inlineStr">
        <is>
          <t>Einteilung der
Sektoren, in denen Emissionen und der Abbau für die Zwecke des nationalen
Treibhausgasinventars gruppiert werden</t>
        </is>
      </c>
      <c r="T32" s="2" t="inlineStr">
        <is>
          <t>κατηγορία πηγών</t>
        </is>
      </c>
      <c r="U32" s="2" t="inlineStr">
        <is>
          <t>3</t>
        </is>
      </c>
      <c r="V32" s="2" t="inlineStr">
        <is>
          <t/>
        </is>
      </c>
      <c r="W32" t="inlineStr">
        <is>
          <t/>
        </is>
      </c>
      <c r="X32" s="2" t="inlineStr">
        <is>
          <t>source category</t>
        </is>
      </c>
      <c r="Y32" s="2" t="inlineStr">
        <is>
          <t>3</t>
        </is>
      </c>
      <c r="Z32" s="2" t="inlineStr">
        <is>
          <t/>
        </is>
      </c>
      <c r="AA32" t="inlineStr">
        <is>
          <t>subdivision of sectors in which emissions and removals are
grouped for the purpose of a country’s &lt;a href="https://iate.europa.eu/entry/result/902753" target="_blank"&gt;national greenhouse gas inventory&lt;/a&gt;</t>
        </is>
      </c>
      <c r="AB32" s="2" t="inlineStr">
        <is>
          <t>categoría de fuentes</t>
        </is>
      </c>
      <c r="AC32" s="2" t="inlineStr">
        <is>
          <t>1</t>
        </is>
      </c>
      <c r="AD32" s="2" t="inlineStr">
        <is>
          <t/>
        </is>
      </c>
      <c r="AE32" t="inlineStr">
        <is>
          <t/>
        </is>
      </c>
      <c r="AF32" t="inlineStr">
        <is>
          <t/>
        </is>
      </c>
      <c r="AG32" t="inlineStr">
        <is>
          <t/>
        </is>
      </c>
      <c r="AH32" t="inlineStr">
        <is>
          <t/>
        </is>
      </c>
      <c r="AI32" t="inlineStr">
        <is>
          <t/>
        </is>
      </c>
      <c r="AJ32" t="inlineStr">
        <is>
          <t/>
        </is>
      </c>
      <c r="AK32" t="inlineStr">
        <is>
          <t/>
        </is>
      </c>
      <c r="AL32" t="inlineStr">
        <is>
          <t/>
        </is>
      </c>
      <c r="AM32" t="inlineStr">
        <is>
          <t/>
        </is>
      </c>
      <c r="AN32" s="2" t="inlineStr">
        <is>
          <t>catégorie de sources émettrices|
catégorie de sources|
catégorie de sources d’émissions</t>
        </is>
      </c>
      <c r="AO32" s="2" t="inlineStr">
        <is>
          <t>3|
3|
3</t>
        </is>
      </c>
      <c r="AP32" s="2" t="inlineStr">
        <is>
          <t xml:space="preserve">|
|
</t>
        </is>
      </c>
      <c r="AQ32" t="inlineStr">
        <is>
          <t>subdivision des secteurs dans lesquels sont regroupées les émissions et les absorptions de gaz à effet de serre aux fins des inventaires nationaux des gaz à effet de serre</t>
        </is>
      </c>
      <c r="AR32" t="inlineStr">
        <is>
          <t/>
        </is>
      </c>
      <c r="AS32" t="inlineStr">
        <is>
          <t/>
        </is>
      </c>
      <c r="AT32" t="inlineStr">
        <is>
          <t/>
        </is>
      </c>
      <c r="AU32" t="inlineStr">
        <is>
          <t/>
        </is>
      </c>
      <c r="AV32" s="2" t="inlineStr">
        <is>
          <t>kategorija izvora</t>
        </is>
      </c>
      <c r="AW32" s="2" t="inlineStr">
        <is>
          <t>3</t>
        </is>
      </c>
      <c r="AX32" s="2" t="inlineStr">
        <is>
          <t/>
        </is>
      </c>
      <c r="AY32" t="inlineStr">
        <is>
          <t/>
        </is>
      </c>
      <c r="AZ32" t="inlineStr">
        <is>
          <t/>
        </is>
      </c>
      <c r="BA32" t="inlineStr">
        <is>
          <t/>
        </is>
      </c>
      <c r="BB32" t="inlineStr">
        <is>
          <t/>
        </is>
      </c>
      <c r="BC32" t="inlineStr">
        <is>
          <t/>
        </is>
      </c>
      <c r="BD32" s="2" t="inlineStr">
        <is>
          <t>categoria di fonti|
categoria di fonti di emissioni</t>
        </is>
      </c>
      <c r="BE32" s="2" t="inlineStr">
        <is>
          <t>3|
3</t>
        </is>
      </c>
      <c r="BF32" s="2" t="inlineStr">
        <is>
          <t xml:space="preserve">|
</t>
        </is>
      </c>
      <c r="BG32" t="inlineStr">
        <is>
          <t>suddivisione dei settori in cui le emissioni e gli assorbimenti sono raggruppati ai fini dell'&lt;a href="https://iate.europa.eu/entry/result/902753/it" target="_blank"&gt;inventario nazionale dei gas a effetto serra&lt;/a&gt;</t>
        </is>
      </c>
      <c r="BH32" s="2" t="inlineStr">
        <is>
          <t>šaltinių kategorija|
šaltinio kategorija</t>
        </is>
      </c>
      <c r="BI32" s="2" t="inlineStr">
        <is>
          <t>3|
3</t>
        </is>
      </c>
      <c r="BJ32" s="2" t="inlineStr">
        <is>
          <t xml:space="preserve">|
</t>
        </is>
      </c>
      <c r="BK32" t="inlineStr">
        <is>
          <t>Kioto protokole nustatyta sektoriaus dalis, kurios pagrindu &lt;a href="https://iate.europa.eu/entry/result/902753/lt" target="_blank"&gt;nacionalinėje šiltnamio efektą sukeliančių dujų apskaitoje&lt;/a&gt; grupuojami išmetamųjų teršalų ir šalinimo absorbentais kiekiai</t>
        </is>
      </c>
      <c r="BL32" s="2" t="inlineStr">
        <is>
          <t>avota kategorija</t>
        </is>
      </c>
      <c r="BM32" s="2" t="inlineStr">
        <is>
          <t>3</t>
        </is>
      </c>
      <c r="BN32" s="2" t="inlineStr">
        <is>
          <t/>
        </is>
      </c>
      <c r="BO32" t="inlineStr">
        <is>
          <t>sektoru apakšiedalījums, kādā emisijas un piesaistījumus grupē nolūkā veikt &lt;a href="https://iate.europa.eu/entry/result/902753/lv" target="_blank"&gt;nacionālais siltumnīcefekta gāzu inventarizācijas pārskatu&lt;/a&gt;</t>
        </is>
      </c>
      <c r="BP32" s="2" t="inlineStr">
        <is>
          <t>kategorija ta' sorsi</t>
        </is>
      </c>
      <c r="BQ32" s="2" t="inlineStr">
        <is>
          <t>3</t>
        </is>
      </c>
      <c r="BR32" s="2" t="inlineStr">
        <is>
          <t/>
        </is>
      </c>
      <c r="BS32" t="inlineStr">
        <is>
          <t>subdiviżjoni tas-setturi kif jitqassmu l-emissjonijiet u l-assorbimenti għall-fini tal-&lt;a href="https://iate.europa.eu/entry/result/902753/mt" target="_blank"&gt;inventarju nazzjonali tal-gassijiet b'effett ta' serra&lt;/a&gt; ta' pajjiż</t>
        </is>
      </c>
      <c r="BT32" t="inlineStr">
        <is>
          <t/>
        </is>
      </c>
      <c r="BU32" t="inlineStr">
        <is>
          <t/>
        </is>
      </c>
      <c r="BV32" t="inlineStr">
        <is>
          <t/>
        </is>
      </c>
      <c r="BW32" t="inlineStr">
        <is>
          <t/>
        </is>
      </c>
      <c r="BX32" t="inlineStr">
        <is>
          <t/>
        </is>
      </c>
      <c r="BY32" t="inlineStr">
        <is>
          <t/>
        </is>
      </c>
      <c r="BZ32" t="inlineStr">
        <is>
          <t/>
        </is>
      </c>
      <c r="CA32" t="inlineStr">
        <is>
          <t/>
        </is>
      </c>
      <c r="CB32" t="inlineStr">
        <is>
          <t/>
        </is>
      </c>
      <c r="CC32" t="inlineStr">
        <is>
          <t/>
        </is>
      </c>
      <c r="CD32" t="inlineStr">
        <is>
          <t/>
        </is>
      </c>
      <c r="CE32" t="inlineStr">
        <is>
          <t/>
        </is>
      </c>
      <c r="CF32" t="inlineStr">
        <is>
          <t/>
        </is>
      </c>
      <c r="CG32" t="inlineStr">
        <is>
          <t/>
        </is>
      </c>
      <c r="CH32" t="inlineStr">
        <is>
          <t/>
        </is>
      </c>
      <c r="CI32" t="inlineStr">
        <is>
          <t/>
        </is>
      </c>
      <c r="CJ32" t="inlineStr">
        <is>
          <t/>
        </is>
      </c>
      <c r="CK32" t="inlineStr">
        <is>
          <t/>
        </is>
      </c>
      <c r="CL32" t="inlineStr">
        <is>
          <t/>
        </is>
      </c>
      <c r="CM32" t="inlineStr">
        <is>
          <t/>
        </is>
      </c>
      <c r="CN32" s="2" t="inlineStr">
        <is>
          <t>kategorija virov|
vrsta virov</t>
        </is>
      </c>
      <c r="CO32" s="2" t="inlineStr">
        <is>
          <t>3|
3</t>
        </is>
      </c>
      <c r="CP32" s="2" t="inlineStr">
        <is>
          <t xml:space="preserve">|
</t>
        </is>
      </c>
      <c r="CQ32" t="inlineStr">
        <is>
          <t/>
        </is>
      </c>
      <c r="CR32" s="2" t="inlineStr">
        <is>
          <t>källkategori</t>
        </is>
      </c>
      <c r="CS32" s="2" t="inlineStr">
        <is>
          <t>3</t>
        </is>
      </c>
      <c r="CT32" s="2" t="inlineStr">
        <is>
          <t/>
        </is>
      </c>
      <c r="CU32" t="inlineStr">
        <is>
          <t>kategori (mellan sektor och underkategori) för rapportering av utsläpp och upptag som ska användas i de &lt;a href="https://iate.europa.eu/entry/result/902753/sv" target="_blank"&gt;nationella inventeringarna av växthusgaser&lt;/a&gt; enligt riktlinjerna från &lt;a href="https://iate.europa.eu/entry/result/786165/sv" target="_blank"&gt;FN:s klimatpanel (IPCC)&lt;/a&gt;</t>
        </is>
      </c>
    </row>
    <row r="33">
      <c r="A33" s="1" t="str">
        <f>HYPERLINK("https://iate.europa.eu/entry/result/3627774/all", "3627774")</f>
        <v>3627774</v>
      </c>
      <c r="B33" t="inlineStr">
        <is>
          <t>ENVIRONMENT</t>
        </is>
      </c>
      <c r="C33" t="inlineStr">
        <is>
          <t>ENVIRONMENT|environmental policy</t>
        </is>
      </c>
      <c r="D33" s="2" t="inlineStr">
        <is>
          <t>преглед на данните от инвентаризациите|
преглед на данните от националните инвентаризации</t>
        </is>
      </c>
      <c r="E33" s="2" t="inlineStr">
        <is>
          <t>3|
3</t>
        </is>
      </c>
      <c r="F33" s="2" t="inlineStr">
        <is>
          <t xml:space="preserve">|
</t>
        </is>
      </c>
      <c r="G33" t="inlineStr">
        <is>
          <t>цялостен преглед, включващ: &lt;br&gt;- проверки за прозрачност, точност, съгласуваност, сравнимост и
пълнота на подадената информация; - проверки за установяване на случаи, когато
данните от инвентаризацията са подготвени по начин, който не съответства на
ръководствата на РКООНИК или на правилата на Съюза;
&lt;br&gt;- проверки за установяване на случаи, при
които отчитането на ЗПЗГС е извършено по начин, който не съответства на
ръководствата на РКООНИК или на правилата на Съюза, както и
&lt;br&gt;- изчисляване по целесъобразност на произтичащите
от това необходими технически корекции в консултации с държавите членки</t>
        </is>
      </c>
      <c r="H33" s="2" t="inlineStr">
        <is>
          <t>přezkum údajů týkajících se národních inventur|
přezkum inventur</t>
        </is>
      </c>
      <c r="I33" s="2" t="inlineStr">
        <is>
          <t>3|
3</t>
        </is>
      </c>
      <c r="J33" s="2" t="inlineStr">
        <is>
          <t xml:space="preserve">|
</t>
        </is>
      </c>
      <c r="K33" t="inlineStr">
        <is>
          <t>komplexní přezkum údajů týkajících se národních inventur odeslaných členskými státy podle čl. 26 odst. 4 nařízení (EU) 2018/1999, které provede Komise v letech 2027 a 2032 s cílem sledovat snížení nebo omezení emisí skleníkových plynů členských států a jejich snížení emisí a zlepšení pohlcení pomocí propadů</t>
        </is>
      </c>
      <c r="L33" s="2" t="inlineStr">
        <is>
          <t>revision af opgørelsen</t>
        </is>
      </c>
      <c r="M33" s="2" t="inlineStr">
        <is>
          <t>3</t>
        </is>
      </c>
      <c r="N33" s="2" t="inlineStr">
        <is>
          <t/>
        </is>
      </c>
      <c r="O33" t="inlineStr">
        <is>
          <t>omfattende gennemgang foretaget af Europa-Kommissionen af de nationale opgørelsesdata, som medlemsstaterne indsender i henhold til artikel 26, stk. 4, i forordning (EU) 2018/1999 med henblik på at overvåge medlemsstaternes reduktioner eller begrænsninger af drivhusgasemissioner og deres forbedring af optag gennem dræn</t>
        </is>
      </c>
      <c r="P33" s="2" t="inlineStr">
        <is>
          <t>Überprüfung der Inventare|
Inventarüberprüfung</t>
        </is>
      </c>
      <c r="Q33" s="2" t="inlineStr">
        <is>
          <t>3|
3</t>
        </is>
      </c>
      <c r="R33" s="2" t="inlineStr">
        <is>
          <t xml:space="preserve">|
</t>
        </is>
      </c>
      <c r="S33" t="inlineStr">
        <is>
          <t>umfassende
Überprüfung der von den Mitgliedstaaten gemäß Artikel 26 Absatz 4 der Verordnung
2018/1999 übermittelten Daten aus den nationalen Inventaren, um
Treibhausgasemissionsreduktionen oder -begrenzungen der Mitgliedstaaten, die
Reduktion von Treibhausgasemissionen und die Steigerung des Abbaus dieser Gase
durch Senken sowie etwaige andere unionsrechtlich festgeschriebene
Emissionsreduktions- oder -begrenzungsziele zu überwachen</t>
        </is>
      </c>
      <c r="T33" s="2" t="inlineStr">
        <is>
          <t>επανεξέταση της απογραφής</t>
        </is>
      </c>
      <c r="U33" s="2" t="inlineStr">
        <is>
          <t>3</t>
        </is>
      </c>
      <c r="V33" s="2" t="inlineStr">
        <is>
          <t/>
        </is>
      </c>
      <c r="W33" t="inlineStr">
        <is>
          <t>Με σκοπό την παρακολούθηση των μειώσεων ή των περιορισμών των εκπομπών αερίων του θερμοκηπίου των κρατών μελών δυνάμει των άρθρων 4, 9 και 10 του κανονισμού (ΕΕ) 2018/842 και της μείωσης των εκπομπών και της ενίσχυσης των απορροφήσεών τους από καταβόθρες δυνάμει των άρθρων 4 και 14 του κανονισμού (ΕΕ) 2018/841, καθώς και κάθε άλλης επιδίωξης για μείωση ή περιορισμό των εκπομπών αερίων του θερμοκηπίου που προβλέπεται στο ενωσιακό δίκαιο, η Επιτροπή διενεργεί το 2027 και το 2032 συνολική επανεξέταση των εθνικών δεδομένων απογραφής που υποβάλλουν τα κράτη μέλη σύμφωνα με το άρθρο 26 παρ</t>
        </is>
      </c>
      <c r="X33" s="2" t="inlineStr">
        <is>
          <t>inventory review|
review of national inventory data</t>
        </is>
      </c>
      <c r="Y33" s="2" t="inlineStr">
        <is>
          <t>3|
2</t>
        </is>
      </c>
      <c r="Z33" s="2" t="inlineStr">
        <is>
          <t xml:space="preserve">|
</t>
        </is>
      </c>
      <c r="AA33" t="inlineStr">
        <is>
          <t>comprehensive review by the European Commission of the national
inventory data submitted by Member States pursuant to Article 26(4) of Regulation (EU) 2018/1999 with a view to
monitoring Member States' greenhouse gas emission reductions or limitations and
their reduction of emissions and enhancement of removals by sinks</t>
        </is>
      </c>
      <c r="AB33" t="inlineStr">
        <is>
          <t/>
        </is>
      </c>
      <c r="AC33" t="inlineStr">
        <is>
          <t/>
        </is>
      </c>
      <c r="AD33" t="inlineStr">
        <is>
          <t/>
        </is>
      </c>
      <c r="AE33" t="inlineStr">
        <is>
          <t/>
        </is>
      </c>
      <c r="AF33" t="inlineStr">
        <is>
          <t/>
        </is>
      </c>
      <c r="AG33" t="inlineStr">
        <is>
          <t/>
        </is>
      </c>
      <c r="AH33" t="inlineStr">
        <is>
          <t/>
        </is>
      </c>
      <c r="AI33" t="inlineStr">
        <is>
          <t/>
        </is>
      </c>
      <c r="AJ33" t="inlineStr">
        <is>
          <t/>
        </is>
      </c>
      <c r="AK33" t="inlineStr">
        <is>
          <t/>
        </is>
      </c>
      <c r="AL33" t="inlineStr">
        <is>
          <t/>
        </is>
      </c>
      <c r="AM33" t="inlineStr">
        <is>
          <t/>
        </is>
      </c>
      <c r="AN33" s="2" t="inlineStr">
        <is>
          <t>examen des inventaires</t>
        </is>
      </c>
      <c r="AO33" s="2" t="inlineStr">
        <is>
          <t>3</t>
        </is>
      </c>
      <c r="AP33" s="2" t="inlineStr">
        <is>
          <t/>
        </is>
      </c>
      <c r="AQ33" t="inlineStr">
        <is>
          <t>examen complet, par la Commission, des données des inventaires nationaux communiqués par les États membres en vertu de l'article 26, paragraphe 4, du règlement (UE) 2018/1999, afin de déterminer les quotas annuels d'émissions et de suivre la réalisation par les États membres de leurs objectifs de réduction ou de limitation des émissions de gaz à effet de serre</t>
        </is>
      </c>
      <c r="AR33" t="inlineStr">
        <is>
          <t/>
        </is>
      </c>
      <c r="AS33" t="inlineStr">
        <is>
          <t/>
        </is>
      </c>
      <c r="AT33" t="inlineStr">
        <is>
          <t/>
        </is>
      </c>
      <c r="AU33" t="inlineStr">
        <is>
          <t/>
        </is>
      </c>
      <c r="AV33" s="2" t="inlineStr">
        <is>
          <t>revizija inventara</t>
        </is>
      </c>
      <c r="AW33" s="2" t="inlineStr">
        <is>
          <t>3</t>
        </is>
      </c>
      <c r="AX33" s="2" t="inlineStr">
        <is>
          <t/>
        </is>
      </c>
      <c r="AY33" t="inlineStr">
        <is>
          <t>sveobuhvatna revizija podataka iz nacionalnih inventara koje su dostavile države članice u skladu s člankom 26. stavkom 4. Uredbe (EU) 2018/1999 s ciljem praćenja smanjenja emisija stakleničkih plinova država članica ili njihova ograničenja i njihovih smanjenja emisija i poboljšanja uklanjanja ponorima</t>
        </is>
      </c>
      <c r="AZ33" t="inlineStr">
        <is>
          <t/>
        </is>
      </c>
      <c r="BA33" t="inlineStr">
        <is>
          <t/>
        </is>
      </c>
      <c r="BB33" t="inlineStr">
        <is>
          <t/>
        </is>
      </c>
      <c r="BC33" t="inlineStr">
        <is>
          <t/>
        </is>
      </c>
      <c r="BD33" s="2" t="inlineStr">
        <is>
          <t>revisione dell'inventario</t>
        </is>
      </c>
      <c r="BE33" s="2" t="inlineStr">
        <is>
          <t>3</t>
        </is>
      </c>
      <c r="BF33" s="2" t="inlineStr">
        <is>
          <t/>
        </is>
      </c>
      <c r="BG33" t="inlineStr">
        <is>
          <t>revisione completa, da parte della Commissione europea, dei dati degli inventari nazionali trasmessi dagli Stati membri a norma dell'articolo 26, paragrafo 4 del regolamento (UE) 2018/1999 al fine di monitorare le riduzioni o le limitazioni delle emissioni di gas a effetto serra degli Stati membri, la riduzione delle emissioni e l'aumento dell'assorbimento dai pozzi nonché altri traguardi di riduzione o limitazione delle emissioni di gas a effetto serra definiti dal diritto dell'Unione</t>
        </is>
      </c>
      <c r="BH33" s="2" t="inlineStr">
        <is>
          <t>apskaitos ataskaitų peržiūra</t>
        </is>
      </c>
      <c r="BI33" s="2" t="inlineStr">
        <is>
          <t>3</t>
        </is>
      </c>
      <c r="BJ33" s="2" t="inlineStr">
        <is>
          <t/>
        </is>
      </c>
      <c r="BK33" t="inlineStr">
        <is>
          <t>Komisijos atliekama išsami nacionalinių apskaitų duomenų, kuriuos valstybės narės pateikia pagal Reglamento (ES) 2018/1999 26 straipsnio 4 dalį, peržiūra, kurios tikslas yra stebėti, kaip valstybės narės mažina arba riboja išmetamą ŠESD kiekį, mažina išmetamų teršalų kiekį, didina absorbentais pašalinamų teršalų kiekį ir vykdo visus kitus Sąjungos teisės aktuose nustatytus išmetamo ŠESD kiekio mažinimo ar ribojimo tikslus</t>
        </is>
      </c>
      <c r="BL33" s="2" t="inlineStr">
        <is>
          <t>inventarizācijas pārskatu izskatīšana</t>
        </is>
      </c>
      <c r="BM33" s="2" t="inlineStr">
        <is>
          <t>3</t>
        </is>
      </c>
      <c r="BN33" s="2" t="inlineStr">
        <is>
          <t/>
        </is>
      </c>
      <c r="BO33" t="inlineStr">
        <is>
          <t>visaptveroša Komisijas veikta inventarizācijas pārskatu izskatīšana ar mērķi uzraudzīt dalībvalstu siltumnīcefekta gāzu emisiju samazinājumus vai ierobežojumus, kā arī emisiju samazinājumus un piesaistes palielināšanu piesaistītājos</t>
        </is>
      </c>
      <c r="BP33" s="2" t="inlineStr">
        <is>
          <t>rieżami tal-inventarju</t>
        </is>
      </c>
      <c r="BQ33" s="2" t="inlineStr">
        <is>
          <t>3</t>
        </is>
      </c>
      <c r="BR33" s="2" t="inlineStr">
        <is>
          <t/>
        </is>
      </c>
      <c r="BS33" t="inlineStr">
        <is>
          <t>rieżami komprensiv mill-Kummissjoni Ewropea tad-data għall-inventarju nazzjonali ppreżentata mill-Istati Membri skont l-Artikolu 26(4) tar-Regolament (UE) 2018/1999 bil-ħsieb tal-monitoraġġ tat-tnaqqis jew tal-limitazzjoni fl-emissjonijiet ta' gassijiet b'effett ta' serra tal-Istati Membri u tat-tnaqqis fl-emissjonijiet u t-tisħiħ tal-assorbiment minn bjar</t>
        </is>
      </c>
      <c r="BT33" t="inlineStr">
        <is>
          <t/>
        </is>
      </c>
      <c r="BU33" t="inlineStr">
        <is>
          <t/>
        </is>
      </c>
      <c r="BV33" t="inlineStr">
        <is>
          <t/>
        </is>
      </c>
      <c r="BW33" t="inlineStr">
        <is>
          <t/>
        </is>
      </c>
      <c r="BX33" s="2" t="inlineStr">
        <is>
          <t>przegląd wykazów</t>
        </is>
      </c>
      <c r="BY33" s="2" t="inlineStr">
        <is>
          <t>3</t>
        </is>
      </c>
      <c r="BZ33" s="2" t="inlineStr">
        <is>
          <t/>
        </is>
      </c>
      <c r="CA33" t="inlineStr">
        <is>
          <t>kompleksowy przegląd danych z wykazów krajowych przedłożonych przez państwa członkowskie zgodnie z art. 26 ust. 4 rozporządzenia (UE) 2018/1999 w celu monitorowania redukcji lub ograniczeń emisji gazów cieplarnianych przez państwa członkowskie zgodnie z art. 4, 9 i 10 rozporządzenia (UE) 2018/842 oraz redukcji emisji i poprawy usuwania przez pochłaniacze zgodnie z art. 4 i 14 rozporządzenia (UE) 2018/841 oraz wszelkich innych celów redukcji lub ograniczeń emisji gazów cieplarnianych określonych w prawodawstwie Unii</t>
        </is>
      </c>
      <c r="CB33" t="inlineStr">
        <is>
          <t/>
        </is>
      </c>
      <c r="CC33" t="inlineStr">
        <is>
          <t/>
        </is>
      </c>
      <c r="CD33" t="inlineStr">
        <is>
          <t/>
        </is>
      </c>
      <c r="CE33" t="inlineStr">
        <is>
          <t/>
        </is>
      </c>
      <c r="CF33" t="inlineStr">
        <is>
          <t/>
        </is>
      </c>
      <c r="CG33" t="inlineStr">
        <is>
          <t/>
        </is>
      </c>
      <c r="CH33" t="inlineStr">
        <is>
          <t/>
        </is>
      </c>
      <c r="CI33" t="inlineStr">
        <is>
          <t/>
        </is>
      </c>
      <c r="CJ33" t="inlineStr">
        <is>
          <t/>
        </is>
      </c>
      <c r="CK33" t="inlineStr">
        <is>
          <t/>
        </is>
      </c>
      <c r="CL33" t="inlineStr">
        <is>
          <t/>
        </is>
      </c>
      <c r="CM33" t="inlineStr">
        <is>
          <t/>
        </is>
      </c>
      <c r="CN33" s="2" t="inlineStr">
        <is>
          <t>pregled nacionalnih podatkov iz evidenc|
pregled evidenc</t>
        </is>
      </c>
      <c r="CO33" s="2" t="inlineStr">
        <is>
          <t>3|
3</t>
        </is>
      </c>
      <c r="CP33" s="2" t="inlineStr">
        <is>
          <t xml:space="preserve">|
</t>
        </is>
      </c>
      <c r="CQ33" t="inlineStr">
        <is>
          <t>celovit pregled nacionalnih podatkov iz evidenc, ki jih predložijo države članice v skladu s členom 26(4) Uredbe EU) 2018/1999; pregled izvede Komisija z namenom spremljanja zmanjšanja ali omejitev emisij toplogrednih plinov držav članic ter njihovega zmanjšanja emisij in povečanje odvzemov po ponorih</t>
        </is>
      </c>
      <c r="CR33" s="2" t="inlineStr">
        <is>
          <t>granskning av nationella inventeringsdata|
granskning av inventering</t>
        </is>
      </c>
      <c r="CS33" s="2" t="inlineStr">
        <is>
          <t>3|
3</t>
        </is>
      </c>
      <c r="CT33" s="2" t="inlineStr">
        <is>
          <t xml:space="preserve">|
</t>
        </is>
      </c>
      <c r="CU33" t="inlineStr">
        <is>
          <t>omfattande granskning, av kommissionen, av de nationella inventeringsdata som inlämnats av medlemsstaterna i enlighet med artikel 26.4 i förordning (EU) 2018/199 i syfte att övervaka medlemsstaternas minskningar eller begränsningar av utsläppen av växthusgaser och deras utsläppsminskningar och förbättringar av upptag i sänkor</t>
        </is>
      </c>
    </row>
    <row r="34">
      <c r="A34" s="1" t="str">
        <f>HYPERLINK("https://iate.europa.eu/entry/result/3627833/all", "3627833")</f>
        <v>3627833</v>
      </c>
      <c r="B34" t="inlineStr">
        <is>
          <t>ENVIRONMENT</t>
        </is>
      </c>
      <c r="C34" t="inlineStr">
        <is>
          <t>ENVIRONMENT|environmental policy|climate change policy|reduction of gas emissions</t>
        </is>
      </c>
      <c r="D34" s="2" t="inlineStr">
        <is>
          <t>приспадане на поглъщанията</t>
        </is>
      </c>
      <c r="E34" s="2" t="inlineStr">
        <is>
          <t>3</t>
        </is>
      </c>
      <c r="F34" s="2" t="inlineStr">
        <is>
          <t/>
        </is>
      </c>
      <c r="G34" t="inlineStr">
        <is>
          <t>математическа операция, след която общото количество емисии на парникови газове може да се счита за нетни емисии</t>
        </is>
      </c>
      <c r="H34" s="2" t="inlineStr">
        <is>
          <t>odečtení pohlcení|
odečtení pohlcených emisí</t>
        </is>
      </c>
      <c r="I34" s="2" t="inlineStr">
        <is>
          <t>3|
3</t>
        </is>
      </c>
      <c r="J34" s="2" t="inlineStr">
        <is>
          <t xml:space="preserve">|
</t>
        </is>
      </c>
      <c r="K34" t="inlineStr">
        <is>
          <t>matematická operace, po jejímž provedení lze celkové emise skleníkových plynů považovat za čisté emise</t>
        </is>
      </c>
      <c r="L34" s="2" t="inlineStr">
        <is>
          <t>fratrækning af optag</t>
        </is>
      </c>
      <c r="M34" s="2" t="inlineStr">
        <is>
          <t>3</t>
        </is>
      </c>
      <c r="N34" s="2" t="inlineStr">
        <is>
          <t/>
        </is>
      </c>
      <c r="O34" t="inlineStr">
        <is>
          <t>faktor, der indgår i beregningen af nettodrivhusgasemissionerne (emissioner minus optag)</t>
        </is>
      </c>
      <c r="P34" s="2" t="inlineStr">
        <is>
          <t>Abzug des Abbaus</t>
        </is>
      </c>
      <c r="Q34" s="2" t="inlineStr">
        <is>
          <t>3</t>
        </is>
      </c>
      <c r="R34" s="2" t="inlineStr">
        <is>
          <t/>
        </is>
      </c>
      <c r="S34" t="inlineStr">
        <is>
          <t>mathematische Operation
zur Errechnung der Nettotreibhausgasemissionen bzw. der Klimazielvorgabe
der Union bis 2030</t>
        </is>
      </c>
      <c r="T34" s="2" t="inlineStr">
        <is>
          <t>αφαίρεση των απορροφήσεων</t>
        </is>
      </c>
      <c r="U34" s="2" t="inlineStr">
        <is>
          <t>3</t>
        </is>
      </c>
      <c r="V34" s="2" t="inlineStr">
        <is>
          <t/>
        </is>
      </c>
      <c r="W34" t="inlineStr">
        <is>
          <t>οι εκπομπές που προκύπτουν από την αφαίρεση των απορροφήσεων από καταβόθρες αερίων του θερμοκηπίου από τις συνολικές εκπομπές, όπου το υπόλοιπο είναι οι καθαρές εκπομπές</t>
        </is>
      </c>
      <c r="X34" s="2" t="inlineStr">
        <is>
          <t>deduction of removals</t>
        </is>
      </c>
      <c r="Y34" s="2" t="inlineStr">
        <is>
          <t>3</t>
        </is>
      </c>
      <c r="Z34" s="2" t="inlineStr">
        <is>
          <t/>
        </is>
      </c>
      <c r="AA34" t="inlineStr">
        <is>
          <t>mathematical operation after which total greenhouse gas
emissions can be considered net emissions</t>
        </is>
      </c>
      <c r="AB34" t="inlineStr">
        <is>
          <t/>
        </is>
      </c>
      <c r="AC34" t="inlineStr">
        <is>
          <t/>
        </is>
      </c>
      <c r="AD34" t="inlineStr">
        <is>
          <t/>
        </is>
      </c>
      <c r="AE34" t="inlineStr">
        <is>
          <t/>
        </is>
      </c>
      <c r="AF34" t="inlineStr">
        <is>
          <t/>
        </is>
      </c>
      <c r="AG34" t="inlineStr">
        <is>
          <t/>
        </is>
      </c>
      <c r="AH34" t="inlineStr">
        <is>
          <t/>
        </is>
      </c>
      <c r="AI34" t="inlineStr">
        <is>
          <t/>
        </is>
      </c>
      <c r="AJ34" t="inlineStr">
        <is>
          <t/>
        </is>
      </c>
      <c r="AK34" t="inlineStr">
        <is>
          <t/>
        </is>
      </c>
      <c r="AL34" t="inlineStr">
        <is>
          <t/>
        </is>
      </c>
      <c r="AM34" t="inlineStr">
        <is>
          <t/>
        </is>
      </c>
      <c r="AN34" s="2" t="inlineStr">
        <is>
          <t>déduction des absorptions</t>
        </is>
      </c>
      <c r="AO34" s="2" t="inlineStr">
        <is>
          <t>3</t>
        </is>
      </c>
      <c r="AP34" s="2" t="inlineStr">
        <is>
          <t/>
        </is>
      </c>
      <c r="AQ34" t="inlineStr">
        <is>
          <t>opération consistant à déduire des émissions de gaz à effet de serre (GES) les absorptions par les puits de GES afin de parvenir au taux d'émissions nettes</t>
        </is>
      </c>
      <c r="AR34" t="inlineStr">
        <is>
          <t/>
        </is>
      </c>
      <c r="AS34" t="inlineStr">
        <is>
          <t/>
        </is>
      </c>
      <c r="AT34" t="inlineStr">
        <is>
          <t/>
        </is>
      </c>
      <c r="AU34" t="inlineStr">
        <is>
          <t/>
        </is>
      </c>
      <c r="AV34" t="inlineStr">
        <is>
          <t/>
        </is>
      </c>
      <c r="AW34" t="inlineStr">
        <is>
          <t/>
        </is>
      </c>
      <c r="AX34" t="inlineStr">
        <is>
          <t/>
        </is>
      </c>
      <c r="AY34" t="inlineStr">
        <is>
          <t/>
        </is>
      </c>
      <c r="AZ34" t="inlineStr">
        <is>
          <t/>
        </is>
      </c>
      <c r="BA34" t="inlineStr">
        <is>
          <t/>
        </is>
      </c>
      <c r="BB34" t="inlineStr">
        <is>
          <t/>
        </is>
      </c>
      <c r="BC34" t="inlineStr">
        <is>
          <t/>
        </is>
      </c>
      <c r="BD34" s="2" t="inlineStr">
        <is>
          <t>al netto degli assorbimenti|
deduzione degli assorbimenti</t>
        </is>
      </c>
      <c r="BE34" s="2" t="inlineStr">
        <is>
          <t>3|
3</t>
        </is>
      </c>
      <c r="BF34" s="2" t="inlineStr">
        <is>
          <t xml:space="preserve">|
</t>
        </is>
      </c>
      <c r="BG34" t="inlineStr">
        <is>
          <t>operazione matematica a seguito della quale le emissioni totali di gas a effetto serra possono essere considerate emissioni nette</t>
        </is>
      </c>
      <c r="BH34" s="2" t="inlineStr">
        <is>
          <t>absorbentais pašalinto kiekio atėmimas</t>
        </is>
      </c>
      <c r="BI34" s="2" t="inlineStr">
        <is>
          <t>3</t>
        </is>
      </c>
      <c r="BJ34" s="2" t="inlineStr">
        <is>
          <t/>
        </is>
      </c>
      <c r="BK34" t="inlineStr">
        <is>
          <t>matematinis veiksmas, kurį atlikus bendrą išmetamą šiltnamio efektą sukeliančių dujų kiekį galima laikyti grynuoju šmetamu šiltnamio efektą sukeliančių dujų kiekiu</t>
        </is>
      </c>
      <c r="BL34" s="2" t="inlineStr">
        <is>
          <t>piesaistījumu atskaitīšana</t>
        </is>
      </c>
      <c r="BM34" s="2" t="inlineStr">
        <is>
          <t>2</t>
        </is>
      </c>
      <c r="BN34" s="2" t="inlineStr">
        <is>
          <t/>
        </is>
      </c>
      <c r="BO34" t="inlineStr">
        <is>
          <t>matemātiska darbība, pēc kuras kopējās siltumnīcefekta gāzu emisijas var uzskatīt par neto emisijām</t>
        </is>
      </c>
      <c r="BP34" s="2" t="inlineStr">
        <is>
          <t>tnaqqis tal-assorbimenti</t>
        </is>
      </c>
      <c r="BQ34" s="2" t="inlineStr">
        <is>
          <t>3</t>
        </is>
      </c>
      <c r="BR34" s="2" t="inlineStr">
        <is>
          <t/>
        </is>
      </c>
      <c r="BS34" t="inlineStr">
        <is>
          <t>operazzjoni matematika li twassal sabiex l-emissjonijiet totali ta’ gassijiet serra jkunu jistgħu jitqiesu bħala emissjonijiet netti</t>
        </is>
      </c>
      <c r="BT34" t="inlineStr">
        <is>
          <t/>
        </is>
      </c>
      <c r="BU34" t="inlineStr">
        <is>
          <t/>
        </is>
      </c>
      <c r="BV34" t="inlineStr">
        <is>
          <t/>
        </is>
      </c>
      <c r="BW34" t="inlineStr">
        <is>
          <t/>
        </is>
      </c>
      <c r="BX34" t="inlineStr">
        <is>
          <t/>
        </is>
      </c>
      <c r="BY34" t="inlineStr">
        <is>
          <t/>
        </is>
      </c>
      <c r="BZ34" t="inlineStr">
        <is>
          <t/>
        </is>
      </c>
      <c r="CA34" t="inlineStr">
        <is>
          <t/>
        </is>
      </c>
      <c r="CB34" s="2" t="inlineStr">
        <is>
          <t>dedução das remoções</t>
        </is>
      </c>
      <c r="CC34" s="2" t="inlineStr">
        <is>
          <t>3</t>
        </is>
      </c>
      <c r="CD34" s="2" t="inlineStr">
        <is>
          <t/>
        </is>
      </c>
      <c r="CE34" t="inlineStr">
        <is>
          <t>Operação matemática que transforma as emissões totais de gases com efeito de estufa em emissões líquidas.</t>
        </is>
      </c>
      <c r="CF34" t="inlineStr">
        <is>
          <t/>
        </is>
      </c>
      <c r="CG34" t="inlineStr">
        <is>
          <t/>
        </is>
      </c>
      <c r="CH34" t="inlineStr">
        <is>
          <t/>
        </is>
      </c>
      <c r="CI34" t="inlineStr">
        <is>
          <t/>
        </is>
      </c>
      <c r="CJ34" t="inlineStr">
        <is>
          <t/>
        </is>
      </c>
      <c r="CK34" t="inlineStr">
        <is>
          <t/>
        </is>
      </c>
      <c r="CL34" t="inlineStr">
        <is>
          <t/>
        </is>
      </c>
      <c r="CM34" t="inlineStr">
        <is>
          <t/>
        </is>
      </c>
      <c r="CN34" s="2" t="inlineStr">
        <is>
          <t>odštetje odvzemov</t>
        </is>
      </c>
      <c r="CO34" s="2" t="inlineStr">
        <is>
          <t>3</t>
        </is>
      </c>
      <c r="CP34" s="2" t="inlineStr">
        <is>
          <t/>
        </is>
      </c>
      <c r="CQ34" t="inlineStr">
        <is>
          <t/>
        </is>
      </c>
      <c r="CR34" s="2" t="inlineStr">
        <is>
          <t>avdrag för upptag</t>
        </is>
      </c>
      <c r="CS34" s="2" t="inlineStr">
        <is>
          <t>3</t>
        </is>
      </c>
      <c r="CT34" s="2" t="inlineStr">
        <is>
          <t/>
        </is>
      </c>
      <c r="CU34" t="inlineStr">
        <is>
          <t>beräkning av nettoutsläppen av växthusgaser genom att upptaget av växthusgaser i sänkor dras av från de totala växthusgasutsläppen</t>
        </is>
      </c>
    </row>
    <row r="35">
      <c r="A35" s="1" t="str">
        <f>HYPERLINK("https://iate.europa.eu/entry/result/1493020/all", "1493020")</f>
        <v>1493020</v>
      </c>
      <c r="B35" t="inlineStr">
        <is>
          <t>INDUSTRY;SOCIAL QUESTIONS</t>
        </is>
      </c>
      <c r="C35" t="inlineStr">
        <is>
          <t>INDUSTRY|building and public works|building industry;SOCIAL QUESTIONS|construction and town planning|housing</t>
        </is>
      </c>
      <c r="D35" s="2" t="inlineStr">
        <is>
          <t>жилищен фонд</t>
        </is>
      </c>
      <c r="E35" s="2" t="inlineStr">
        <is>
          <t>3</t>
        </is>
      </c>
      <c r="F35" s="2" t="inlineStr">
        <is>
          <t/>
        </is>
      </c>
      <c r="G35" t="inlineStr">
        <is>
          <t>общият брой жилища в дадена област, регион или държава</t>
        </is>
      </c>
      <c r="H35" t="inlineStr">
        <is>
          <t/>
        </is>
      </c>
      <c r="I35" t="inlineStr">
        <is>
          <t/>
        </is>
      </c>
      <c r="J35" t="inlineStr">
        <is>
          <t/>
        </is>
      </c>
      <c r="K35" t="inlineStr">
        <is>
          <t/>
        </is>
      </c>
      <c r="L35" s="2" t="inlineStr">
        <is>
          <t>boligmasse</t>
        </is>
      </c>
      <c r="M35" s="2" t="inlineStr">
        <is>
          <t>3</t>
        </is>
      </c>
      <c r="N35" s="2" t="inlineStr">
        <is>
          <t/>
        </is>
      </c>
      <c r="O35" t="inlineStr">
        <is>
          <t>samlet antal boliger (huse, bungalower, lejligheder, villalejligheder og etværelseslejligheder) i et område, en region eller et land</t>
        </is>
      </c>
      <c r="P35" s="2" t="inlineStr">
        <is>
          <t>Wohnungsbestand|
Gebäudebestand</t>
        </is>
      </c>
      <c r="Q35" s="2" t="inlineStr">
        <is>
          <t>3|
3</t>
        </is>
      </c>
      <c r="R35" s="2" t="inlineStr">
        <is>
          <t xml:space="preserve">|
</t>
        </is>
      </c>
      <c r="S35" t="inlineStr">
        <is>
          <t/>
        </is>
      </c>
      <c r="T35" s="2" t="inlineStr">
        <is>
          <t>οικιστικό απόθεμα|
στεγαστικό απόθεμα|
απόθεμα κατοικιών</t>
        </is>
      </c>
      <c r="U35" s="2" t="inlineStr">
        <is>
          <t>3|
3|
3</t>
        </is>
      </c>
      <c r="V35" s="2" t="inlineStr">
        <is>
          <t xml:space="preserve">|
|
</t>
        </is>
      </c>
      <c r="W35" t="inlineStr">
        <is>
          <t/>
        </is>
      </c>
      <c r="X35" s="2" t="inlineStr">
        <is>
          <t>housing stock|
dwelling stock|
housing effectives|
existing housing stock</t>
        </is>
      </c>
      <c r="Y35" s="2" t="inlineStr">
        <is>
          <t>3|
3|
1|
1</t>
        </is>
      </c>
      <c r="Z35" s="2" t="inlineStr">
        <is>
          <t xml:space="preserve">|
|
|
</t>
        </is>
      </c>
      <c r="AA35" t="inlineStr">
        <is>
          <t>total number of dwellings (houses, bungalows, flats, maisonettes and bedsits) in an area, region or country</t>
        </is>
      </c>
      <c r="AB35" s="2" t="inlineStr">
        <is>
          <t>parque de viviendas</t>
        </is>
      </c>
      <c r="AC35" s="2" t="inlineStr">
        <is>
          <t>3</t>
        </is>
      </c>
      <c r="AD35" s="2" t="inlineStr">
        <is>
          <t/>
        </is>
      </c>
      <c r="AE35" t="inlineStr">
        <is>
          <t>Conjunto total de viviendas existentes en un momento determinado.</t>
        </is>
      </c>
      <c r="AF35" s="2" t="inlineStr">
        <is>
          <t>elamud|
elamufond</t>
        </is>
      </c>
      <c r="AG35" s="2" t="inlineStr">
        <is>
          <t>2|
3</t>
        </is>
      </c>
      <c r="AH35" s="2" t="inlineStr">
        <is>
          <t xml:space="preserve">|
</t>
        </is>
      </c>
      <c r="AI35" t="inlineStr">
        <is>
          <t>elumajade kogum mingil territooriumil</t>
        </is>
      </c>
      <c r="AJ35" s="2" t="inlineStr">
        <is>
          <t>asuntokanta|
asuntovaranto</t>
        </is>
      </c>
      <c r="AK35" s="2" t="inlineStr">
        <is>
          <t>3|
2</t>
        </is>
      </c>
      <c r="AL35" s="2" t="inlineStr">
        <is>
          <t xml:space="preserve">|
</t>
        </is>
      </c>
      <c r="AM35" t="inlineStr">
        <is>
          <t/>
        </is>
      </c>
      <c r="AN35" s="2" t="inlineStr">
        <is>
          <t>parc immobilier|
parc immobilier résidentiel|
stock de logements|
parc de logements</t>
        </is>
      </c>
      <c r="AO35" s="2" t="inlineStr">
        <is>
          <t>2|
3|
3|
3</t>
        </is>
      </c>
      <c r="AP35" s="2" t="inlineStr">
        <is>
          <t xml:space="preserve">|
|
|
</t>
        </is>
      </c>
      <c r="AQ35" t="inlineStr">
        <is>
          <t>ensemble des logements existants dans une zone, une région ou un pays, incluant les résidences
principales, les résidences secondaires et les logements vacants</t>
        </is>
      </c>
      <c r="AR35" s="2" t="inlineStr">
        <is>
          <t>stoc tithíochta</t>
        </is>
      </c>
      <c r="AS35" s="2" t="inlineStr">
        <is>
          <t>3</t>
        </is>
      </c>
      <c r="AT35" s="2" t="inlineStr">
        <is>
          <t/>
        </is>
      </c>
      <c r="AU35" t="inlineStr">
        <is>
          <t/>
        </is>
      </c>
      <c r="AV35" t="inlineStr">
        <is>
          <t/>
        </is>
      </c>
      <c r="AW35" t="inlineStr">
        <is>
          <t/>
        </is>
      </c>
      <c r="AX35" t="inlineStr">
        <is>
          <t/>
        </is>
      </c>
      <c r="AY35" t="inlineStr">
        <is>
          <t/>
        </is>
      </c>
      <c r="AZ35" t="inlineStr">
        <is>
          <t/>
        </is>
      </c>
      <c r="BA35" t="inlineStr">
        <is>
          <t/>
        </is>
      </c>
      <c r="BB35" t="inlineStr">
        <is>
          <t/>
        </is>
      </c>
      <c r="BC35" t="inlineStr">
        <is>
          <t/>
        </is>
      </c>
      <c r="BD35" s="2" t="inlineStr">
        <is>
          <t>disponibilità di alloggi|
patrimonio edilizio|
dotazione di alloggi|
parco alloggi|
stock abitativo</t>
        </is>
      </c>
      <c r="BE35" s="2" t="inlineStr">
        <is>
          <t>3|
3|
3|
3|
3</t>
        </is>
      </c>
      <c r="BF35" s="2" t="inlineStr">
        <is>
          <t xml:space="preserve">|
|
|
|
</t>
        </is>
      </c>
      <c r="BG35" t="inlineStr">
        <is>
          <t>insieme degli alloggi esistenti in una zona, una regione o un paese, comprendente le residenze principali, le residenze secondarie e gli alloggi vacanti</t>
        </is>
      </c>
      <c r="BH35" s="2" t="inlineStr">
        <is>
          <t>būstų ūkis|
butų ūkis</t>
        </is>
      </c>
      <c r="BI35" s="2" t="inlineStr">
        <is>
          <t>3|
3</t>
        </is>
      </c>
      <c r="BJ35" s="2" t="inlineStr">
        <is>
          <t xml:space="preserve">|
</t>
        </is>
      </c>
      <c r="BK35" t="inlineStr">
        <is>
          <t>bendras gyvenamųjų patalpų (namų, poilsio namelių, butų, atskirų dviaukščių butų ir gyvenamųjų kambarių) skaičius konkrečioje teritorijoje, regione arba šalyje</t>
        </is>
      </c>
      <c r="BL35" s="2" t="inlineStr">
        <is>
          <t>dzīvojamais fonds</t>
        </is>
      </c>
      <c r="BM35" s="2" t="inlineStr">
        <is>
          <t>2</t>
        </is>
      </c>
      <c r="BN35" s="2" t="inlineStr">
        <is>
          <t/>
        </is>
      </c>
      <c r="BO35" t="inlineStr">
        <is>
          <t/>
        </is>
      </c>
      <c r="BP35" s="2" t="inlineStr">
        <is>
          <t>stokk ta' akkomodazzjoni|
stokk ta' djar</t>
        </is>
      </c>
      <c r="BQ35" s="2" t="inlineStr">
        <is>
          <t>3|
3</t>
        </is>
      </c>
      <c r="BR35" s="2" t="inlineStr">
        <is>
          <t xml:space="preserve">|
</t>
        </is>
      </c>
      <c r="BS35" t="inlineStr">
        <is>
          <t>l-għadd ta' djar u postijiet oħra fejn xi ħadd jista' jgħix f'belt, pajjiż, żona eċċ.</t>
        </is>
      </c>
      <c r="BT35" s="2" t="inlineStr">
        <is>
          <t>woningvoorraad|
opstallen</t>
        </is>
      </c>
      <c r="BU35" s="2" t="inlineStr">
        <is>
          <t>3|
3</t>
        </is>
      </c>
      <c r="BV35" s="2" t="inlineStr">
        <is>
          <t xml:space="preserve">|
</t>
        </is>
      </c>
      <c r="BW35" t="inlineStr">
        <is>
          <t/>
        </is>
      </c>
      <c r="BX35" s="2" t="inlineStr">
        <is>
          <t>zasób mieszkaniowy|
zasoby mieszkaniowe</t>
        </is>
      </c>
      <c r="BY35" s="2" t="inlineStr">
        <is>
          <t>3|
3</t>
        </is>
      </c>
      <c r="BZ35" s="2" t="inlineStr">
        <is>
          <t xml:space="preserve">preferred|
</t>
        </is>
      </c>
      <c r="CA35" t="inlineStr">
        <is>
          <t>ogół mieszkań zamieszkanych i niezamieszkanych znajdujących się w budynkach mieszkalnych i niemieszkalnych</t>
        </is>
      </c>
      <c r="CB35" s="2" t="inlineStr">
        <is>
          <t>parque habitacional</t>
        </is>
      </c>
      <c r="CC35" s="2" t="inlineStr">
        <is>
          <t>3</t>
        </is>
      </c>
      <c r="CD35" s="2" t="inlineStr">
        <is>
          <t/>
        </is>
      </c>
      <c r="CE35" t="inlineStr">
        <is>
          <t/>
        </is>
      </c>
      <c r="CF35" t="inlineStr">
        <is>
          <t/>
        </is>
      </c>
      <c r="CG35" t="inlineStr">
        <is>
          <t/>
        </is>
      </c>
      <c r="CH35" t="inlineStr">
        <is>
          <t/>
        </is>
      </c>
      <c r="CI35" t="inlineStr">
        <is>
          <t/>
        </is>
      </c>
      <c r="CJ35" t="inlineStr">
        <is>
          <t/>
        </is>
      </c>
      <c r="CK35" t="inlineStr">
        <is>
          <t/>
        </is>
      </c>
      <c r="CL35" t="inlineStr">
        <is>
          <t/>
        </is>
      </c>
      <c r="CM35" t="inlineStr">
        <is>
          <t/>
        </is>
      </c>
      <c r="CN35" s="2" t="inlineStr">
        <is>
          <t>stanovanjski fond</t>
        </is>
      </c>
      <c r="CO35" s="2" t="inlineStr">
        <is>
          <t>3</t>
        </is>
      </c>
      <c r="CP35" s="2" t="inlineStr">
        <is>
          <t/>
        </is>
      </c>
      <c r="CQ35" t="inlineStr">
        <is>
          <t/>
        </is>
      </c>
      <c r="CR35" s="2" t="inlineStr">
        <is>
          <t>bostadsbestånd</t>
        </is>
      </c>
      <c r="CS35" s="2" t="inlineStr">
        <is>
          <t>3</t>
        </is>
      </c>
      <c r="CT35" s="2" t="inlineStr">
        <is>
          <t/>
        </is>
      </c>
      <c r="CU35" t="inlineStr">
        <is>
          <t/>
        </is>
      </c>
    </row>
    <row r="36">
      <c r="A36" s="1" t="str">
        <f>HYPERLINK("https://iate.europa.eu/entry/result/906432/all", "906432")</f>
        <v>906432</v>
      </c>
      <c r="B36" t="inlineStr">
        <is>
          <t>TRANSPORT;INTERNATIONAL ORGANISATIONS</t>
        </is>
      </c>
      <c r="C36" t="inlineStr">
        <is>
          <t>TRANSPORT|air and space transport|air transport;INTERNATIONAL ORGANISATIONS|United Nations|UN specialised agency|International Civil Aviation Organisation</t>
        </is>
      </c>
      <c r="D36" s="2" t="inlineStr">
        <is>
          <t>SARP|
международни стандарти и препоръчителни практики</t>
        </is>
      </c>
      <c r="E36" s="2" t="inlineStr">
        <is>
          <t>2|
4</t>
        </is>
      </c>
      <c r="F36" s="2" t="inlineStr">
        <is>
          <t xml:space="preserve">|
</t>
        </is>
      </c>
      <c r="G36" t="inlineStr">
        <is>
          <t>международни стандарти и процедури, приети в съответствие с Конвенцията за международно въздухоплаване, с цел осигуряването на максимално възможната степен на еднаквост на разпоредбите, стандартите, процедурите и организацията, отнасящи се до въздухоплавателните средства, авиационния персонал, въздушните трасета и спомагателните служби във всички области, в които такова уеднаквяване ще улесни и подобри въздухоплаването</t>
        </is>
      </c>
      <c r="H36" s="2" t="inlineStr">
        <is>
          <t>SARP|
standardy a doporučené postupy</t>
        </is>
      </c>
      <c r="I36" s="2" t="inlineStr">
        <is>
          <t>3|
3</t>
        </is>
      </c>
      <c r="J36" s="2" t="inlineStr">
        <is>
          <t xml:space="preserve">|
</t>
        </is>
      </c>
      <c r="K36" t="inlineStr">
        <is>
          <t/>
        </is>
      </c>
      <c r="L36" s="2" t="inlineStr">
        <is>
          <t>SARPs|
normer og anbefalede fremgangsmåder|
internationale standarder og international anbefalet praksis</t>
        </is>
      </c>
      <c r="M36" s="2" t="inlineStr">
        <is>
          <t>3|
3|
3</t>
        </is>
      </c>
      <c r="N36" s="2" t="inlineStr">
        <is>
          <t xml:space="preserve">|
|
</t>
        </is>
      </c>
      <c r="O36" t="inlineStr">
        <is>
          <t>ensartede internationale forskrifter, normer, reglementer og organisation, der er udarbejdet med henblik på at lette og forbedre luftfarten</t>
        </is>
      </c>
      <c r="P36" s="2" t="inlineStr">
        <is>
          <t>internationale Normen und Empfehlungen|
SARP</t>
        </is>
      </c>
      <c r="Q36" s="2" t="inlineStr">
        <is>
          <t>3|
3</t>
        </is>
      </c>
      <c r="R36" s="2" t="inlineStr">
        <is>
          <t xml:space="preserve">|
</t>
        </is>
      </c>
      <c r="S36" t="inlineStr">
        <is>
          <t>internationale Normen,
Empfehlungen und Verfahren, die gemäß dem Abkommen über die Internationale
Zivilluftfahrt angenommen werden, um den höchstmöglichen Grad an
Einheitlichkeit bei Vorschriften, Normen, Verfahren und Organisation betreffend
Luftfahrzeuge, Personal, Luftstraßen und Hilfsdienste in allen Angelegenheiten
zu erlangen, in denen eine solche Einheitlichkeit die Luftfahrt erleichtert und
verbessert</t>
        </is>
      </c>
      <c r="T36" s="2" t="inlineStr">
        <is>
          <t>πρότυπα και συνιστώμενες πρακτικές</t>
        </is>
      </c>
      <c r="U36" s="2" t="inlineStr">
        <is>
          <t>3</t>
        </is>
      </c>
      <c r="V36" s="2" t="inlineStr">
        <is>
          <t/>
        </is>
      </c>
      <c r="W36" t="inlineStr">
        <is>
          <t/>
        </is>
      </c>
      <c r="X36" s="2" t="inlineStr">
        <is>
          <t>SARPs|
standards and recommended practices|
international standards and recommended practices|
Standards And Recommended Practices and Procedures for Air Navigation Services</t>
        </is>
      </c>
      <c r="Y36" s="2" t="inlineStr">
        <is>
          <t>3|
3|
3|
1</t>
        </is>
      </c>
      <c r="Z36" s="2" t="inlineStr">
        <is>
          <t xml:space="preserve">|
|
|
</t>
        </is>
      </c>
      <c r="AA36" t="inlineStr">
        <is>
          <t>international standards and procedures adopted in accordance with the Convention on International Civil Aviation, in order to achieve the highest practicable degree of uniformity in regulations, standards, procedures and organization in relation to aircraft, personnel, airways and auxiliary services in all matters in which such uniformity will facilitate and improve air navigation</t>
        </is>
      </c>
      <c r="AB36" s="2" t="inlineStr">
        <is>
          <t>normas y métodos recomendados</t>
        </is>
      </c>
      <c r="AC36" s="2" t="inlineStr">
        <is>
          <t>3</t>
        </is>
      </c>
      <c r="AD36" s="2" t="inlineStr">
        <is>
          <t/>
        </is>
      </c>
      <c r="AE36" t="inlineStr">
        <is>
          <t/>
        </is>
      </c>
      <c r="AF36" s="2" t="inlineStr">
        <is>
          <t>standardid ja soovituslikud tavad</t>
        </is>
      </c>
      <c r="AG36" s="2" t="inlineStr">
        <is>
          <t>3</t>
        </is>
      </c>
      <c r="AH36" s="2" t="inlineStr">
        <is>
          <t/>
        </is>
      </c>
      <c r="AI36" t="inlineStr">
        <is>
          <t/>
        </is>
      </c>
      <c r="AJ36" s="2" t="inlineStr">
        <is>
          <t>standardit ja suositukset|
SARPs|
standardit ja suositellut menettelytavat|
SARPS</t>
        </is>
      </c>
      <c r="AK36" s="2" t="inlineStr">
        <is>
          <t>3|
3|
3|
2</t>
        </is>
      </c>
      <c r="AL36" s="2" t="inlineStr">
        <is>
          <t xml:space="preserve">|
|
|
</t>
        </is>
      </c>
      <c r="AM36" t="inlineStr">
        <is>
          <t/>
        </is>
      </c>
      <c r="AN36" s="2" t="inlineStr">
        <is>
          <t>SARP|
normes et pratiques recommandées internationales|
normes et pratiques recommandées</t>
        </is>
      </c>
      <c r="AO36" s="2" t="inlineStr">
        <is>
          <t>3|
3|
3</t>
        </is>
      </c>
      <c r="AP36" s="2" t="inlineStr">
        <is>
          <t xml:space="preserve">|
|
</t>
        </is>
      </c>
      <c r="AQ36" t="inlineStr">
        <is>
          <t>ensemble de normes et pratiques établies par l'OACI en vue d'assurer le plus haut degré réalisable d’uniformité dans les règlements et pratiques relatifs à toutes les matières pour lesquelles
une telle uniformité facilite et améliore le développement sûr et ordonné de l'aviation civile internationale</t>
        </is>
      </c>
      <c r="AR36" s="2" t="inlineStr">
        <is>
          <t>caighdeáin agus cleachtais mholta|
SARP</t>
        </is>
      </c>
      <c r="AS36" s="2" t="inlineStr">
        <is>
          <t>3|
3</t>
        </is>
      </c>
      <c r="AT36" s="2" t="inlineStr">
        <is>
          <t xml:space="preserve">|
</t>
        </is>
      </c>
      <c r="AU36" t="inlineStr">
        <is>
          <t/>
        </is>
      </c>
      <c r="AV36" s="2" t="inlineStr">
        <is>
          <t>međunarodni standardi i preporučene prakse</t>
        </is>
      </c>
      <c r="AW36" s="2" t="inlineStr">
        <is>
          <t>3</t>
        </is>
      </c>
      <c r="AX36" s="2" t="inlineStr">
        <is>
          <t/>
        </is>
      </c>
      <c r="AY36" t="inlineStr">
        <is>
          <t>međunarodni standardi i procedure doneseni u skladu s Konvencijom o međunarodnom civilnom zrakoplovstvu, čl. 37.</t>
        </is>
      </c>
      <c r="AZ36" s="2" t="inlineStr">
        <is>
          <t>SARP|
szabványok és ajánlott gyakorlatok|
előírások és ajánlott gyakorlatok</t>
        </is>
      </c>
      <c r="BA36" s="2" t="inlineStr">
        <is>
          <t>3|
4|
3</t>
        </is>
      </c>
      <c r="BB36" s="2" t="inlineStr">
        <is>
          <t xml:space="preserve">|
|
</t>
        </is>
      </c>
      <c r="BC36" t="inlineStr">
        <is>
          <t>fizikai jellemzőkre, kialakításra, anyagra, teljesítményre, személyzetre vagy eljárásra vonatkozó minden olyan pontosan körülírt meghatározás, melynek egységes alkalmazása a nemzetközi repülés biztonsága és rendszeressége érdekében szükséges, vagy melynek egységes alkalmazását a nemzetközi repülés biztonsága, rendszeressége és hatékony végrehajtása szempontjából kívánatosnak tartották</t>
        </is>
      </c>
      <c r="BD36" s="2" t="inlineStr">
        <is>
          <t>standard e pratiche raccomandate|
SARP|
standard e pratiche raccomandate internazionali</t>
        </is>
      </c>
      <c r="BE36" s="2" t="inlineStr">
        <is>
          <t>3|
3|
3</t>
        </is>
      </c>
      <c r="BF36" s="2" t="inlineStr">
        <is>
          <t xml:space="preserve">preferred|
|
</t>
        </is>
      </c>
      <c r="BG36" t="inlineStr">
        <is>
          <t>norme e procedure internazionali elaborate dall'Organizzazione Internazionale per l’Aviazione Civile relative alla sicurezza, regolarità ed efficacia della navigazione aerea internazionale</t>
        </is>
      </c>
      <c r="BH36" s="2" t="inlineStr">
        <is>
          <t>tarptautiniai standartai ir rekomenduojama praktika|
standartai ir rekomenduojama praktika</t>
        </is>
      </c>
      <c r="BI36" s="2" t="inlineStr">
        <is>
          <t>3|
3</t>
        </is>
      </c>
      <c r="BJ36" s="2" t="inlineStr">
        <is>
          <t xml:space="preserve">|
</t>
        </is>
      </c>
      <c r="BK36" t="inlineStr">
        <is>
          <t>pagal &lt;a href="https://iate.europa.eu/entry/result/777785/lt" target="_blank"&gt;Tarptautinės civilinės aviacijos konvenciją&lt;/a&gt; priimti tarptautiniai standartai ir procedūros</t>
        </is>
      </c>
      <c r="BL36" s="2" t="inlineStr">
        <is>
          <t>&lt;i&gt;SARPs&lt;/i&gt;|
standarti un ieteicamā prakse|
starptautiskie standarti un ieteicamā prakse</t>
        </is>
      </c>
      <c r="BM36" s="2" t="inlineStr">
        <is>
          <t>2|
3|
3</t>
        </is>
      </c>
      <c r="BN36" s="2" t="inlineStr">
        <is>
          <t xml:space="preserve">|
|
</t>
        </is>
      </c>
      <c r="BO36" t="inlineStr">
        <is>
          <t>starptautiski standarti un procedūras, kas pieņemti saskaņā ar Konvenciju par starptautisko civilo aviāciju, lai panāktu pēc iespējas lielāku noteikumu, standartu, procedūru un organizācijas viendabīgumu</t>
        </is>
      </c>
      <c r="BP36" s="2" t="inlineStr">
        <is>
          <t>standards u prattiki rakkomandati internazzjonali|
SARPs|
standards u prattiki rakkomandati</t>
        </is>
      </c>
      <c r="BQ36" s="2" t="inlineStr">
        <is>
          <t>3|
3|
3</t>
        </is>
      </c>
      <c r="BR36" s="2" t="inlineStr">
        <is>
          <t xml:space="preserve">|
|
</t>
        </is>
      </c>
      <c r="BS36" t="inlineStr">
        <is>
          <t>speċifikazzjonijiet tekniċi adottati mill-Kunsill tal-ICAO f'konformità mal-&lt;a href="http://iate.europa.eu/entry/result/777785/mt" target="_blank"&gt;Konvenzjoni dwar l-Avjazzjoni Ċivili Internazzjonali&lt;/a&gt; sabiex jintlaħaq l-ogħla livell prattikabbli ta’ uniformità fir-regolamentazzjonijiet, standards, proċeduri u organizzazzjoni b'rabta ma' dak kollu li għandu x'jaqsam mal-inġenji tal-ajru, l-ekwipaġġ, ir-rotot tal-ajru u s-servizzi awżiljari sabiex tali uniformità tiffaċilita u ttejjeb l-ajrunavigazzjoni</t>
        </is>
      </c>
      <c r="BT36" s="2" t="inlineStr">
        <is>
          <t>normen en aanbevolen praktijken|
SARP</t>
        </is>
      </c>
      <c r="BU36" s="2" t="inlineStr">
        <is>
          <t>3|
3</t>
        </is>
      </c>
      <c r="BV36" s="2" t="inlineStr">
        <is>
          <t xml:space="preserve">|
</t>
        </is>
      </c>
      <c r="BW36" t="inlineStr">
        <is>
          <t/>
        </is>
      </c>
      <c r="BX36" s="2" t="inlineStr">
        <is>
          <t>normy i zalecane metody postępowania|
SARPs|
międzynarodowe normy i zasady postępowania</t>
        </is>
      </c>
      <c r="BY36" s="2" t="inlineStr">
        <is>
          <t>3|
3|
3</t>
        </is>
      </c>
      <c r="BZ36" s="2" t="inlineStr">
        <is>
          <t xml:space="preserve">preferred|
|
</t>
        </is>
      </c>
      <c r="CA36" t="inlineStr">
        <is>
          <t>międzynarodowe normy i zasady postępowania ustanowione przez Organizację Międzynarodowego Lotnictwa Cywilnego w załącznikach do konwencji chicagowskiej [ &lt;a href="/entry/result/777785/all" id="ENTRY_TO_ENTRY_CONVERTER" target="_blank"&gt;IATE:777785&lt;/a&gt; ]</t>
        </is>
      </c>
      <c r="CB36" s="2" t="inlineStr">
        <is>
          <t>Normas e Práticas Recomendadas|
SARP</t>
        </is>
      </c>
      <c r="CC36" s="2" t="inlineStr">
        <is>
          <t>2|
2</t>
        </is>
      </c>
      <c r="CD36" s="2" t="inlineStr">
        <is>
          <t xml:space="preserve">|
</t>
        </is>
      </c>
      <c r="CE36" t="inlineStr">
        <is>
          <t/>
        </is>
      </c>
      <c r="CF36" s="2" t="inlineStr">
        <is>
          <t>standarde și practici recomandate</t>
        </is>
      </c>
      <c r="CG36" s="2" t="inlineStr">
        <is>
          <t>3</t>
        </is>
      </c>
      <c r="CH36" s="2" t="inlineStr">
        <is>
          <t/>
        </is>
      </c>
      <c r="CI36" t="inlineStr">
        <is>
          <t/>
        </is>
      </c>
      <c r="CJ36" s="2" t="inlineStr">
        <is>
          <t>medzinárodné normy a odporúčané postupy|
medzinárodné štandardy a odporúčania|
štandardy a odporúčania</t>
        </is>
      </c>
      <c r="CK36" s="2" t="inlineStr">
        <is>
          <t>2|
3|
3</t>
        </is>
      </c>
      <c r="CL36" s="2" t="inlineStr">
        <is>
          <t xml:space="preserve">|
|
</t>
        </is>
      </c>
      <c r="CM36" t="inlineStr">
        <is>
          <t/>
        </is>
      </c>
      <c r="CN36" s="2" t="inlineStr">
        <is>
          <t>mednarodni standardi in priporočene prakse</t>
        </is>
      </c>
      <c r="CO36" s="2" t="inlineStr">
        <is>
          <t>3</t>
        </is>
      </c>
      <c r="CP36" s="2" t="inlineStr">
        <is>
          <t/>
        </is>
      </c>
      <c r="CQ36" t="inlineStr">
        <is>
          <t>mednarodni standardi in priporočene prakse, ki jih sprejme ICAO v skladu s členom 37 Čikaške konvencije</t>
        </is>
      </c>
      <c r="CR36" s="2" t="inlineStr">
        <is>
          <t>internationella standarder och rekommenderade metoder|
internationella standardbestämmelser och rekommendationer</t>
        </is>
      </c>
      <c r="CS36" s="2" t="inlineStr">
        <is>
          <t>3|
3</t>
        </is>
      </c>
      <c r="CT36" s="2" t="inlineStr">
        <is>
          <t xml:space="preserve">preferred|
</t>
        </is>
      </c>
      <c r="CU36" t="inlineStr">
        <is>
          <t>de internationella standarder och rekommenderade metoder som antagits av &lt;a href="https://iate.europa.eu/entry/result/787691/sv" target="_blank"&gt;Internationella civila luftfartsorganisationen (Icao) &lt;/a&gt;i enlighet med artikel 37 i Chicagokonventionen</t>
        </is>
      </c>
    </row>
    <row r="37">
      <c r="A37" s="1" t="str">
        <f>HYPERLINK("https://iate.europa.eu/entry/result/3627836/all", "3627836")</f>
        <v>3627836</v>
      </c>
      <c r="B37" t="inlineStr">
        <is>
          <t>TRANSPORT;ENVIRONMENT</t>
        </is>
      </c>
      <c r="C37" t="inlineStr">
        <is>
          <t>TRANSPORT|air and space transport|air transport;ENVIRONMENT|environmental policy|climate change policy|emission trading</t>
        </is>
      </c>
      <c r="D37" s="2" t="inlineStr">
        <is>
          <t>критерии за допустимост на единиците емисии по CORSIA|
критерии за допустимост на единиците</t>
        </is>
      </c>
      <c r="E37" s="2" t="inlineStr">
        <is>
          <t>3|
3</t>
        </is>
      </c>
      <c r="F37" s="2" t="inlineStr">
        <is>
          <t xml:space="preserve">|
</t>
        </is>
      </c>
      <c r="G37" t="inlineStr">
        <is>
          <t>критерии, на които трябва да съответства една &lt;a href="https://iate.europa.eu/entry/result/1194773/bg" target="_blank"&gt;въглеродна компенсация&lt;/a&gt;, за да бъде допустима за участие в &lt;a href="https://iate.europa.eu/entry/result/3570642/bg" target="_blank"&gt;CORSIA&lt;/a&gt;</t>
        </is>
      </c>
      <c r="H37" t="inlineStr">
        <is>
          <t/>
        </is>
      </c>
      <c r="I37" t="inlineStr">
        <is>
          <t/>
        </is>
      </c>
      <c r="J37" t="inlineStr">
        <is>
          <t/>
        </is>
      </c>
      <c r="K37" t="inlineStr">
        <is>
          <t/>
        </is>
      </c>
      <c r="L37" s="2" t="inlineStr">
        <is>
          <t>kriterier for godkendelse af enheder under CORSIA</t>
        </is>
      </c>
      <c r="M37" s="2" t="inlineStr">
        <is>
          <t>2</t>
        </is>
      </c>
      <c r="N37" s="2" t="inlineStr">
        <is>
          <t>proposed</t>
        </is>
      </c>
      <c r="O37" t="inlineStr">
        <is>
          <t>kriterier, der skal være opfyldt, for at kvoteandele kan anvendes i det CO&lt;sub&gt;2&lt;/sub&gt;-kompensationssystem, CORSIA, som FN's luftfartsorganisation ICAO har vedtaget</t>
        </is>
      </c>
      <c r="P37" s="2" t="inlineStr">
        <is>
          <t>CORSIA-Zulässigkeitskriterien für Emissionseinheiten|
Zulässigkeitskriterien für Einheiten</t>
        </is>
      </c>
      <c r="Q37" s="2" t="inlineStr">
        <is>
          <t>3|
3</t>
        </is>
      </c>
      <c r="R37" s="2" t="inlineStr">
        <is>
          <t xml:space="preserve">|
</t>
        </is>
      </c>
      <c r="S37" t="inlineStr">
        <is>
          <t>Kriterium dafür,
dass Emissionseinheiten zur Berücksichtigung im System zur Verrechnung und
Verringerung von Kohlenstoffdioxid für die internationale Luftfahrt (CORSIA) in
Frage kommen</t>
        </is>
      </c>
      <c r="T37" s="2" t="inlineStr">
        <is>
          <t>κριτήρια επιλεξιμότητας μονάδων|
κριτήρια CORSIA για την επιλεξιμότητα μονάδων</t>
        </is>
      </c>
      <c r="U37" s="2" t="inlineStr">
        <is>
          <t>3|
3</t>
        </is>
      </c>
      <c r="V37" s="2" t="inlineStr">
        <is>
          <t xml:space="preserve">|
</t>
        </is>
      </c>
      <c r="W37" t="inlineStr">
        <is>
          <t/>
        </is>
      </c>
      <c r="X37" s="2" t="inlineStr">
        <is>
          <t>CORSIA Emissions Unit Eligibility Criteria|
Unit Eligibility Criteria</t>
        </is>
      </c>
      <c r="Y37" s="2" t="inlineStr">
        <is>
          <t>3|
3</t>
        </is>
      </c>
      <c r="Z37" s="2" t="inlineStr">
        <is>
          <t xml:space="preserve">|
</t>
        </is>
      </c>
      <c r="AA37" t="inlineStr">
        <is>
          <t>criteria applicable to design elements of carbon offset
credit programs and to integrity assessment of carbon offset credits that
render them eligible for use in CORSIA</t>
        </is>
      </c>
      <c r="AB37" t="inlineStr">
        <is>
          <t/>
        </is>
      </c>
      <c r="AC37" t="inlineStr">
        <is>
          <t/>
        </is>
      </c>
      <c r="AD37" t="inlineStr">
        <is>
          <t/>
        </is>
      </c>
      <c r="AE37" t="inlineStr">
        <is>
          <t/>
        </is>
      </c>
      <c r="AF37" t="inlineStr">
        <is>
          <t/>
        </is>
      </c>
      <c r="AG37" t="inlineStr">
        <is>
          <t/>
        </is>
      </c>
      <c r="AH37" t="inlineStr">
        <is>
          <t/>
        </is>
      </c>
      <c r="AI37" t="inlineStr">
        <is>
          <t/>
        </is>
      </c>
      <c r="AJ37" t="inlineStr">
        <is>
          <t/>
        </is>
      </c>
      <c r="AK37" t="inlineStr">
        <is>
          <t/>
        </is>
      </c>
      <c r="AL37" t="inlineStr">
        <is>
          <t/>
        </is>
      </c>
      <c r="AM37" t="inlineStr">
        <is>
          <t/>
        </is>
      </c>
      <c r="AN37" s="2" t="inlineStr">
        <is>
          <t>critères d'éligibilité des unités d'émissions CORSIA|
criteres d’admissiblité des unités d’émissions de CORSIA</t>
        </is>
      </c>
      <c r="AO37" s="2" t="inlineStr">
        <is>
          <t>2|
2</t>
        </is>
      </c>
      <c r="AP37" s="2" t="inlineStr">
        <is>
          <t xml:space="preserve">|
</t>
        </is>
      </c>
      <c r="AQ37" t="inlineStr">
        <is>
          <t>critère auquel doit répondre un crédit carbone pour être élibigle au régime de compensation et de réduction de carbone pour l'aviation internationale (CORSIA)</t>
        </is>
      </c>
      <c r="AR37" t="inlineStr">
        <is>
          <t/>
        </is>
      </c>
      <c r="AS37" t="inlineStr">
        <is>
          <t/>
        </is>
      </c>
      <c r="AT37" t="inlineStr">
        <is>
          <t/>
        </is>
      </c>
      <c r="AU37" t="inlineStr">
        <is>
          <t/>
        </is>
      </c>
      <c r="AV37" t="inlineStr">
        <is>
          <t/>
        </is>
      </c>
      <c r="AW37" t="inlineStr">
        <is>
          <t/>
        </is>
      </c>
      <c r="AX37" t="inlineStr">
        <is>
          <t/>
        </is>
      </c>
      <c r="AY37" t="inlineStr">
        <is>
          <t/>
        </is>
      </c>
      <c r="AZ37" t="inlineStr">
        <is>
          <t/>
        </is>
      </c>
      <c r="BA37" t="inlineStr">
        <is>
          <t/>
        </is>
      </c>
      <c r="BB37" t="inlineStr">
        <is>
          <t/>
        </is>
      </c>
      <c r="BC37" t="inlineStr">
        <is>
          <t/>
        </is>
      </c>
      <c r="BD37" s="2" t="inlineStr">
        <is>
          <t>criteri di ammissibilità delle unità di emissione nell'ambito del regime CORSIA|
criteri di ammissibilità delle unità</t>
        </is>
      </c>
      <c r="BE37" s="2" t="inlineStr">
        <is>
          <t>3|
3</t>
        </is>
      </c>
      <c r="BF37" s="2" t="inlineStr">
        <is>
          <t xml:space="preserve">|
</t>
        </is>
      </c>
      <c r="BG37" t="inlineStr">
        <is>
          <t>criteri che un &lt;a href="https://iate.europa.eu/entry/result/1194773/it" target="_blank"&gt;credito di compensazione delle emissioni di CO2&lt;/a&gt; deve soddisfare per essere ammissibile al regime &lt;a href="https://iate.europa.eu/entry/result/3570642/it" target="_blank"&gt;CORSIA&lt;/a&gt;</t>
        </is>
      </c>
      <c r="BH37" s="2" t="inlineStr">
        <is>
          <t>vienetų tinkamumo kriterijai|
CORSIA išmetamųjų teršalų vienetų tinkamumo kriterijai</t>
        </is>
      </c>
      <c r="BI37" s="2" t="inlineStr">
        <is>
          <t>3|
3</t>
        </is>
      </c>
      <c r="BJ37" s="2" t="inlineStr">
        <is>
          <t xml:space="preserve">|
</t>
        </is>
      </c>
      <c r="BK37" t="inlineStr">
        <is>
          <t>kriterijai, kuriuos turi atitikti anglies dioksido kreditai, kad jiems galėtų būti taikoma Tarptautinės aviacijos išmetamo anglies dioksido kiekio kompensavimo ir mažinimo sistema (CORSIA)</t>
        </is>
      </c>
      <c r="BL37" s="2" t="inlineStr">
        <is>
          <t>&lt;i&gt;CORSIA &lt;/i&gt;emisijas vienību atbilstības kritēriji|
emisijas vienību atbilstības kritēriji</t>
        </is>
      </c>
      <c r="BM37" s="2" t="inlineStr">
        <is>
          <t>3|
2</t>
        </is>
      </c>
      <c r="BN37" s="2" t="inlineStr">
        <is>
          <t xml:space="preserve">|
</t>
        </is>
      </c>
      <c r="BO37" t="inlineStr">
        <is>
          <t/>
        </is>
      </c>
      <c r="BP37" s="2" t="inlineStr">
        <is>
          <t>Kriterji tal-Eliġibbiltà tal-Unitajiet ta' Emissjoni|
Kriterji ta' CORSIA għall-Eliġibbiltà tal-Unitajiet ta' Emissjoni</t>
        </is>
      </c>
      <c r="BQ37" s="2" t="inlineStr">
        <is>
          <t>3|
3</t>
        </is>
      </c>
      <c r="BR37" s="2" t="inlineStr">
        <is>
          <t xml:space="preserve">|
</t>
        </is>
      </c>
      <c r="BS37" t="inlineStr">
        <is>
          <t>kriterji għat-tfassil ta' programmi ta' &lt;a href="https://iate.europa.eu/entry/result/1194773/mt" target="_blank"&gt;kreditu ta' kumpens għal emissjonijiet ta' karbonju&lt;/a&gt; u għall-valutazzjoni tal-integrità tal-istess krediti sabiex ikunu jistgħu jintużaw f'&lt;a href="https://iate.europa.eu/entry/result/3570642/mt" target="_blank"&gt;CORSIA&lt;/a&gt;</t>
        </is>
      </c>
      <c r="BT37" t="inlineStr">
        <is>
          <t/>
        </is>
      </c>
      <c r="BU37" t="inlineStr">
        <is>
          <t/>
        </is>
      </c>
      <c r="BV37" t="inlineStr">
        <is>
          <t/>
        </is>
      </c>
      <c r="BW37" t="inlineStr">
        <is>
          <t/>
        </is>
      </c>
      <c r="BX37" t="inlineStr">
        <is>
          <t/>
        </is>
      </c>
      <c r="BY37" t="inlineStr">
        <is>
          <t/>
        </is>
      </c>
      <c r="BZ37" t="inlineStr">
        <is>
          <t/>
        </is>
      </c>
      <c r="CA37" t="inlineStr">
        <is>
          <t/>
        </is>
      </c>
      <c r="CB37" t="inlineStr">
        <is>
          <t/>
        </is>
      </c>
      <c r="CC37" t="inlineStr">
        <is>
          <t/>
        </is>
      </c>
      <c r="CD37" t="inlineStr">
        <is>
          <t/>
        </is>
      </c>
      <c r="CE37" t="inlineStr">
        <is>
          <t/>
        </is>
      </c>
      <c r="CF37" t="inlineStr">
        <is>
          <t/>
        </is>
      </c>
      <c r="CG37" t="inlineStr">
        <is>
          <t/>
        </is>
      </c>
      <c r="CH37" t="inlineStr">
        <is>
          <t/>
        </is>
      </c>
      <c r="CI37" t="inlineStr">
        <is>
          <t/>
        </is>
      </c>
      <c r="CJ37" t="inlineStr">
        <is>
          <t/>
        </is>
      </c>
      <c r="CK37" t="inlineStr">
        <is>
          <t/>
        </is>
      </c>
      <c r="CL37" t="inlineStr">
        <is>
          <t/>
        </is>
      </c>
      <c r="CM37" t="inlineStr">
        <is>
          <t/>
        </is>
      </c>
      <c r="CN37" s="2" t="inlineStr">
        <is>
          <t>merila o upravičenosti emisijskih enot CORSIA|
merila o upravičenosti enot</t>
        </is>
      </c>
      <c r="CO37" s="2" t="inlineStr">
        <is>
          <t>3|
3</t>
        </is>
      </c>
      <c r="CP37" s="2" t="inlineStr">
        <is>
          <t xml:space="preserve">|
</t>
        </is>
      </c>
      <c r="CQ37" t="inlineStr">
        <is>
          <t>merila, ki jih je Svet ICAO sprejel na 216. zasedanju marca 2019 kot ključni element sheme CORSIA</t>
        </is>
      </c>
      <c r="CR37" s="2" t="inlineStr">
        <is>
          <t>kvalifikationskriterier för enheter|
kvalifikationskriterier för utsläppsenheter inom ramen för Corsia</t>
        </is>
      </c>
      <c r="CS37" s="2" t="inlineStr">
        <is>
          <t>3|
3</t>
        </is>
      </c>
      <c r="CT37" s="2" t="inlineStr">
        <is>
          <t xml:space="preserve">|
</t>
        </is>
      </c>
      <c r="CU37" t="inlineStr">
        <is>
          <t>kriterier för utformningen av de program och utsläppsenheter som ska få användas inom ramen för &lt;a href="https://iate.europa.eu/entry/result/3570642/sv" target="_blank"&gt;Corsia&lt;/a&gt; och för bedömningen av deras miljömässiga och sociala integritet</t>
        </is>
      </c>
    </row>
    <row r="38">
      <c r="A38" s="1" t="str">
        <f>HYPERLINK("https://iate.europa.eu/entry/result/3544361/all", "3544361")</f>
        <v>3544361</v>
      </c>
      <c r="B38" t="inlineStr">
        <is>
          <t>TRANSPORT;ENVIRONMENT</t>
        </is>
      </c>
      <c r="C38" t="inlineStr">
        <is>
          <t>TRANSPORT|land transport|land transport|road transport;ENVIRONMENT|environmental policy|pollution control measures;TRANSPORT|organisation of transport|means of transport|vehicle;ENVIRONMENT|deterioration of the environment|pollution|motor vehicle pollution</t>
        </is>
      </c>
      <c r="D38" s="2" t="inlineStr">
        <is>
          <t>такса за извънредно количество емисии</t>
        </is>
      </c>
      <c r="E38" s="2" t="inlineStr">
        <is>
          <t>3</t>
        </is>
      </c>
      <c r="F38" s="2" t="inlineStr">
        <is>
          <t/>
        </is>
      </c>
      <c r="G38" t="inlineStr">
        <is>
          <t>такса, наложена от Европейската комисия, на производителите на леки пътнически автомобили, чиито средни специфични емисии на CO&lt;sub&gt;2&lt;/sub&gt; превишават допустимите цели за всяка календарна година</t>
        </is>
      </c>
      <c r="H38" s="2" t="inlineStr">
        <is>
          <t>poplatek za překročení emisí</t>
        </is>
      </c>
      <c r="I38" s="2" t="inlineStr">
        <is>
          <t>3</t>
        </is>
      </c>
      <c r="J38" s="2" t="inlineStr">
        <is>
          <t/>
        </is>
      </c>
      <c r="K38" t="inlineStr">
        <is>
          <t>poplatek, který uloží Komise výrobci, anebo v případě sdružení správci sdružení, za každý kalendářní rok, počínaje rokem 2012, v němž průměrné specifické emise CO&lt;i&gt;2&lt;/i&gt; výrobce překročí jeho cíl pro specifické emise v daném roce</t>
        </is>
      </c>
      <c r="L38" s="2" t="inlineStr">
        <is>
          <t>afgift for emissionsoverskridelse</t>
        </is>
      </c>
      <c r="M38" s="2" t="inlineStr">
        <is>
          <t>3</t>
        </is>
      </c>
      <c r="N38" s="2" t="inlineStr">
        <is>
          <t/>
        </is>
      </c>
      <c r="O38" t="inlineStr">
        <is>
          <t>afgift, som pålægges køretøjsfabrikanter - eller forvaltere af en pool, hvis det drejer sig om en pool - hvis gennemsnitlige specifikke CO2-emissioner overstiger det tilladte niveau i et givet kalenderår (fra og med 2012)</t>
        </is>
      </c>
      <c r="P38" s="2" t="inlineStr">
        <is>
          <t>Abgabe wegen Emissionsüberschreitung</t>
        </is>
      </c>
      <c r="Q38" s="2" t="inlineStr">
        <is>
          <t>3</t>
        </is>
      </c>
      <c r="R38" s="2" t="inlineStr">
        <is>
          <t/>
        </is>
      </c>
      <c r="S38" t="inlineStr">
        <is>
          <t>von der Kommission
für jedes Kalenderjahr von einem Hersteller bzw. vom Vertreter einer
Emissionsgemeinschaft erhobene Abgabe wegen Emissionsüberschreitung, wenn die
durchschnittlichen spezifischen CO2-Emissionen eines Herstellers dessen
Zielvorgabe für die spezifischen Emissionen übersteigen</t>
        </is>
      </c>
      <c r="T38" s="2" t="inlineStr">
        <is>
          <t>τίμημα υπέρβασης εκπομπών</t>
        </is>
      </c>
      <c r="U38" s="2" t="inlineStr">
        <is>
          <t>3</t>
        </is>
      </c>
      <c r="V38" s="2" t="inlineStr">
        <is>
          <t/>
        </is>
      </c>
      <c r="W38" t="inlineStr">
        <is>
          <t/>
        </is>
      </c>
      <c r="X38" s="2" t="inlineStr">
        <is>
          <t>excess emissions premium</t>
        </is>
      </c>
      <c r="Y38" s="2" t="inlineStr">
        <is>
          <t>3</t>
        </is>
      </c>
      <c r="Z38" s="2" t="inlineStr">
        <is>
          <t/>
        </is>
      </c>
      <c r="AA38" t="inlineStr">
        <is>
          <t>premium imposed by the European Commission on a vehicle manufacturer, or, in the case of a pool of manufacturers, the pool manager, that exceeds its average specific CO&lt;sub&gt;2&lt;/sub&gt; emissions targets in a given calendar year</t>
        </is>
      </c>
      <c r="AB38" s="2" t="inlineStr">
        <is>
          <t>prima por exceso de emisiones</t>
        </is>
      </c>
      <c r="AC38" s="2" t="inlineStr">
        <is>
          <t>3</t>
        </is>
      </c>
      <c r="AD38" s="2" t="inlineStr">
        <is>
          <t/>
        </is>
      </c>
      <c r="AE38" t="inlineStr">
        <is>
          <t>Prima que deben pagar los fabricantes de vehíiculos cuyas emisiones medias específicas de CO&lt;sub&gt;2&lt;/sub&gt; superen las autorizadas por el Reglamento n&lt;sup&gt;o&lt;/sup&gt; 443/2009 del Parlamento Europeo y del Consejo.</t>
        </is>
      </c>
      <c r="AF38" s="2" t="inlineStr">
        <is>
          <t>ülemäärase heite maks</t>
        </is>
      </c>
      <c r="AG38" s="2" t="inlineStr">
        <is>
          <t>3</t>
        </is>
      </c>
      <c r="AH38" s="2" t="inlineStr">
        <is>
          <t/>
        </is>
      </c>
      <c r="AI38" t="inlineStr">
        <is>
          <t/>
        </is>
      </c>
      <c r="AJ38" s="2" t="inlineStr">
        <is>
          <t>liikapäästömaksu</t>
        </is>
      </c>
      <c r="AK38" s="2" t="inlineStr">
        <is>
          <t>3</t>
        </is>
      </c>
      <c r="AL38" s="2" t="inlineStr">
        <is>
          <t/>
        </is>
      </c>
      <c r="AM38" t="inlineStr">
        <is>
          <t/>
        </is>
      </c>
      <c r="AN38" s="2" t="inlineStr">
        <is>
          <t>prime sur les émissions excédentaires</t>
        </is>
      </c>
      <c r="AO38" s="2" t="inlineStr">
        <is>
          <t>3</t>
        </is>
      </c>
      <c r="AP38" s="2" t="inlineStr">
        <is>
          <t/>
        </is>
      </c>
      <c r="AQ38" t="inlineStr">
        <is>
          <t>prime imposée par la Commission européenne à un constructeur automobile ou, dans le cas d'un groupement, à l'administrateur du groupement, qui dépasse son objectif en matière d'émissions spécifiques moyennes de CO2 au cours d'une année civile donnée</t>
        </is>
      </c>
      <c r="AR38" s="2" t="inlineStr">
        <is>
          <t>préimh astaíochtaí iomarcacha</t>
        </is>
      </c>
      <c r="AS38" s="2" t="inlineStr">
        <is>
          <t>3</t>
        </is>
      </c>
      <c r="AT38" s="2" t="inlineStr">
        <is>
          <t/>
        </is>
      </c>
      <c r="AU38" t="inlineStr">
        <is>
          <t/>
        </is>
      </c>
      <c r="AV38" t="inlineStr">
        <is>
          <t/>
        </is>
      </c>
      <c r="AW38" t="inlineStr">
        <is>
          <t/>
        </is>
      </c>
      <c r="AX38" t="inlineStr">
        <is>
          <t/>
        </is>
      </c>
      <c r="AY38" t="inlineStr">
        <is>
          <t/>
        </is>
      </c>
      <c r="AZ38" s="2" t="inlineStr">
        <is>
          <t>többletkibocsátási díj</t>
        </is>
      </c>
      <c r="BA38" s="2" t="inlineStr">
        <is>
          <t>4</t>
        </is>
      </c>
      <c r="BB38" s="2" t="inlineStr">
        <is>
          <t/>
        </is>
      </c>
      <c r="BC38" t="inlineStr">
        <is>
          <t>a Bizottság által 2012-től kezdve gépjárműgyártóra kirótt díj arra az évre, amelyben a gyártó átlagos fajlagos CO&lt;sub&gt;2&lt;/sub&gt;-kibocsátása meghaladja a gyártó ugyanazon évi fajlagos kibocsátási célértékét</t>
        </is>
      </c>
      <c r="BD38" s="2" t="inlineStr">
        <is>
          <t>indennità per le emissioni in eccesso</t>
        </is>
      </c>
      <c r="BE38" s="2" t="inlineStr">
        <is>
          <t>3</t>
        </is>
      </c>
      <c r="BF38" s="2" t="inlineStr">
        <is>
          <t/>
        </is>
      </c>
      <c r="BG38" t="inlineStr">
        <is>
          <t>indennità imposta ai costruttori di autovetture le cui emissioni specifiche medie di CO&lt;sub&gt;2&lt;/sub&gt; superano il livello consentito</t>
        </is>
      </c>
      <c r="BH38" s="2" t="inlineStr">
        <is>
          <t>mokestis už viršytą taršos normą</t>
        </is>
      </c>
      <c r="BI38" s="2" t="inlineStr">
        <is>
          <t>3</t>
        </is>
      </c>
      <c r="BJ38" s="2" t="inlineStr">
        <is>
          <t/>
        </is>
      </c>
      <c r="BK38" t="inlineStr">
        <is>
          <t/>
        </is>
      </c>
      <c r="BL38" s="2" t="inlineStr">
        <is>
          <t>maksa par pārsniegtajām emisijām</t>
        </is>
      </c>
      <c r="BM38" s="2" t="inlineStr">
        <is>
          <t>3</t>
        </is>
      </c>
      <c r="BN38" s="2" t="inlineStr">
        <is>
          <t/>
        </is>
      </c>
      <c r="BO38" t="inlineStr">
        <is>
          <t>maksa, kuru Eiropas Komisija par pārsniegtajām emisijām uzliek ražotājam vai – grupas gadījumā – grupas vadītājam, ja ražotāja vidējās īpatnējās CO&lt;sub&gt;2&lt;/sub&gt; emisijas pārsniedz tā īpatnējo emisiju mērķi attiecīgajā gadā</t>
        </is>
      </c>
      <c r="BP38" s="2" t="inlineStr">
        <is>
          <t>primjum għall-eċċess ta' emissjonijiet|
primjum għal emissjonijiet eċċessivi</t>
        </is>
      </c>
      <c r="BQ38" s="2" t="inlineStr">
        <is>
          <t>3|
3</t>
        </is>
      </c>
      <c r="BR38" s="2" t="inlineStr">
        <is>
          <t xml:space="preserve">|
</t>
        </is>
      </c>
      <c r="BS38" t="inlineStr">
        <is>
          <t>primjum impost mill-Kummissjoni fuq il-manifattur, jew fil-każ ta' konsorzju, l-amministratur tal-konsorzju li jeċċedi l-mira ta' emissjonijiet speċifiċi f'dik is-sena kalendarja relevanti</t>
        </is>
      </c>
      <c r="BT38" s="2" t="inlineStr">
        <is>
          <t>bijdrage voor overtollige emissies</t>
        </is>
      </c>
      <c r="BU38" s="2" t="inlineStr">
        <is>
          <t>2</t>
        </is>
      </c>
      <c r="BV38" s="2" t="inlineStr">
        <is>
          <t/>
        </is>
      </c>
      <c r="BW38" t="inlineStr">
        <is>
          <t>boete die autofabrikanten moeten betalen als de specifieke CO&lt;sub&gt;2&lt;/sub&gt;-emissies van nieuwe auto's hoger zijn dan toegestaan</t>
        </is>
      </c>
      <c r="BX38" s="2" t="inlineStr">
        <is>
          <t>opłata z tytułu przekroczenia poziomu emisji</t>
        </is>
      </c>
      <c r="BY38" s="2" t="inlineStr">
        <is>
          <t>3</t>
        </is>
      </c>
      <c r="BZ38" s="2" t="inlineStr">
        <is>
          <t/>
        </is>
      </c>
      <c r="CA38" t="inlineStr">
        <is>
          <t/>
        </is>
      </c>
      <c r="CB38" s="2" t="inlineStr">
        <is>
          <t>taxa sobre as emissões excedentárias</t>
        </is>
      </c>
      <c r="CC38" s="2" t="inlineStr">
        <is>
          <t>3</t>
        </is>
      </c>
      <c r="CD38" s="2" t="inlineStr">
        <is>
          <t/>
        </is>
      </c>
      <c r="CE38" t="inlineStr">
        <is>
          <t>Taxa imposta pela Comissão Europeia ao fabricante de um veículo ou ao gestor do agrupamento, caso as suas emissões médias específicas de CO&lt;sub&gt;2&lt;/sub&gt; sejam superiores ao seu objetivo de emissões específicas no que respeita a um determinado ano civil.</t>
        </is>
      </c>
      <c r="CF38" s="2" t="inlineStr">
        <is>
          <t>primă pentru emisiile suplimentare</t>
        </is>
      </c>
      <c r="CG38" s="2" t="inlineStr">
        <is>
          <t>3</t>
        </is>
      </c>
      <c r="CH38" s="2" t="inlineStr">
        <is>
          <t/>
        </is>
      </c>
      <c r="CI38" t="inlineStr">
        <is>
          <t>primă impusă de Comisia Europeană producătorului sau, în cazul unei asociații, administratorului asociației care depășește obiectivul privind emisiile medii specifice de CO&lt;sub&gt;2&lt;/sub&gt; într-un an calendaristic (începând cu 2012)</t>
        </is>
      </c>
      <c r="CJ38" s="2" t="inlineStr">
        <is>
          <t>poplatok za nadmerné emisie</t>
        </is>
      </c>
      <c r="CK38" s="2" t="inlineStr">
        <is>
          <t>3</t>
        </is>
      </c>
      <c r="CL38" s="2" t="inlineStr">
        <is>
          <t/>
        </is>
      </c>
      <c r="CM38" t="inlineStr">
        <is>
          <t/>
        </is>
      </c>
      <c r="CN38" s="2" t="inlineStr">
        <is>
          <t>premija za presežne emisije</t>
        </is>
      </c>
      <c r="CO38" s="2" t="inlineStr">
        <is>
          <t>3</t>
        </is>
      </c>
      <c r="CP38" s="2" t="inlineStr">
        <is>
          <t/>
        </is>
      </c>
      <c r="CQ38" t="inlineStr">
        <is>
          <t/>
        </is>
      </c>
      <c r="CR38" s="2" t="inlineStr">
        <is>
          <t>avgift för extra utsläpp</t>
        </is>
      </c>
      <c r="CS38" s="2" t="inlineStr">
        <is>
          <t>3</t>
        </is>
      </c>
      <c r="CT38" s="2" t="inlineStr">
        <is>
          <t/>
        </is>
      </c>
      <c r="CU38" t="inlineStr">
        <is>
          <t>avgift som Europeiska kommissionen ålägger en &lt;a href="https://iate.europa.eu/entry/result/57238/sv" target="_blank"&gt;fordonstillverkare &lt;/a&gt;eller, vid poolning, den poolansvarige, om dess genomsnittliga specifika utsläppsmål överskrids under ett visst kalenderår</t>
        </is>
      </c>
    </row>
    <row r="39">
      <c r="A39" s="1" t="str">
        <f>HYPERLINK("https://iate.europa.eu/entry/result/3628235/all", "3628235")</f>
        <v>3628235</v>
      </c>
      <c r="B39" t="inlineStr">
        <is>
          <t>BUSINESS AND COMPETITION;EDUCATION AND COMMUNICATIONS</t>
        </is>
      </c>
      <c r="C39" t="inlineStr">
        <is>
          <t>BUSINESS AND COMPETITION|management|management|risk management;EDUCATION AND COMMUNICATIONS|information technology and data processing</t>
        </is>
      </c>
      <c r="D39" s="2" t="inlineStr">
        <is>
          <t>инструмент за измерване на риска</t>
        </is>
      </c>
      <c r="E39" s="2" t="inlineStr">
        <is>
          <t>3</t>
        </is>
      </c>
      <c r="F39" s="2" t="inlineStr">
        <is>
          <t/>
        </is>
      </c>
      <c r="G39" t="inlineStr">
        <is>
          <t>инструмент, който позволява присъждането на точки на установени потенциалти рискове с оглед на тяхното приоритизиране, напр. 1-10, 1-100 или 1-1000</t>
        </is>
      </c>
      <c r="H39" t="inlineStr">
        <is>
          <t/>
        </is>
      </c>
      <c r="I39" t="inlineStr">
        <is>
          <t/>
        </is>
      </c>
      <c r="J39" t="inlineStr">
        <is>
          <t/>
        </is>
      </c>
      <c r="K39" t="inlineStr">
        <is>
          <t/>
        </is>
      </c>
      <c r="L39" s="2" t="inlineStr">
        <is>
          <t>risikovurderingsværktøj</t>
        </is>
      </c>
      <c r="M39" s="2" t="inlineStr">
        <is>
          <t>3</t>
        </is>
      </c>
      <c r="N39" s="2" t="inlineStr">
        <is>
          <t/>
        </is>
      </c>
      <c r="O39" t="inlineStr">
        <is>
          <t>værktøj, der gør det muligt at tildele en score til konstaterede potentielle risici med henblik på at prioritere dem, f.eks. fra 1-10, 1-100 eller 1-1000</t>
        </is>
      </c>
      <c r="P39" t="inlineStr">
        <is>
          <t/>
        </is>
      </c>
      <c r="Q39" t="inlineStr">
        <is>
          <t/>
        </is>
      </c>
      <c r="R39" t="inlineStr">
        <is>
          <t/>
        </is>
      </c>
      <c r="S39" t="inlineStr">
        <is>
          <t/>
        </is>
      </c>
      <c r="T39" s="2" t="inlineStr">
        <is>
          <t>εργαλείο βαθμονόμησης κινδύνων</t>
        </is>
      </c>
      <c r="U39" s="2" t="inlineStr">
        <is>
          <t>3</t>
        </is>
      </c>
      <c r="V39" s="2" t="inlineStr">
        <is>
          <t/>
        </is>
      </c>
      <c r="W39" t="inlineStr">
        <is>
          <t/>
        </is>
      </c>
      <c r="X39" s="2" t="inlineStr">
        <is>
          <t>risk-scoring tool</t>
        </is>
      </c>
      <c r="Y39" s="2" t="inlineStr">
        <is>
          <t>3</t>
        </is>
      </c>
      <c r="Z39" s="2" t="inlineStr">
        <is>
          <t/>
        </is>
      </c>
      <c r="AA39" t="inlineStr">
        <is>
          <t>tool which allows to assign a
score to identified potential risks in order to prioritise them, e.g. from
1-10, 1-100 or 1-1000</t>
        </is>
      </c>
      <c r="AB39" t="inlineStr">
        <is>
          <t/>
        </is>
      </c>
      <c r="AC39" t="inlineStr">
        <is>
          <t/>
        </is>
      </c>
      <c r="AD39" t="inlineStr">
        <is>
          <t/>
        </is>
      </c>
      <c r="AE39" t="inlineStr">
        <is>
          <t/>
        </is>
      </c>
      <c r="AF39" s="2" t="inlineStr">
        <is>
          <t>riskihindamisvahend</t>
        </is>
      </c>
      <c r="AG39" s="2" t="inlineStr">
        <is>
          <t>3</t>
        </is>
      </c>
      <c r="AH39" s="2" t="inlineStr">
        <is>
          <t/>
        </is>
      </c>
      <c r="AI39" t="inlineStr">
        <is>
          <t/>
        </is>
      </c>
      <c r="AJ39" t="inlineStr">
        <is>
          <t/>
        </is>
      </c>
      <c r="AK39" t="inlineStr">
        <is>
          <t/>
        </is>
      </c>
      <c r="AL39" t="inlineStr">
        <is>
          <t/>
        </is>
      </c>
      <c r="AM39" t="inlineStr">
        <is>
          <t/>
        </is>
      </c>
      <c r="AN39" s="2" t="inlineStr">
        <is>
          <t>outil de calcul du risque</t>
        </is>
      </c>
      <c r="AO39" s="2" t="inlineStr">
        <is>
          <t>3</t>
        </is>
      </c>
      <c r="AP39" s="2" t="inlineStr">
        <is>
          <t/>
        </is>
      </c>
      <c r="AQ39" t="inlineStr">
        <is>
          <t>outil qui permet d'attribuer un score à des risques potentiels recensés afin de les hiérarchiser (par exemple de 1 à 10, de 1 à 100 ou de 1 à 1000)</t>
        </is>
      </c>
      <c r="AR39" s="2" t="inlineStr">
        <is>
          <t>uirlís scórála riosca</t>
        </is>
      </c>
      <c r="AS39" s="2" t="inlineStr">
        <is>
          <t>3</t>
        </is>
      </c>
      <c r="AT39" s="2" t="inlineStr">
        <is>
          <t/>
        </is>
      </c>
      <c r="AU39" t="inlineStr">
        <is>
          <t/>
        </is>
      </c>
      <c r="AV39" t="inlineStr">
        <is>
          <t/>
        </is>
      </c>
      <c r="AW39" t="inlineStr">
        <is>
          <t/>
        </is>
      </c>
      <c r="AX39" t="inlineStr">
        <is>
          <t/>
        </is>
      </c>
      <c r="AY39" t="inlineStr">
        <is>
          <t/>
        </is>
      </c>
      <c r="AZ39" t="inlineStr">
        <is>
          <t/>
        </is>
      </c>
      <c r="BA39" t="inlineStr">
        <is>
          <t/>
        </is>
      </c>
      <c r="BB39" t="inlineStr">
        <is>
          <t/>
        </is>
      </c>
      <c r="BC39" t="inlineStr">
        <is>
          <t/>
        </is>
      </c>
      <c r="BD39" t="inlineStr">
        <is>
          <t/>
        </is>
      </c>
      <c r="BE39" t="inlineStr">
        <is>
          <t/>
        </is>
      </c>
      <c r="BF39" t="inlineStr">
        <is>
          <t/>
        </is>
      </c>
      <c r="BG39" t="inlineStr">
        <is>
          <t/>
        </is>
      </c>
      <c r="BH39" s="2" t="inlineStr">
        <is>
          <t>rizikos vertinimo priemonė</t>
        </is>
      </c>
      <c r="BI39" s="2" t="inlineStr">
        <is>
          <t>3</t>
        </is>
      </c>
      <c r="BJ39" s="2" t="inlineStr">
        <is>
          <t/>
        </is>
      </c>
      <c r="BK39" t="inlineStr">
        <is>
          <t/>
        </is>
      </c>
      <c r="BL39" t="inlineStr">
        <is>
          <t/>
        </is>
      </c>
      <c r="BM39" t="inlineStr">
        <is>
          <t/>
        </is>
      </c>
      <c r="BN39" t="inlineStr">
        <is>
          <t/>
        </is>
      </c>
      <c r="BO39" t="inlineStr">
        <is>
          <t/>
        </is>
      </c>
      <c r="BP39" t="inlineStr">
        <is>
          <t/>
        </is>
      </c>
      <c r="BQ39" t="inlineStr">
        <is>
          <t/>
        </is>
      </c>
      <c r="BR39" t="inlineStr">
        <is>
          <t/>
        </is>
      </c>
      <c r="BS39" t="inlineStr">
        <is>
          <t/>
        </is>
      </c>
      <c r="BT39" t="inlineStr">
        <is>
          <t/>
        </is>
      </c>
      <c r="BU39" t="inlineStr">
        <is>
          <t/>
        </is>
      </c>
      <c r="BV39" t="inlineStr">
        <is>
          <t/>
        </is>
      </c>
      <c r="BW39" t="inlineStr">
        <is>
          <t/>
        </is>
      </c>
      <c r="BX39" t="inlineStr">
        <is>
          <t/>
        </is>
      </c>
      <c r="BY39" t="inlineStr">
        <is>
          <t/>
        </is>
      </c>
      <c r="BZ39" t="inlineStr">
        <is>
          <t/>
        </is>
      </c>
      <c r="CA39" t="inlineStr">
        <is>
          <t/>
        </is>
      </c>
      <c r="CB39" t="inlineStr">
        <is>
          <t/>
        </is>
      </c>
      <c r="CC39" t="inlineStr">
        <is>
          <t/>
        </is>
      </c>
      <c r="CD39" t="inlineStr">
        <is>
          <t/>
        </is>
      </c>
      <c r="CE39" t="inlineStr">
        <is>
          <t/>
        </is>
      </c>
      <c r="CF39" t="inlineStr">
        <is>
          <t/>
        </is>
      </c>
      <c r="CG39" t="inlineStr">
        <is>
          <t/>
        </is>
      </c>
      <c r="CH39" t="inlineStr">
        <is>
          <t/>
        </is>
      </c>
      <c r="CI39" t="inlineStr">
        <is>
          <t/>
        </is>
      </c>
      <c r="CJ39" t="inlineStr">
        <is>
          <t/>
        </is>
      </c>
      <c r="CK39" t="inlineStr">
        <is>
          <t/>
        </is>
      </c>
      <c r="CL39" t="inlineStr">
        <is>
          <t/>
        </is>
      </c>
      <c r="CM39" t="inlineStr">
        <is>
          <t/>
        </is>
      </c>
      <c r="CN39" t="inlineStr">
        <is>
          <t/>
        </is>
      </c>
      <c r="CO39" t="inlineStr">
        <is>
          <t/>
        </is>
      </c>
      <c r="CP39" t="inlineStr">
        <is>
          <t/>
        </is>
      </c>
      <c r="CQ39" t="inlineStr">
        <is>
          <t/>
        </is>
      </c>
      <c r="CR39" t="inlineStr">
        <is>
          <t/>
        </is>
      </c>
      <c r="CS39" t="inlineStr">
        <is>
          <t/>
        </is>
      </c>
      <c r="CT39" t="inlineStr">
        <is>
          <t/>
        </is>
      </c>
      <c r="CU39" t="inlineStr">
        <is>
          <t/>
        </is>
      </c>
    </row>
    <row r="40">
      <c r="A40" s="1" t="str">
        <f>HYPERLINK("https://iate.europa.eu/entry/result/3620513/all", "3620513")</f>
        <v>3620513</v>
      </c>
      <c r="B40" t="inlineStr">
        <is>
          <t>EUROPEAN UNION</t>
        </is>
      </c>
      <c r="C40" t="inlineStr">
        <is>
          <t>EUROPEAN UNION|EU finance|EU budget</t>
        </is>
      </c>
      <c r="D40" s="2" t="inlineStr">
        <is>
          <t>интегрирани отчети за финансите и управленската отговорност|
IFAR</t>
        </is>
      </c>
      <c r="E40" s="2" t="inlineStr">
        <is>
          <t>3|
3</t>
        </is>
      </c>
      <c r="F40" s="2" t="inlineStr">
        <is>
          <t xml:space="preserve">|
</t>
        </is>
      </c>
      <c r="G40" t="inlineStr">
        <is>
          <t>основният принос на Комисията към годишната процедура по освобождаване от отговорност, чрез която Европейският парламент и Съветът дават окончателното си одобрение за изпълнението на бюджета за конкретна година</t>
        </is>
      </c>
      <c r="H40" t="inlineStr">
        <is>
          <t/>
        </is>
      </c>
      <c r="I40" t="inlineStr">
        <is>
          <t/>
        </is>
      </c>
      <c r="J40" t="inlineStr">
        <is>
          <t/>
        </is>
      </c>
      <c r="K40" t="inlineStr">
        <is>
          <t/>
        </is>
      </c>
      <c r="L40" s="2" t="inlineStr">
        <is>
          <t>integreret regnskabs- og ansvarlighedsrapportering</t>
        </is>
      </c>
      <c r="M40" s="2" t="inlineStr">
        <is>
          <t>3</t>
        </is>
      </c>
      <c r="N40" s="2" t="inlineStr">
        <is>
          <t/>
        </is>
      </c>
      <c r="O40" t="inlineStr">
        <is>
          <t>Europa-Kommissionens rapportering som led i den årlige dechargeprocedure for EU-budgettet, på grundlag af hvilken Europa-Parlamentet og Rådet endeligt godkender budgetgennemførelsen i et givet år</t>
        </is>
      </c>
      <c r="P40" s="2" t="inlineStr">
        <is>
          <t>Integrierte Rechnungslegung und Rechenschaftsberichte</t>
        </is>
      </c>
      <c r="Q40" s="2" t="inlineStr">
        <is>
          <t>3</t>
        </is>
      </c>
      <c r="R40" s="2" t="inlineStr">
        <is>
          <t/>
        </is>
      </c>
      <c r="S40" t="inlineStr">
        <is>
          <t>Berichterstattung der Kommission zum jährlichen Entlastungsverfahren, in dessen Rahmen das Europäische Parlament und der Rat den Haushaltsvollzug für ein bestimmtes Jahr endgültig billigen</t>
        </is>
      </c>
      <c r="T40" s="2" t="inlineStr">
        <is>
          <t>ενοποιημένες δημοσιονομικές εκθέσεις και εκθέσεις λογοδοσίας</t>
        </is>
      </c>
      <c r="U40" s="2" t="inlineStr">
        <is>
          <t>3</t>
        </is>
      </c>
      <c r="V40" s="2" t="inlineStr">
        <is>
          <t/>
        </is>
      </c>
      <c r="W40" t="inlineStr">
        <is>
          <t/>
        </is>
      </c>
      <c r="X40" s="2" t="inlineStr">
        <is>
          <t>integrated financial and accountability reporting|
IFAR</t>
        </is>
      </c>
      <c r="Y40" s="2" t="inlineStr">
        <is>
          <t>3|
3</t>
        </is>
      </c>
      <c r="Z40" s="2" t="inlineStr">
        <is>
          <t xml:space="preserve">|
</t>
        </is>
      </c>
      <c r="AA40" t="inlineStr">
        <is>
          <t>reporting by the European Commission as part of the
annual discharge procedure for the EU budget, on the basis of which the
European Parliament and the Council give their final approval of the budget
implementation for a specific year</t>
        </is>
      </c>
      <c r="AB40" t="inlineStr">
        <is>
          <t/>
        </is>
      </c>
      <c r="AC40" t="inlineStr">
        <is>
          <t/>
        </is>
      </c>
      <c r="AD40" t="inlineStr">
        <is>
          <t/>
        </is>
      </c>
      <c r="AE40" t="inlineStr">
        <is>
          <t/>
        </is>
      </c>
      <c r="AF40" s="2" t="inlineStr">
        <is>
          <t>integreeritud finants- ja vastutusaruanded</t>
        </is>
      </c>
      <c r="AG40" s="2" t="inlineStr">
        <is>
          <t>3</t>
        </is>
      </c>
      <c r="AH40" s="2" t="inlineStr">
        <is>
          <t/>
        </is>
      </c>
      <c r="AI40" t="inlineStr">
        <is>
          <t/>
        </is>
      </c>
      <c r="AJ40" t="inlineStr">
        <is>
          <t/>
        </is>
      </c>
      <c r="AK40" t="inlineStr">
        <is>
          <t/>
        </is>
      </c>
      <c r="AL40" t="inlineStr">
        <is>
          <t/>
        </is>
      </c>
      <c r="AM40" t="inlineStr">
        <is>
          <t/>
        </is>
      </c>
      <c r="AN40" s="2" t="inlineStr">
        <is>
          <t>ensemble intégré de rapports financiers et de rapports sur la responsabilité|
rapports financiers et sur la responsabilité intégrés</t>
        </is>
      </c>
      <c r="AO40" s="2" t="inlineStr">
        <is>
          <t>2|
3</t>
        </is>
      </c>
      <c r="AP40" s="2" t="inlineStr">
        <is>
          <t xml:space="preserve">|
</t>
        </is>
      </c>
      <c r="AQ40" t="inlineStr">
        <is>
          <t>rapports rédigés
par la Commission dans le cadre de la procédure annuelle de décharge pour le
budget de l'UE, sur lesquels le Parlement européen et le Conseil se fondent
principalement pour donner leur approbation définitive de l'exécution du budget
pour une année donnée</t>
        </is>
      </c>
      <c r="AR40" s="2" t="inlineStr">
        <is>
          <t>Tuairisciú Comhtháite Airgeadais agus Cuntasachta</t>
        </is>
      </c>
      <c r="AS40" s="2" t="inlineStr">
        <is>
          <t>3</t>
        </is>
      </c>
      <c r="AT40" s="2" t="inlineStr">
        <is>
          <t/>
        </is>
      </c>
      <c r="AU40" t="inlineStr">
        <is>
          <t/>
        </is>
      </c>
      <c r="AV40" t="inlineStr">
        <is>
          <t/>
        </is>
      </c>
      <c r="AW40" t="inlineStr">
        <is>
          <t/>
        </is>
      </c>
      <c r="AX40" t="inlineStr">
        <is>
          <t/>
        </is>
      </c>
      <c r="AY40" t="inlineStr">
        <is>
          <t/>
        </is>
      </c>
      <c r="AZ40" t="inlineStr">
        <is>
          <t/>
        </is>
      </c>
      <c r="BA40" t="inlineStr">
        <is>
          <t/>
        </is>
      </c>
      <c r="BB40" t="inlineStr">
        <is>
          <t/>
        </is>
      </c>
      <c r="BC40" t="inlineStr">
        <is>
          <t/>
        </is>
      </c>
      <c r="BD40" t="inlineStr">
        <is>
          <t/>
        </is>
      </c>
      <c r="BE40" t="inlineStr">
        <is>
          <t/>
        </is>
      </c>
      <c r="BF40" t="inlineStr">
        <is>
          <t/>
        </is>
      </c>
      <c r="BG40" t="inlineStr">
        <is>
          <t/>
        </is>
      </c>
      <c r="BH40" s="2" t="inlineStr">
        <is>
          <t>integruotųjų finansinių ir atskaitomybės ataskaitų teikimas|
IFAR</t>
        </is>
      </c>
      <c r="BI40" s="2" t="inlineStr">
        <is>
          <t>3|
3</t>
        </is>
      </c>
      <c r="BJ40" s="2" t="inlineStr">
        <is>
          <t xml:space="preserve">|
</t>
        </is>
      </c>
      <c r="BK40" t="inlineStr">
        <is>
          <t/>
        </is>
      </c>
      <c r="BL40" t="inlineStr">
        <is>
          <t/>
        </is>
      </c>
      <c r="BM40" t="inlineStr">
        <is>
          <t/>
        </is>
      </c>
      <c r="BN40" t="inlineStr">
        <is>
          <t/>
        </is>
      </c>
      <c r="BO40" t="inlineStr">
        <is>
          <t/>
        </is>
      </c>
      <c r="BP40" t="inlineStr">
        <is>
          <t/>
        </is>
      </c>
      <c r="BQ40" t="inlineStr">
        <is>
          <t/>
        </is>
      </c>
      <c r="BR40" t="inlineStr">
        <is>
          <t/>
        </is>
      </c>
      <c r="BS40" t="inlineStr">
        <is>
          <t/>
        </is>
      </c>
      <c r="BT40" s="2" t="inlineStr">
        <is>
          <t>geïntegreerde financiële en verantwoordingsverslagen</t>
        </is>
      </c>
      <c r="BU40" s="2" t="inlineStr">
        <is>
          <t>3</t>
        </is>
      </c>
      <c r="BV40" s="2" t="inlineStr">
        <is>
          <t/>
        </is>
      </c>
      <c r="BW40" t="inlineStr">
        <is>
          <t>pakket verslagen dat de Europese Commissie in het kader van jaarljkse kwijtingsprocedure voor de EU-begroting voorlegt waardoor het Europees Parlement en de Raad hun definitieve goedkeuring kunnen geven aan de uitvoering van de EU-begroting over een bepaald jaar</t>
        </is>
      </c>
      <c r="BX40" s="2" t="inlineStr">
        <is>
          <t>zintegrowana sprawozdawczość finansowa i sprawozdawczość w zakresie rozliczalności</t>
        </is>
      </c>
      <c r="BY40" s="2" t="inlineStr">
        <is>
          <t>3</t>
        </is>
      </c>
      <c r="BZ40" s="2" t="inlineStr">
        <is>
          <t/>
        </is>
      </c>
      <c r="CA40" t="inlineStr">
        <is>
          <t>główny wkład Komisji w roczną procedurę udzielania absolutorium, za pomocą której Parlament Europejski i Rada ostatecznie zatwierdzają wykonanie budżetu na dany rok</t>
        </is>
      </c>
      <c r="CB40" t="inlineStr">
        <is>
          <t/>
        </is>
      </c>
      <c r="CC40" t="inlineStr">
        <is>
          <t/>
        </is>
      </c>
      <c r="CD40" t="inlineStr">
        <is>
          <t/>
        </is>
      </c>
      <c r="CE40" t="inlineStr">
        <is>
          <t/>
        </is>
      </c>
      <c r="CF40" t="inlineStr">
        <is>
          <t/>
        </is>
      </c>
      <c r="CG40" t="inlineStr">
        <is>
          <t/>
        </is>
      </c>
      <c r="CH40" t="inlineStr">
        <is>
          <t/>
        </is>
      </c>
      <c r="CI40" t="inlineStr">
        <is>
          <t/>
        </is>
      </c>
      <c r="CJ40" t="inlineStr">
        <is>
          <t/>
        </is>
      </c>
      <c r="CK40" t="inlineStr">
        <is>
          <t/>
        </is>
      </c>
      <c r="CL40" t="inlineStr">
        <is>
          <t/>
        </is>
      </c>
      <c r="CM40" t="inlineStr">
        <is>
          <t/>
        </is>
      </c>
      <c r="CN40" t="inlineStr">
        <is>
          <t/>
        </is>
      </c>
      <c r="CO40" t="inlineStr">
        <is>
          <t/>
        </is>
      </c>
      <c r="CP40" t="inlineStr">
        <is>
          <t/>
        </is>
      </c>
      <c r="CQ40" t="inlineStr">
        <is>
          <t/>
        </is>
      </c>
      <c r="CR40" t="inlineStr">
        <is>
          <t/>
        </is>
      </c>
      <c r="CS40" t="inlineStr">
        <is>
          <t/>
        </is>
      </c>
      <c r="CT40" t="inlineStr">
        <is>
          <t/>
        </is>
      </c>
      <c r="CU40" t="inlineStr">
        <is>
          <t/>
        </is>
      </c>
    </row>
    <row r="41">
      <c r="A41" s="1" t="str">
        <f>HYPERLINK("https://iate.europa.eu/entry/result/916817/all", "916817")</f>
        <v>916817</v>
      </c>
      <c r="B41" t="inlineStr">
        <is>
          <t>ENVIRONMENT</t>
        </is>
      </c>
      <c r="C41" t="inlineStr">
        <is>
          <t>ENVIRONMENT|environmental policy|climate change policy|emission trading|EU Emissions Trading Scheme</t>
        </is>
      </c>
      <c r="D41" s="2" t="inlineStr">
        <is>
          <t>коефициент на линейно намаление</t>
        </is>
      </c>
      <c r="E41" s="2" t="inlineStr">
        <is>
          <t>3</t>
        </is>
      </c>
      <c r="F41" s="2" t="inlineStr">
        <is>
          <t/>
        </is>
      </c>
      <c r="G41" t="inlineStr">
        <is>
          <t>в рамките на схемата на ЕС за търговия с емисии — коефициент от 1,74 %, с който се намалява количеството на квотите, издавано ежегодно за целия Съюз, считано от 2013 г., спрямо средното общо годишно количество квоти, издадени от държавите-членки в съответствие с решенията на Комисията относно националните им разпределителни планове за периода 2008—2012 г.</t>
        </is>
      </c>
      <c r="H41" s="2" t="inlineStr">
        <is>
          <t>lineární faktor|
lineární redukční koeficient</t>
        </is>
      </c>
      <c r="I41" s="2" t="inlineStr">
        <is>
          <t>3|
3</t>
        </is>
      </c>
      <c r="J41" s="2" t="inlineStr">
        <is>
          <t xml:space="preserve">|
</t>
        </is>
      </c>
      <c r="K41" t="inlineStr">
        <is>
          <t>procento (1,74 %), o které se každoročně lineárně snižuje celkové množství povolenek vydaných v rámci systému EU pro obchodování s emisemi ve srovnání &lt;br&gt; s průměrným celkovým ročním množstvím povolenek vydaných na období 2008–2012</t>
        </is>
      </c>
      <c r="L41" s="2" t="inlineStr">
        <is>
          <t>lineær reduktionsfaktor|
lineær faktor</t>
        </is>
      </c>
      <c r="M41" s="2" t="inlineStr">
        <is>
          <t>3|
3</t>
        </is>
      </c>
      <c r="N41" s="2" t="inlineStr">
        <is>
          <t xml:space="preserve">|
</t>
        </is>
      </c>
      <c r="O41" t="inlineStr">
        <is>
          <t>procentsats, men hvilken den samlede mængde kvoter under EU ETS sænkes årligt for så vidt angår den gennemsnitlige årlige mængde kvoter for en given periode</t>
        </is>
      </c>
      <c r="P41" s="2" t="inlineStr">
        <is>
          <t>linearer Faktor|
linearer Kürzungsfaktor</t>
        </is>
      </c>
      <c r="Q41" s="2" t="inlineStr">
        <is>
          <t>3|
3</t>
        </is>
      </c>
      <c r="R41" s="2" t="inlineStr">
        <is>
          <t xml:space="preserve">|
</t>
        </is>
      </c>
      <c r="S41" t="inlineStr">
        <is>
          <t>Prozentsatz, um den die Menge der jährlich im Rahmen des EU-Emissionshandelssystems vergebenen Emissionszertifikate, verglichen mit der durchschnittlichen jährlichen Gesamtmenge der Zertifikate, die für eine bestimmten Zeitraum zugeteilt wurden, verringert wird</t>
        </is>
      </c>
      <c r="T41" s="2" t="inlineStr">
        <is>
          <t>συντελεστής γραμμικής μείωσης</t>
        </is>
      </c>
      <c r="U41" s="2" t="inlineStr">
        <is>
          <t>3</t>
        </is>
      </c>
      <c r="V41" s="2" t="inlineStr">
        <is>
          <t/>
        </is>
      </c>
      <c r="W41" t="inlineStr">
        <is>
          <t>The application of the Linear Reduction Factor (LRF) under the European Union Emission Trading Scheme (EU ETS) consists in the rule that in 2014 and in each subsequent year till 2020, the total quantity of allowances (cap) determined for 2013 on the basis of Article 9 and 9a of Directive 2003/87/EC decreases linearly by 1,74 % of the amount of allowances in 2010.</t>
        </is>
      </c>
      <c r="X41" s="2" t="inlineStr">
        <is>
          <t>linear reduction factor|
LRF|
linear factor</t>
        </is>
      </c>
      <c r="Y41" s="2" t="inlineStr">
        <is>
          <t>3|
3|
3</t>
        </is>
      </c>
      <c r="Z41" s="2" t="inlineStr">
        <is>
          <t xml:space="preserve">|
|
</t>
        </is>
      </c>
      <c r="AA41" t="inlineStr">
        <is>
          <t>percentage by which the total amount of allowances under the &lt;a href="https://iate.europa.eu/entry/result/933374/en" target="_blank"&gt;EU ETS&lt;/a&gt; decreases annually with respect to the average annual total quantity for a given period</t>
        </is>
      </c>
      <c r="AB41" s="2" t="inlineStr">
        <is>
          <t>factor de reducción lineal</t>
        </is>
      </c>
      <c r="AC41" s="2" t="inlineStr">
        <is>
          <t>3</t>
        </is>
      </c>
      <c r="AD41" s="2" t="inlineStr">
        <is>
          <t/>
        </is>
      </c>
      <c r="AE41" t="inlineStr">
        <is>
          <t>Porcentaje del 1,74 % en el que debe reducirse anualmente la cantidad total de derechos de emisión previstos en el RCDE UE &lt;a href="/entry/result/933374/all" id="ENTRY_TO_ENTRY_CONVERTER" target="_blank"&gt;IATE:933374&lt;/a&gt; .</t>
        </is>
      </c>
      <c r="AF41" s="2" t="inlineStr">
        <is>
          <t>iga-aastane vähendamiskoefitsient|
lineaarne vähendamistegur</t>
        </is>
      </c>
      <c r="AG41" s="2" t="inlineStr">
        <is>
          <t>2|
3</t>
        </is>
      </c>
      <c r="AH41" s="2" t="inlineStr">
        <is>
          <t xml:space="preserve">|
</t>
        </is>
      </c>
      <c r="AI41" t="inlineStr">
        <is>
          <t/>
        </is>
      </c>
      <c r="AJ41" s="2" t="inlineStr">
        <is>
          <t>lineaarinen vähennyskerroin</t>
        </is>
      </c>
      <c r="AK41" s="2" t="inlineStr">
        <is>
          <t>3</t>
        </is>
      </c>
      <c r="AL41" s="2" t="inlineStr">
        <is>
          <t/>
        </is>
      </c>
      <c r="AM41" t="inlineStr">
        <is>
          <t/>
        </is>
      </c>
      <c r="AN41" s="2" t="inlineStr">
        <is>
          <t>facteur de réduction linéaire|
facteur linéaire</t>
        </is>
      </c>
      <c r="AO41" s="2" t="inlineStr">
        <is>
          <t>3|
3</t>
        </is>
      </c>
      <c r="AP41" s="2" t="inlineStr">
        <is>
          <t xml:space="preserve">|
</t>
        </is>
      </c>
      <c r="AQ41" t="inlineStr">
        <is>
          <t>pourcentage de réduction de la quantité totale de quotas délivrés chaque année dans le cadre du système d'échange de quotas d'émission de l'UE par rapport au total annuel moyen de quotas délivrés pour une période donnée</t>
        </is>
      </c>
      <c r="AR41" s="2" t="inlineStr">
        <is>
          <t>fachtóir laghdaithe línigh</t>
        </is>
      </c>
      <c r="AS41" s="2" t="inlineStr">
        <is>
          <t>3</t>
        </is>
      </c>
      <c r="AT41" s="2" t="inlineStr">
        <is>
          <t/>
        </is>
      </c>
      <c r="AU41" t="inlineStr">
        <is>
          <t/>
        </is>
      </c>
      <c r="AV41" s="2" t="inlineStr">
        <is>
          <t>linearni faktor smanjenja</t>
        </is>
      </c>
      <c r="AW41" s="2" t="inlineStr">
        <is>
          <t>3</t>
        </is>
      </c>
      <c r="AX41" s="2" t="inlineStr">
        <is>
          <t/>
        </is>
      </c>
      <c r="AY41" t="inlineStr">
        <is>
          <t/>
        </is>
      </c>
      <c r="AZ41" s="2" t="inlineStr">
        <is>
          <t>lineáris csökkentési tényező</t>
        </is>
      </c>
      <c r="BA41" s="2" t="inlineStr">
        <is>
          <t>3</t>
        </is>
      </c>
      <c r="BB41" s="2" t="inlineStr">
        <is>
          <t/>
        </is>
      </c>
      <c r="BC41" t="inlineStr">
        <is>
          <t>1,74%-os arány, amellyel 2013-tól kezdve a közösségi szinten évente kiadható kibocsátásiegység-mennyiség [ &lt;a href="/entry/result/933374/all" id="ENTRY_TO_ENTRY_CONVERTER" target="_blank"&gt;IATE:933374&lt;/a&gt; ] a 2008 és 2012 közötti időszak átlagához képest csökken.</t>
        </is>
      </c>
      <c r="BD41" s="2" t="inlineStr">
        <is>
          <t>fattore di riduzione lineare|
fattore lineare</t>
        </is>
      </c>
      <c r="BE41" s="2" t="inlineStr">
        <is>
          <t>3|
3</t>
        </is>
      </c>
      <c r="BF41" s="2" t="inlineStr">
        <is>
          <t xml:space="preserve">|
</t>
        </is>
      </c>
      <c r="BG41" t="inlineStr">
        <is>
          <t>percentuale di riduzione annua del quantitativo totale di quote nel quadro del sistema &lt;a href="https://iate.europa.eu/entry/result/933374/it" target="_blank"&gt;EU ETS&lt;/a&gt; rispetto al quantitativo medio annuo totale di quote per un determinato periodo</t>
        </is>
      </c>
      <c r="BH41" s="2" t="inlineStr">
        <is>
          <t>linijinis koeficientas|
linijinis mažinimo koeficientas</t>
        </is>
      </c>
      <c r="BI41" s="2" t="inlineStr">
        <is>
          <t>3|
3</t>
        </is>
      </c>
      <c r="BJ41" s="2" t="inlineStr">
        <is>
          <t xml:space="preserve">|
</t>
        </is>
      </c>
      <c r="BK41" t="inlineStr">
        <is>
          <t>procentinis dydis (1,74%), kuriuo kasmet tolygiai sumažinamas bendras apyvartinių taršos leidimų skaičius, pradedant skaičiuoti nuo 2008–2012 m. laikotarpio vidurio, palyginti su vidutiniu metiniu bendru apyvartinių taršos leidimų skaičiumi</t>
        </is>
      </c>
      <c r="BL41" s="2" t="inlineStr">
        <is>
          <t>lineārais koeficients|
lineārais samazinājuma koeficients</t>
        </is>
      </c>
      <c r="BM41" s="2" t="inlineStr">
        <is>
          <t>2|
3</t>
        </is>
      </c>
      <c r="BN41" s="2" t="inlineStr">
        <is>
          <t xml:space="preserve">|
</t>
        </is>
      </c>
      <c r="BO41" t="inlineStr">
        <is>
          <t>procentuālais daudzums (sākotnēji 1,74 %), ko no 2013. gada piemēro, lai samazinātu &lt;a href="https://iate.europa.eu/entry/result/933374/lv" target="_blank"&gt;ES emisijas kvotu tirdzniecības sistēmas&lt;/a&gt; ietvaros piešķirto emisiju kvotu kopapjomu</t>
        </is>
      </c>
      <c r="BP41" s="2" t="inlineStr">
        <is>
          <t>fattur lineari|
fattur lineari ta' tnaqqis</t>
        </is>
      </c>
      <c r="BQ41" s="2" t="inlineStr">
        <is>
          <t>3|
3</t>
        </is>
      </c>
      <c r="BR41" s="2" t="inlineStr">
        <is>
          <t xml:space="preserve">|
</t>
        </is>
      </c>
      <c r="BS41" t="inlineStr">
        <is>
          <t>persentaġġ li bih jitnaqqas kull sena l-ammont totali ta' kwoti ta' emissjonijiet taħt is-Sistema tal-UE għall-iskambju ta' kwoti tal-emissjonijiet [ &lt;a href="/entry/result/933374/all" id="ENTRY_TO_ENTRY_CONVERTER" target="_blank"&gt;IATE:933374&lt;/a&gt; ] fir-rigward tal-medja tal-kwantità annwali totali għal perjodu partikolari</t>
        </is>
      </c>
      <c r="BT41" s="2" t="inlineStr">
        <is>
          <t>lineaire verminderingsfactor</t>
        </is>
      </c>
      <c r="BU41" s="2" t="inlineStr">
        <is>
          <t>3</t>
        </is>
      </c>
      <c r="BV41" s="2" t="inlineStr">
        <is>
          <t/>
        </is>
      </c>
      <c r="BW41" t="inlineStr">
        <is>
          <t>percentage waarmee jaarlijks de totale hoeveelheid emissierechten in het kader van het EU-ETS afneemt</t>
        </is>
      </c>
      <c r="BX41" s="2" t="inlineStr">
        <is>
          <t>współczynnik liniowy redukcji</t>
        </is>
      </c>
      <c r="BY41" s="2" t="inlineStr">
        <is>
          <t>3</t>
        </is>
      </c>
      <c r="BZ41" s="2" t="inlineStr">
        <is>
          <t/>
        </is>
      </c>
      <c r="CA41" t="inlineStr">
        <is>
          <t>współczynnik, o jaki łączna liczba uprawnień wydanych za darmo w ramach &lt;i&gt;systemu EU ETS&lt;/i&gt; [ &lt;a href="/entry/result/933374/all" id="ENTRY_TO_ENTRY_CONVERTER" target="_blank"&gt;IATE:933374&lt;/a&gt; ] ma się liniowo zmniejszać corocznie począwszy od 2013 r.</t>
        </is>
      </c>
      <c r="CB41" s="2" t="inlineStr">
        <is>
          <t>fator linear|
fator de redução linear</t>
        </is>
      </c>
      <c r="CC41" s="2" t="inlineStr">
        <is>
          <t>3|
3</t>
        </is>
      </c>
      <c r="CD41" s="2" t="inlineStr">
        <is>
          <t xml:space="preserve">|
</t>
        </is>
      </c>
      <c r="CE41" t="inlineStr">
        <is>
          <t>No quadro do &lt;a href="https://iate.europa.eu/entry/result/933374" target="_blank"&gt;Sistema de Comércio de Licenças de Emissão da União Europeia&lt;/a&gt;, fator pelo qual a quantidade de licenças de emissão emitidas anualmente no conjunto da União deve diminuir relativamente à média total anual de licenças emitidas num determinado período.</t>
        </is>
      </c>
      <c r="CF41" s="2" t="inlineStr">
        <is>
          <t>factor linear de reducere</t>
        </is>
      </c>
      <c r="CG41" s="2" t="inlineStr">
        <is>
          <t>3</t>
        </is>
      </c>
      <c r="CH41" s="2" t="inlineStr">
        <is>
          <t/>
        </is>
      </c>
      <c r="CI41" t="inlineStr">
        <is>
          <t>procent cu care cantitatea totală de certificate emise în cadrul &lt;a href="https://iate.europa.eu/entry/result/933374/ro" target="_blank"&gt;sistemului UE de comercializare a certificatelor de emisii&lt;/a&gt; se ajustează anual în scădere în raport cu cantitatea medie anuală totală de certificate eliberate pentru o perioadă dată</t>
        </is>
      </c>
      <c r="CJ41" s="2" t="inlineStr">
        <is>
          <t>lineárny redukčný koeficient|
lineárny koeficient|
koeficient lineárneho zníženia</t>
        </is>
      </c>
      <c r="CK41" s="2" t="inlineStr">
        <is>
          <t>3|
3|
2</t>
        </is>
      </c>
      <c r="CL41" s="2" t="inlineStr">
        <is>
          <t xml:space="preserve">|
|
</t>
        </is>
      </c>
      <c r="CM41" t="inlineStr">
        <is>
          <t>percento, o ktoré sa v rámci systému obchodovania s emisiami Európskej únie každoročne znižuje celkové množstvo kvót v porovnaní s priemerným ročným celkovým množstvom za obdobie 2008 až 2012</t>
        </is>
      </c>
      <c r="CN41" s="2" t="inlineStr">
        <is>
          <t>linearni faktor zmanjšanja</t>
        </is>
      </c>
      <c r="CO41" s="2" t="inlineStr">
        <is>
          <t>3</t>
        </is>
      </c>
      <c r="CP41" s="2" t="inlineStr">
        <is>
          <t/>
        </is>
      </c>
      <c r="CQ41" t="inlineStr">
        <is>
          <t>faktor, za katerega se od leta 2013 vsako leto zmanjša skupna količina pravic, izdanih v okviru ETS ( &lt;a href="/entry/result/933374/all" id="ENTRY_TO_ENTRY_CONVERTER" target="_blank"&gt;IATE:933374&lt;/a&gt; )</t>
        </is>
      </c>
      <c r="CR41" s="2" t="inlineStr">
        <is>
          <t>linjär faktor|
linjär minskningsfaktor</t>
        </is>
      </c>
      <c r="CS41" s="2" t="inlineStr">
        <is>
          <t>3|
3</t>
        </is>
      </c>
      <c r="CT41" s="2" t="inlineStr">
        <is>
          <t xml:space="preserve">|
</t>
        </is>
      </c>
      <c r="CU41" t="inlineStr">
        <is>
          <t>procentsats med vilken den totala kvantitet utsläppsrätter som utfärdas inom ramen för &lt;a href="https://iate.europa.eu/entry/result/933374/sv" target="_blank"&gt;EU:s utsläppshandelssystem&lt;/a&gt; varje år ska minska jämfört med den genomsnittliga totala årliga kvantitet utsläppsrätter som utfärdats för en viss period</t>
        </is>
      </c>
    </row>
    <row r="42">
      <c r="A42" s="1" t="str">
        <f>HYPERLINK("https://iate.europa.eu/entry/result/1368541/all", "1368541")</f>
        <v>1368541</v>
      </c>
      <c r="B42" t="inlineStr">
        <is>
          <t>TRANSPORT;PRODUCTION, TECHNOLOGY AND RESEARCH</t>
        </is>
      </c>
      <c r="C42" t="inlineStr">
        <is>
          <t>TRANSPORT|land transport;PRODUCTION, TECHNOLOGY AND RESEARCH|technology and technical regulations|technology</t>
        </is>
      </c>
      <c r="D42" s="2" t="inlineStr">
        <is>
          <t>тон/километър</t>
        </is>
      </c>
      <c r="E42" s="2" t="inlineStr">
        <is>
          <t>3</t>
        </is>
      </c>
      <c r="F42" s="2" t="inlineStr">
        <is>
          <t/>
        </is>
      </c>
      <c r="G42" t="inlineStr">
        <is>
          <t>транспортирането на тон товар или неговия обемен еквивалент на разстояние от един километър</t>
        </is>
      </c>
      <c r="H42" s="2" t="inlineStr">
        <is>
          <t>tkm|
tunokilometr</t>
        </is>
      </c>
      <c r="I42" s="2" t="inlineStr">
        <is>
          <t>3|
3</t>
        </is>
      </c>
      <c r="J42" s="2" t="inlineStr">
        <is>
          <t xml:space="preserve">|
</t>
        </is>
      </c>
      <c r="K42" t="inlineStr">
        <is>
          <t>Jednotka, která představuje přepravu jedné tuny nákladu v nákladní dopravě na vzdálenost jednoho kilometru.</t>
        </is>
      </c>
      <c r="L42" s="2" t="inlineStr">
        <is>
          <t>tonkm|
tonkilometer|
TKM</t>
        </is>
      </c>
      <c r="M42" s="2" t="inlineStr">
        <is>
          <t>3|
3|
3</t>
        </is>
      </c>
      <c r="N42" s="2" t="inlineStr">
        <is>
          <t xml:space="preserve">|
|
</t>
        </is>
      </c>
      <c r="O42" t="inlineStr">
        <is>
          <t>enhed, der angiver varemængden målt i ton ganget med den afstand målt i km, over hvilken varemængden transporteres (også betegnet som transportarbejde)</t>
        </is>
      </c>
      <c r="P42" s="2" t="inlineStr">
        <is>
          <t>tkm|
Tonnenkilometer</t>
        </is>
      </c>
      <c r="Q42" s="2" t="inlineStr">
        <is>
          <t>3|
3</t>
        </is>
      </c>
      <c r="R42" s="2" t="inlineStr">
        <is>
          <t xml:space="preserve">|
</t>
        </is>
      </c>
      <c r="S42" t="inlineStr">
        <is>
          <t>Maßeinheit für den Güterverkehr, die für die Beförderung einer Tonne Güter (einschließlich Verpackung und Eigengewicht intermodaler Ladeeinheiten) durch einen bestimmten Verkehrsträger (Straße, Schiene, Luft, See, Binnenschifffahrt, Rohrleitungen usw.) über eine Entfernung von einem Kilometer steht</t>
        </is>
      </c>
      <c r="T42" s="2" t="inlineStr">
        <is>
          <t>τονοχιλιόμετρο|
χιλιομετρικός τόνος</t>
        </is>
      </c>
      <c r="U42" s="2" t="inlineStr">
        <is>
          <t>3|
3</t>
        </is>
      </c>
      <c r="V42" s="2" t="inlineStr">
        <is>
          <t xml:space="preserve">|
</t>
        </is>
      </c>
      <c r="W42" t="inlineStr">
        <is>
          <t/>
        </is>
      </c>
      <c r="X42" s="2" t="inlineStr">
        <is>
          <t>tonne kilometer, tonne-km|
tkm|
tonne-kilometre</t>
        </is>
      </c>
      <c r="Y42" s="2" t="inlineStr">
        <is>
          <t>1|
3|
3</t>
        </is>
      </c>
      <c r="Z42" s="2" t="inlineStr">
        <is>
          <t xml:space="preserve">|
|
</t>
        </is>
      </c>
      <c r="AA42" t="inlineStr">
        <is>
          <t>unit of measure of freight transport which represents the transport of one tonne of goods (including packaging and tare weights of intermodal transport units) by a given transport mode (road, rail, air, sea, inland waterways, pipeline etc.) over a distance of one kilometre</t>
        </is>
      </c>
      <c r="AB42" s="2" t="inlineStr">
        <is>
          <t>tonelada-kilómetro|
tonelada-km</t>
        </is>
      </c>
      <c r="AC42" s="2" t="inlineStr">
        <is>
          <t>3|
3</t>
        </is>
      </c>
      <c r="AD42" s="2" t="inlineStr">
        <is>
          <t xml:space="preserve">|
</t>
        </is>
      </c>
      <c r="AE42" t="inlineStr">
        <is>
          <t>Unidad de medida que se calcula para cada operación de transporte multiplicando las toneladas transportadas por el número de kilómetros recorridos.</t>
        </is>
      </c>
      <c r="AF42" s="2" t="inlineStr">
        <is>
          <t>tonnkilomeeter</t>
        </is>
      </c>
      <c r="AG42" s="2" t="inlineStr">
        <is>
          <t>3</t>
        </is>
      </c>
      <c r="AH42" s="2" t="inlineStr">
        <is>
          <t/>
        </is>
      </c>
      <c r="AI42" t="inlineStr">
        <is>
          <t>ühe tonni kauba vedamine ühe kilomeetri kaugusele; tonnkilomeetrites mõõdetakse veosekäivet, mis on kaubaveol tehtud töö maht</t>
        </is>
      </c>
      <c r="AJ42" s="2" t="inlineStr">
        <is>
          <t>tonnikilometri|
tonnia/kilometri</t>
        </is>
      </c>
      <c r="AK42" s="2" t="inlineStr">
        <is>
          <t>3|
2</t>
        </is>
      </c>
      <c r="AL42" s="2" t="inlineStr">
        <is>
          <t xml:space="preserve">|
</t>
        </is>
      </c>
      <c r="AM42" t="inlineStr">
        <is>
          <t>"tavaratonnin kilometrin pituinen kuljetusmatka"</t>
        </is>
      </c>
      <c r="AN42" s="2" t="inlineStr">
        <is>
          <t>tkm|
t-km|
tonne-kilomètre</t>
        </is>
      </c>
      <c r="AO42" s="2" t="inlineStr">
        <is>
          <t>3|
3|
3</t>
        </is>
      </c>
      <c r="AP42" s="2" t="inlineStr">
        <is>
          <t xml:space="preserve">|
|
</t>
        </is>
      </c>
      <c r="AQ42" t="inlineStr">
        <is>
          <t>unité de mesure correspondant au transport d'une tonne de marchandises (y compris le conditionnement et la tare des unités de transport intermodal) par un moyen de transport (route, rail, air, mer, voies navigables intérieures, gazoduc/oléoduc, etc.) sur une distance d'un kilomètre</t>
        </is>
      </c>
      <c r="AR42" s="2" t="inlineStr">
        <is>
          <t>tkm|
tona-ciliméadar</t>
        </is>
      </c>
      <c r="AS42" s="2" t="inlineStr">
        <is>
          <t>3|
3</t>
        </is>
      </c>
      <c r="AT42" s="2" t="inlineStr">
        <is>
          <t xml:space="preserve">|
</t>
        </is>
      </c>
      <c r="AU42" t="inlineStr">
        <is>
          <t/>
        </is>
      </c>
      <c r="AV42" t="inlineStr">
        <is>
          <t/>
        </is>
      </c>
      <c r="AW42" t="inlineStr">
        <is>
          <t/>
        </is>
      </c>
      <c r="AX42" t="inlineStr">
        <is>
          <t/>
        </is>
      </c>
      <c r="AY42" t="inlineStr">
        <is>
          <t/>
        </is>
      </c>
      <c r="AZ42" t="inlineStr">
        <is>
          <t/>
        </is>
      </c>
      <c r="BA42" t="inlineStr">
        <is>
          <t/>
        </is>
      </c>
      <c r="BB42" t="inlineStr">
        <is>
          <t/>
        </is>
      </c>
      <c r="BC42" t="inlineStr">
        <is>
          <t/>
        </is>
      </c>
      <c r="BD42" s="2" t="inlineStr">
        <is>
          <t>t-km|
tonnellata-chilometro</t>
        </is>
      </c>
      <c r="BE42" s="2" t="inlineStr">
        <is>
          <t>3|
3</t>
        </is>
      </c>
      <c r="BF42" s="2" t="inlineStr">
        <is>
          <t xml:space="preserve">|
</t>
        </is>
      </c>
      <c r="BG42" t="inlineStr">
        <is>
          <t>unità di misura del
trasporto merci corrispondente a una generica tonnellata di merce tonnellata di
merce movimentata per un percorso di un chilometro in qualsiasi modalità (stradale,
ferroviaria, marittima, aerea)</t>
        </is>
      </c>
      <c r="BH42" s="2" t="inlineStr">
        <is>
          <t>tonkilometris</t>
        </is>
      </c>
      <c r="BI42" s="2" t="inlineStr">
        <is>
          <t>3</t>
        </is>
      </c>
      <c r="BJ42" s="2" t="inlineStr">
        <is>
          <t/>
        </is>
      </c>
      <c r="BK42" t="inlineStr">
        <is>
          <t>krovinių vežimo matavimo vienetas, lygus vienos tonos krovinio vežimui vieno kilometro atstumu</t>
        </is>
      </c>
      <c r="BL42" s="2" t="inlineStr">
        <is>
          <t>tonnkilometrs</t>
        </is>
      </c>
      <c r="BM42" s="2" t="inlineStr">
        <is>
          <t>3</t>
        </is>
      </c>
      <c r="BN42" s="2" t="inlineStr">
        <is>
          <t/>
        </is>
      </c>
      <c r="BO42" t="inlineStr">
        <is>
          <t>transporta darba mērvienība: pārvadāto kravas tonnu un pārvadājuma attāluma, km, reizinājums</t>
        </is>
      </c>
      <c r="BP42" s="2" t="inlineStr">
        <is>
          <t>tunnellata-kilometru</t>
        </is>
      </c>
      <c r="BQ42" s="2" t="inlineStr">
        <is>
          <t>3</t>
        </is>
      </c>
      <c r="BR42" s="2" t="inlineStr">
        <is>
          <t/>
        </is>
      </c>
      <c r="BS42" t="inlineStr">
        <is>
          <t>tunnellata ta’ tagħbija utli li tkun inġarret distanza ta’ kilometru</t>
        </is>
      </c>
      <c r="BT42" s="2" t="inlineStr">
        <is>
          <t>ton-km|
t/km|
tonkilometer|
tkm</t>
        </is>
      </c>
      <c r="BU42" s="2" t="inlineStr">
        <is>
          <t>3|
1|
3|
3</t>
        </is>
      </c>
      <c r="BV42" s="2" t="inlineStr">
        <is>
          <t xml:space="preserve">|
|
|
</t>
        </is>
      </c>
      <c r="BW42" t="inlineStr">
        <is>
          <t>het vervoer van één ton lading of het volumetrisch equivalent daarvan over een afstand van één kilometer</t>
        </is>
      </c>
      <c r="BX42" s="2" t="inlineStr">
        <is>
          <t>tonokilometr|
tkm</t>
        </is>
      </c>
      <c r="BY42" s="2" t="inlineStr">
        <is>
          <t>3|
3</t>
        </is>
      </c>
      <c r="BZ42" s="2" t="inlineStr">
        <is>
          <t xml:space="preserve">|
</t>
        </is>
      </c>
      <c r="CA42" t="inlineStr">
        <is>
          <t>&lt;div&gt;&lt;div&gt;&lt;div&gt;&lt;div&gt;&lt;div&gt;&lt;div&gt;&lt;div&gt;jednostka obliczeniowa pracy potrzebnej do przetransportowania 1 t ładunków na odległość 1 km; stanowi podstawę obliczania kosztów przewozu.&lt;/div&gt;&lt;/div&gt;&lt;/div&gt;&lt;/div&gt;&lt;/div&gt;&lt;/div&gt;&lt;/div&gt;</t>
        </is>
      </c>
      <c r="CB42" s="2" t="inlineStr">
        <is>
          <t>tonelada-quilómetro|
tkm|
TK|
tonelada-km</t>
        </is>
      </c>
      <c r="CC42" s="2" t="inlineStr">
        <is>
          <t>3|
3|
3|
3</t>
        </is>
      </c>
      <c r="CD42" s="2" t="inlineStr">
        <is>
          <t xml:space="preserve">|
|
|
</t>
        </is>
      </c>
      <c r="CE42" t="inlineStr">
        <is>
          <t>Unidade de medida de transporte, equivalente ao transporte de uma tonelada à distância de um quilómetro.</t>
        </is>
      </c>
      <c r="CF42" s="2" t="inlineStr">
        <is>
          <t>tkm|
tonă-kilometru</t>
        </is>
      </c>
      <c r="CG42" s="2" t="inlineStr">
        <is>
          <t>3|
3</t>
        </is>
      </c>
      <c r="CH42" s="2" t="inlineStr">
        <is>
          <t xml:space="preserve">|
</t>
        </is>
      </c>
      <c r="CI42" t="inlineStr">
        <is>
          <t>unitate de măsură care reprezintă transportul unei tone de mărfuri pe distanța de un kilometru, indiferent de modul de transport utilizate (rutier, feroviar, aerian, maritim, al căilor navigabile interioare etc.)</t>
        </is>
      </c>
      <c r="CJ42" t="inlineStr">
        <is>
          <t/>
        </is>
      </c>
      <c r="CK42" t="inlineStr">
        <is>
          <t/>
        </is>
      </c>
      <c r="CL42" t="inlineStr">
        <is>
          <t/>
        </is>
      </c>
      <c r="CM42" t="inlineStr">
        <is>
          <t/>
        </is>
      </c>
      <c r="CN42" s="2" t="inlineStr">
        <is>
          <t>tonski kilometer|
tkm</t>
        </is>
      </c>
      <c r="CO42" s="2" t="inlineStr">
        <is>
          <t>3|
3</t>
        </is>
      </c>
      <c r="CP42" s="2" t="inlineStr">
        <is>
          <t xml:space="preserve">|
</t>
        </is>
      </c>
      <c r="CQ42" t="inlineStr">
        <is>
          <t>mera za transportni učinek vozil za prevoz tovora; to je zmnožek mase prepeljanega tovora (v tonah) in prevoženih kilometrov</t>
        </is>
      </c>
      <c r="CR42" s="2" t="inlineStr">
        <is>
          <t>tonkilometer|
tkm</t>
        </is>
      </c>
      <c r="CS42" s="2" t="inlineStr">
        <is>
          <t>3|
3</t>
        </is>
      </c>
      <c r="CT42" s="2" t="inlineStr">
        <is>
          <t xml:space="preserve">|
</t>
        </is>
      </c>
      <c r="CU42" t="inlineStr">
        <is>
          <t>måttenhet för transportprestation: lastvikt multiplicerat med vägsträcka</t>
        </is>
      </c>
    </row>
    <row r="43">
      <c r="A43" s="1" t="str">
        <f>HYPERLINK("https://iate.europa.eu/entry/result/921782/all", "921782")</f>
        <v>921782</v>
      </c>
      <c r="B43" t="inlineStr">
        <is>
          <t>ENERGY;INDUSTRY</t>
        </is>
      </c>
      <c r="C43" t="inlineStr">
        <is>
          <t>ENERGY|energy policy|energy industry|fuel;INDUSTRY|building and public works|building services|heating</t>
        </is>
      </c>
      <c r="D43" s="2" t="inlineStr">
        <is>
          <t>гориво за отопление</t>
        </is>
      </c>
      <c r="E43" s="2" t="inlineStr">
        <is>
          <t>3</t>
        </is>
      </c>
      <c r="F43" s="2" t="inlineStr">
        <is>
          <t/>
        </is>
      </c>
      <c r="G43" t="inlineStr">
        <is>
          <t>горива, използвани за отопление на сгради за жилищни или търговски цели</t>
        </is>
      </c>
      <c r="H43" t="inlineStr">
        <is>
          <t/>
        </is>
      </c>
      <c r="I43" t="inlineStr">
        <is>
          <t/>
        </is>
      </c>
      <c r="J43" t="inlineStr">
        <is>
          <t/>
        </is>
      </c>
      <c r="K43" t="inlineStr">
        <is>
          <t/>
        </is>
      </c>
      <c r="L43" s="2" t="inlineStr">
        <is>
          <t>opvarmningsbrændsel|
brændsel til opvarmning</t>
        </is>
      </c>
      <c r="M43" s="2" t="inlineStr">
        <is>
          <t>3|
3</t>
        </is>
      </c>
      <c r="N43" s="2" t="inlineStr">
        <is>
          <t xml:space="preserve">|
</t>
        </is>
      </c>
      <c r="O43" t="inlineStr">
        <is>
          <t>&lt;a href="https://iate.europa.eu/entry/result/752087/da" target="_blank"&gt;brændsel&lt;/a&gt; (f.eks. naturgas, brændselsolie, træ eller træpiller), der anvendes til opvarmning af en bolig, et forretningslokale eller en virksomhed</t>
        </is>
      </c>
      <c r="P43" s="2" t="inlineStr">
        <is>
          <t>Heizstoff</t>
        </is>
      </c>
      <c r="Q43" s="2" t="inlineStr">
        <is>
          <t>3</t>
        </is>
      </c>
      <c r="R43" s="2" t="inlineStr">
        <is>
          <t/>
        </is>
      </c>
      <c r="S43" t="inlineStr">
        <is>
          <t>&lt;a href="https://iate.europa.eu/entry/result/752087/de" target="_blank"&gt;Brennstoff&lt;/a&gt;, der zum Heizen eines Gebäudes verwendet wird</t>
        </is>
      </c>
      <c r="T43" s="2" t="inlineStr">
        <is>
          <t>καύσιμο θέρμανσης</t>
        </is>
      </c>
      <c r="U43" s="2" t="inlineStr">
        <is>
          <t>3</t>
        </is>
      </c>
      <c r="V43" s="2" t="inlineStr">
        <is>
          <t/>
        </is>
      </c>
      <c r="W43" t="inlineStr">
        <is>
          <t/>
        </is>
      </c>
      <c r="X43" s="2" t="inlineStr">
        <is>
          <t>heating fuel</t>
        </is>
      </c>
      <c r="Y43" s="2" t="inlineStr">
        <is>
          <t>3</t>
        </is>
      </c>
      <c r="Z43" s="2" t="inlineStr">
        <is>
          <t/>
        </is>
      </c>
      <c r="AA43" t="inlineStr">
        <is>
          <t>&lt;a href="https://iate.europa.eu/entry/result/752087/fr" target="_blank"&gt;fuel&lt;/a&gt; used to heat a building for living in or for commercial use</t>
        </is>
      </c>
      <c r="AB43" t="inlineStr">
        <is>
          <t/>
        </is>
      </c>
      <c r="AC43" t="inlineStr">
        <is>
          <t/>
        </is>
      </c>
      <c r="AD43" t="inlineStr">
        <is>
          <t/>
        </is>
      </c>
      <c r="AE43" t="inlineStr">
        <is>
          <t/>
        </is>
      </c>
      <c r="AF43" s="2" t="inlineStr">
        <is>
          <t>olmekütus|
kütteaine|
katlakütus</t>
        </is>
      </c>
      <c r="AG43" s="2" t="inlineStr">
        <is>
          <t>3|
3|
3</t>
        </is>
      </c>
      <c r="AH43" s="2" t="inlineStr">
        <is>
          <t xml:space="preserve">|
|
</t>
        </is>
      </c>
      <c r="AI43" t="inlineStr">
        <is>
          <t/>
        </is>
      </c>
      <c r="AJ43" t="inlineStr">
        <is>
          <t/>
        </is>
      </c>
      <c r="AK43" t="inlineStr">
        <is>
          <t/>
        </is>
      </c>
      <c r="AL43" t="inlineStr">
        <is>
          <t/>
        </is>
      </c>
      <c r="AM43" t="inlineStr">
        <is>
          <t/>
        </is>
      </c>
      <c r="AN43" s="2" t="inlineStr">
        <is>
          <t>combustible de chauffage</t>
        </is>
      </c>
      <c r="AO43" s="2" t="inlineStr">
        <is>
          <t>3</t>
        </is>
      </c>
      <c r="AP43" s="2" t="inlineStr">
        <is>
          <t/>
        </is>
      </c>
      <c r="AQ43" t="inlineStr">
        <is>
          <t>&lt;a href="https://iate.europa.eu/entry/result/752087/fr" target="_blank"&gt;combustible&lt;/a&gt; (tel que le gaz naturel, le mazout, le bois ou le pellet) utilisé pour chauffer une habitation, un commerce ou une entreprise</t>
        </is>
      </c>
      <c r="AR43" s="2" t="inlineStr">
        <is>
          <t>breosla téimh</t>
        </is>
      </c>
      <c r="AS43" s="2" t="inlineStr">
        <is>
          <t>3</t>
        </is>
      </c>
      <c r="AT43" s="2" t="inlineStr">
        <is>
          <t/>
        </is>
      </c>
      <c r="AU43" t="inlineStr">
        <is>
          <t/>
        </is>
      </c>
      <c r="AV43" t="inlineStr">
        <is>
          <t/>
        </is>
      </c>
      <c r="AW43" t="inlineStr">
        <is>
          <t/>
        </is>
      </c>
      <c r="AX43" t="inlineStr">
        <is>
          <t/>
        </is>
      </c>
      <c r="AY43" t="inlineStr">
        <is>
          <t/>
        </is>
      </c>
      <c r="AZ43" t="inlineStr">
        <is>
          <t/>
        </is>
      </c>
      <c r="BA43" t="inlineStr">
        <is>
          <t/>
        </is>
      </c>
      <c r="BB43" t="inlineStr">
        <is>
          <t/>
        </is>
      </c>
      <c r="BC43" t="inlineStr">
        <is>
          <t/>
        </is>
      </c>
      <c r="BD43" t="inlineStr">
        <is>
          <t/>
        </is>
      </c>
      <c r="BE43" t="inlineStr">
        <is>
          <t/>
        </is>
      </c>
      <c r="BF43" t="inlineStr">
        <is>
          <t/>
        </is>
      </c>
      <c r="BG43" t="inlineStr">
        <is>
          <t/>
        </is>
      </c>
      <c r="BH43" s="2" t="inlineStr">
        <is>
          <t>šildymo kuras</t>
        </is>
      </c>
      <c r="BI43" s="2" t="inlineStr">
        <is>
          <t>3</t>
        </is>
      </c>
      <c r="BJ43" s="2" t="inlineStr">
        <is>
          <t/>
        </is>
      </c>
      <c r="BK43" t="inlineStr">
        <is>
          <t>kuras, naudojamas gyvenamosios arba komercinės paskirties patalpoms šildyti</t>
        </is>
      </c>
      <c r="BL43" t="inlineStr">
        <is>
          <t/>
        </is>
      </c>
      <c r="BM43" t="inlineStr">
        <is>
          <t/>
        </is>
      </c>
      <c r="BN43" t="inlineStr">
        <is>
          <t/>
        </is>
      </c>
      <c r="BO43" t="inlineStr">
        <is>
          <t/>
        </is>
      </c>
      <c r="BP43" s="2" t="inlineStr">
        <is>
          <t>fjuwil għat-tisħin</t>
        </is>
      </c>
      <c r="BQ43" s="2" t="inlineStr">
        <is>
          <t>3</t>
        </is>
      </c>
      <c r="BR43" s="2" t="inlineStr">
        <is>
          <t/>
        </is>
      </c>
      <c r="BS43" t="inlineStr">
        <is>
          <t>tip ta' karburant li ma jintużax biex iħaddem vettura bil-mutur, iżda li normalment jintuża biex isaħħan xi struttura, spazju eċċ.</t>
        </is>
      </c>
      <c r="BT43" s="2" t="inlineStr">
        <is>
          <t>brandstof voor verwarming</t>
        </is>
      </c>
      <c r="BU43" s="2" t="inlineStr">
        <is>
          <t>2</t>
        </is>
      </c>
      <c r="BV43" s="2" t="inlineStr">
        <is>
          <t/>
        </is>
      </c>
      <c r="BW43" t="inlineStr">
        <is>
          <t/>
        </is>
      </c>
      <c r="BX43" s="2" t="inlineStr">
        <is>
          <t>paliwo grzewcze</t>
        </is>
      </c>
      <c r="BY43" s="2" t="inlineStr">
        <is>
          <t>3</t>
        </is>
      </c>
      <c r="BZ43" s="2" t="inlineStr">
        <is>
          <t/>
        </is>
      </c>
      <c r="CA43" t="inlineStr">
        <is>
          <t>paliwa do ogrzewania pomieszczeń w gospodarstwach domowych, obiektach użyteczności publicznej, małych i średnich przedsiębiorstwach, a także specjalistycznych instalacjach i obiektach przemysłowych</t>
        </is>
      </c>
      <c r="CB43" t="inlineStr">
        <is>
          <t/>
        </is>
      </c>
      <c r="CC43" t="inlineStr">
        <is>
          <t/>
        </is>
      </c>
      <c r="CD43" t="inlineStr">
        <is>
          <t/>
        </is>
      </c>
      <c r="CE43" t="inlineStr">
        <is>
          <t/>
        </is>
      </c>
      <c r="CF43" t="inlineStr">
        <is>
          <t/>
        </is>
      </c>
      <c r="CG43" t="inlineStr">
        <is>
          <t/>
        </is>
      </c>
      <c r="CH43" t="inlineStr">
        <is>
          <t/>
        </is>
      </c>
      <c r="CI43" t="inlineStr">
        <is>
          <t/>
        </is>
      </c>
      <c r="CJ43" t="inlineStr">
        <is>
          <t/>
        </is>
      </c>
      <c r="CK43" t="inlineStr">
        <is>
          <t/>
        </is>
      </c>
      <c r="CL43" t="inlineStr">
        <is>
          <t/>
        </is>
      </c>
      <c r="CM43" t="inlineStr">
        <is>
          <t/>
        </is>
      </c>
      <c r="CN43" t="inlineStr">
        <is>
          <t/>
        </is>
      </c>
      <c r="CO43" t="inlineStr">
        <is>
          <t/>
        </is>
      </c>
      <c r="CP43" t="inlineStr">
        <is>
          <t/>
        </is>
      </c>
      <c r="CQ43" t="inlineStr">
        <is>
          <t/>
        </is>
      </c>
      <c r="CR43" s="2" t="inlineStr">
        <is>
          <t>bränsle för uppvärmning|
uppvärmningsbränsle</t>
        </is>
      </c>
      <c r="CS43" s="2" t="inlineStr">
        <is>
          <t>3|
3</t>
        </is>
      </c>
      <c r="CT43" s="2" t="inlineStr">
        <is>
          <t xml:space="preserve">|
</t>
        </is>
      </c>
      <c r="CU43" t="inlineStr">
        <is>
          <t/>
        </is>
      </c>
    </row>
    <row r="44">
      <c r="A44" s="1" t="str">
        <f>HYPERLINK("https://iate.europa.eu/entry/result/3588219/all", "3588219")</f>
        <v>3588219</v>
      </c>
      <c r="B44" t="inlineStr">
        <is>
          <t>TRANSPORT;ENVIRONMENT</t>
        </is>
      </c>
      <c r="C44" t="inlineStr">
        <is>
          <t>TRANSPORT;ENVIRONMENT|environmental policy|climate change policy|reduction of gas emissions</t>
        </is>
      </c>
      <c r="D44" s="2" t="inlineStr">
        <is>
          <t>мобилност с нулеви емисии</t>
        </is>
      </c>
      <c r="E44" s="2" t="inlineStr">
        <is>
          <t>3</t>
        </is>
      </c>
      <c r="F44" s="2" t="inlineStr">
        <is>
          <t/>
        </is>
      </c>
      <c r="G44" t="inlineStr">
        <is>
          <t>устойчива мобилност, основана на превозни средства, които не отделят парникови газове</t>
        </is>
      </c>
      <c r="H44" t="inlineStr">
        <is>
          <t/>
        </is>
      </c>
      <c r="I44" t="inlineStr">
        <is>
          <t/>
        </is>
      </c>
      <c r="J44" t="inlineStr">
        <is>
          <t/>
        </is>
      </c>
      <c r="K44" t="inlineStr">
        <is>
          <t/>
        </is>
      </c>
      <c r="L44" s="2" t="inlineStr">
        <is>
          <t>emissionsfri mobilitet|
nulemissionsmobilitet</t>
        </is>
      </c>
      <c r="M44" s="2" t="inlineStr">
        <is>
          <t>3|
3</t>
        </is>
      </c>
      <c r="N44" s="2" t="inlineStr">
        <is>
          <t xml:space="preserve">|
</t>
        </is>
      </c>
      <c r="O44" t="inlineStr">
        <is>
          <t>bæredygtig mobilitet baseret på transportmidler, der ikke udleder drivhusgasser</t>
        </is>
      </c>
      <c r="P44" s="2" t="inlineStr">
        <is>
          <t>emissionsfreie Mobilität</t>
        </is>
      </c>
      <c r="Q44" s="2" t="inlineStr">
        <is>
          <t>3</t>
        </is>
      </c>
      <c r="R44" s="2" t="inlineStr">
        <is>
          <t/>
        </is>
      </c>
      <c r="S44" t="inlineStr">
        <is>
          <t/>
        </is>
      </c>
      <c r="T44" s="2" t="inlineStr">
        <is>
          <t>κινητικότητα μηδενικών εκπομπών</t>
        </is>
      </c>
      <c r="U44" s="2" t="inlineStr">
        <is>
          <t>3</t>
        </is>
      </c>
      <c r="V44" s="2" t="inlineStr">
        <is>
          <t/>
        </is>
      </c>
      <c r="W44" t="inlineStr">
        <is>
          <t/>
        </is>
      </c>
      <c r="X44" s="2" t="inlineStr">
        <is>
          <t>zero-emission mobility</t>
        </is>
      </c>
      <c r="Y44" s="2" t="inlineStr">
        <is>
          <t>3</t>
        </is>
      </c>
      <c r="Z44" s="2" t="inlineStr">
        <is>
          <t/>
        </is>
      </c>
      <c r="AA44" t="inlineStr">
        <is>
          <t>sustainable mobility based on means of transport that do not release greenhouse gases</t>
        </is>
      </c>
      <c r="AB44" t="inlineStr">
        <is>
          <t/>
        </is>
      </c>
      <c r="AC44" t="inlineStr">
        <is>
          <t/>
        </is>
      </c>
      <c r="AD44" t="inlineStr">
        <is>
          <t/>
        </is>
      </c>
      <c r="AE44" t="inlineStr">
        <is>
          <t/>
        </is>
      </c>
      <c r="AF44" s="2" t="inlineStr">
        <is>
          <t>heitevaba liikuvus|
heiteta liikuvus</t>
        </is>
      </c>
      <c r="AG44" s="2" t="inlineStr">
        <is>
          <t>3|
3</t>
        </is>
      </c>
      <c r="AH44" s="2" t="inlineStr">
        <is>
          <t xml:space="preserve">|
</t>
        </is>
      </c>
      <c r="AI44" t="inlineStr">
        <is>
          <t>kestlik liikuvus, mis põhineb kasvuhoonegaaside heiteta transpordil</t>
        </is>
      </c>
      <c r="AJ44" s="2" t="inlineStr">
        <is>
          <t>nollapäästöinen liikkuvuus|
päästötön liikkuvuus</t>
        </is>
      </c>
      <c r="AK44" s="2" t="inlineStr">
        <is>
          <t>3|
3</t>
        </is>
      </c>
      <c r="AL44" s="2" t="inlineStr">
        <is>
          <t xml:space="preserve">|
</t>
        </is>
      </c>
      <c r="AM44" t="inlineStr">
        <is>
          <t/>
        </is>
      </c>
      <c r="AN44" s="2" t="inlineStr">
        <is>
          <t>mobilité à émissions nulles|
mobilité à zéro émission|
mobilité sans émissions</t>
        </is>
      </c>
      <c r="AO44" s="2" t="inlineStr">
        <is>
          <t>3|
3|
3</t>
        </is>
      </c>
      <c r="AP44" s="2" t="inlineStr">
        <is>
          <t xml:space="preserve">|
|
</t>
        </is>
      </c>
      <c r="AQ44" t="inlineStr">
        <is>
          <t>mobilité fondée sur des moyens de transport n'émettant pas de gaz à effet de serre</t>
        </is>
      </c>
      <c r="AR44" s="2" t="inlineStr">
        <is>
          <t>soghluaisteacht astaíochtaí nialasacha</t>
        </is>
      </c>
      <c r="AS44" s="2" t="inlineStr">
        <is>
          <t>3</t>
        </is>
      </c>
      <c r="AT44" s="2" t="inlineStr">
        <is>
          <t/>
        </is>
      </c>
      <c r="AU44" t="inlineStr">
        <is>
          <t/>
        </is>
      </c>
      <c r="AV44" t="inlineStr">
        <is>
          <t/>
        </is>
      </c>
      <c r="AW44" t="inlineStr">
        <is>
          <t/>
        </is>
      </c>
      <c r="AX44" t="inlineStr">
        <is>
          <t/>
        </is>
      </c>
      <c r="AY44" t="inlineStr">
        <is>
          <t/>
        </is>
      </c>
      <c r="AZ44" s="2" t="inlineStr">
        <is>
          <t>kibocsátásmentes mobilitás</t>
        </is>
      </c>
      <c r="BA44" s="2" t="inlineStr">
        <is>
          <t>3</t>
        </is>
      </c>
      <c r="BB44" s="2" t="inlineStr">
        <is>
          <t/>
        </is>
      </c>
      <c r="BC44" t="inlineStr">
        <is>
          <t>szén-dioxid kibocsátása nélküli helyváltoztatás</t>
        </is>
      </c>
      <c r="BD44" t="inlineStr">
        <is>
          <t/>
        </is>
      </c>
      <c r="BE44" t="inlineStr">
        <is>
          <t/>
        </is>
      </c>
      <c r="BF44" t="inlineStr">
        <is>
          <t/>
        </is>
      </c>
      <c r="BG44" t="inlineStr">
        <is>
          <t/>
        </is>
      </c>
      <c r="BH44" s="2" t="inlineStr">
        <is>
          <t>visai netaršus judumas|
nulinės taršos judumas</t>
        </is>
      </c>
      <c r="BI44" s="2" t="inlineStr">
        <is>
          <t>3|
3</t>
        </is>
      </c>
      <c r="BJ44" s="2" t="inlineStr">
        <is>
          <t xml:space="preserve">preferred|
</t>
        </is>
      </c>
      <c r="BK44" t="inlineStr">
        <is>
          <t/>
        </is>
      </c>
      <c r="BL44" t="inlineStr">
        <is>
          <t/>
        </is>
      </c>
      <c r="BM44" t="inlineStr">
        <is>
          <t/>
        </is>
      </c>
      <c r="BN44" t="inlineStr">
        <is>
          <t/>
        </is>
      </c>
      <c r="BO44" t="inlineStr">
        <is>
          <t/>
        </is>
      </c>
      <c r="BP44" s="2" t="inlineStr">
        <is>
          <t>mobilità mingħajr emissjonijiet</t>
        </is>
      </c>
      <c r="BQ44" s="2" t="inlineStr">
        <is>
          <t>3</t>
        </is>
      </c>
      <c r="BR44" s="2" t="inlineStr">
        <is>
          <t/>
        </is>
      </c>
      <c r="BS44" t="inlineStr">
        <is>
          <t/>
        </is>
      </c>
      <c r="BT44" s="2" t="inlineStr">
        <is>
          <t>emissievrije mobiliteit</t>
        </is>
      </c>
      <c r="BU44" s="2" t="inlineStr">
        <is>
          <t>3</t>
        </is>
      </c>
      <c r="BV44" s="2" t="inlineStr">
        <is>
          <t/>
        </is>
      </c>
      <c r="BW44" t="inlineStr">
        <is>
          <t>zich verplaatsen op een duurzame manier, zonder broeikasgassen uit te stoten</t>
        </is>
      </c>
      <c r="BX44" s="2" t="inlineStr">
        <is>
          <t>mobilność bezemisyjna</t>
        </is>
      </c>
      <c r="BY44" s="2" t="inlineStr">
        <is>
          <t>3</t>
        </is>
      </c>
      <c r="BZ44" s="2" t="inlineStr">
        <is>
          <t/>
        </is>
      </c>
      <c r="CA44" t="inlineStr">
        <is>
          <t/>
        </is>
      </c>
      <c r="CB44" s="2" t="inlineStr">
        <is>
          <t>mobilidade sem emissões</t>
        </is>
      </c>
      <c r="CC44" s="2" t="inlineStr">
        <is>
          <t>3</t>
        </is>
      </c>
      <c r="CD44" s="2" t="inlineStr">
        <is>
          <t/>
        </is>
      </c>
      <c r="CE44" t="inlineStr">
        <is>
          <t/>
        </is>
      </c>
      <c r="CF44" s="2" t="inlineStr">
        <is>
          <t>mobilitate cu emisii zero</t>
        </is>
      </c>
      <c r="CG44" s="2" t="inlineStr">
        <is>
          <t>3</t>
        </is>
      </c>
      <c r="CH44" s="2" t="inlineStr">
        <is>
          <t/>
        </is>
      </c>
      <c r="CI44" t="inlineStr">
        <is>
          <t/>
        </is>
      </c>
      <c r="CJ44" t="inlineStr">
        <is>
          <t/>
        </is>
      </c>
      <c r="CK44" t="inlineStr">
        <is>
          <t/>
        </is>
      </c>
      <c r="CL44" t="inlineStr">
        <is>
          <t/>
        </is>
      </c>
      <c r="CM44" t="inlineStr">
        <is>
          <t/>
        </is>
      </c>
      <c r="CN44" s="2" t="inlineStr">
        <is>
          <t>brezemisijska mobilnost</t>
        </is>
      </c>
      <c r="CO44" s="2" t="inlineStr">
        <is>
          <t>3</t>
        </is>
      </c>
      <c r="CP44" s="2" t="inlineStr">
        <is>
          <t/>
        </is>
      </c>
      <c r="CQ44" t="inlineStr">
        <is>
          <t/>
        </is>
      </c>
      <c r="CR44" s="2" t="inlineStr">
        <is>
          <t>utsläppsfri mobilitet</t>
        </is>
      </c>
      <c r="CS44" s="2" t="inlineStr">
        <is>
          <t>3</t>
        </is>
      </c>
      <c r="CT44" s="2" t="inlineStr">
        <is>
          <t/>
        </is>
      </c>
      <c r="CU44" t="inlineStr">
        <is>
          <t/>
        </is>
      </c>
    </row>
    <row r="45">
      <c r="A45" s="1" t="str">
        <f>HYPERLINK("https://iate.europa.eu/entry/result/3578931/all", "3578931")</f>
        <v>3578931</v>
      </c>
      <c r="B45" t="inlineStr">
        <is>
          <t>EUROPEAN UNION</t>
        </is>
      </c>
      <c r="C45" t="inlineStr">
        <is>
          <t>EUROPEAN UNION|EU finance|EU financing</t>
        </is>
      </c>
      <c r="D45" s="2" t="inlineStr">
        <is>
          <t>раздел „Държави членки“</t>
        </is>
      </c>
      <c r="E45" s="2" t="inlineStr">
        <is>
          <t>3</t>
        </is>
      </c>
      <c r="F45" s="2" t="inlineStr">
        <is>
          <t/>
        </is>
      </c>
      <c r="G45" t="inlineStr">
        <is>
          <t>механизъм за финансиране в рамките на &lt;a href="https://iate.europa.eu/entry/result/3578156/bg" target="_blank"&gt;програмата InvestEU&lt;/a&gt;, който дава възможност на държавите членки да предоставят част от своите ресурси от фондовете при споделено управление за провизиране на &lt;a href="https://iate.europa.eu/entry/result/3563843/bg" target="_blank"&gt;гаранцията на ЕС&lt;/a&gt; и да я използват за операции по финансиране или инвестиране с цел преодоляване на конкретни прояви на неефективност на пазара или неоптимални инвестиционни ситуации на своя територия</t>
        </is>
      </c>
      <c r="H45" s="2" t="inlineStr">
        <is>
          <t>složka členského státu</t>
        </is>
      </c>
      <c r="I45" s="2" t="inlineStr">
        <is>
          <t>3</t>
        </is>
      </c>
      <c r="J45" s="2" t="inlineStr">
        <is>
          <t/>
        </is>
      </c>
      <c r="K45" t="inlineStr">
        <is>
          <t/>
        </is>
      </c>
      <c r="L45" s="2" t="inlineStr">
        <is>
          <t>medlemsstatssegment</t>
        </is>
      </c>
      <c r="M45" s="2" t="inlineStr">
        <is>
          <t>3</t>
        </is>
      </c>
      <c r="N45" s="2" t="inlineStr">
        <is>
          <t/>
        </is>
      </c>
      <c r="O45" t="inlineStr">
        <is>
          <t>finansieringsmekanisme i InvestEU-programmet, som giver medlemsstaterne mulighed for at bidrage til hensættelsen af midler til &lt;a href="https://iate.europa.eu/entry/result/3563843/da" target="_blank"&gt;EU-garantien&lt;/a&gt; og anvende EU-garantien til finansierings- eller investeringstransaktioner med henblik på at afhjælpe specifikke markedssvigt eller suboptimale investeringsforhold på deres egne områder</t>
        </is>
      </c>
      <c r="P45" s="2" t="inlineStr">
        <is>
          <t>Mitgliedstaaten-Komponente</t>
        </is>
      </c>
      <c r="Q45" s="2" t="inlineStr">
        <is>
          <t>3</t>
        </is>
      </c>
      <c r="R45" s="2" t="inlineStr">
        <is>
          <t/>
        </is>
      </c>
      <c r="S45" t="inlineStr">
        <is>
          <t/>
        </is>
      </c>
      <c r="T45" s="2" t="inlineStr">
        <is>
          <t>συνιστώσα κράτους μέλους</t>
        </is>
      </c>
      <c r="U45" s="2" t="inlineStr">
        <is>
          <t>3</t>
        </is>
      </c>
      <c r="V45" s="2" t="inlineStr">
        <is>
          <t/>
        </is>
      </c>
      <c r="W45" t="inlineStr">
        <is>
          <t/>
        </is>
      </c>
      <c r="X45" s="2" t="inlineStr">
        <is>
          <t>Member State compartment</t>
        </is>
      </c>
      <c r="Y45" s="2" t="inlineStr">
        <is>
          <t>3</t>
        </is>
      </c>
      <c r="Z45" s="2" t="inlineStr">
        <is>
          <t/>
        </is>
      </c>
      <c r="AA45" t="inlineStr">
        <is>
          <t>financing mechanism under the &lt;a href="https://iate.europa.eu/entry/result/3578156/en" target="_blank"&gt;InvestEU programme&lt;/a&gt; which allows Member States to contribute to the provisioning for the &lt;a href="https://iate.europa.eu/entry/result/3563843/en" target="_blank"&gt;EU guarantee&lt;/a&gt; and to use the EU guarantee for financing or investment operations in order to address specific market failures or suboptimal investment situations in their own territories</t>
        </is>
      </c>
      <c r="AB45" t="inlineStr">
        <is>
          <t/>
        </is>
      </c>
      <c r="AC45" t="inlineStr">
        <is>
          <t/>
        </is>
      </c>
      <c r="AD45" t="inlineStr">
        <is>
          <t/>
        </is>
      </c>
      <c r="AE45" t="inlineStr">
        <is>
          <t/>
        </is>
      </c>
      <c r="AF45" s="2" t="inlineStr">
        <is>
          <t>liikmesriigi osa</t>
        </is>
      </c>
      <c r="AG45" s="2" t="inlineStr">
        <is>
          <t>3</t>
        </is>
      </c>
      <c r="AH45" s="2" t="inlineStr">
        <is>
          <t/>
        </is>
      </c>
      <c r="AI45" t="inlineStr">
        <is>
          <t>&lt;div&gt;&lt;i&gt;&lt;a href="https://iate.europa.eu/entry/result/3578156/all" target="_blank"&gt;programmi „InvestEU“&lt;/a&gt; &lt;/i&gt;rahastamismehhanism, mis annab liikmesriikidele võimaluse panustada &lt;i&gt;&lt;a href="https://iate.europa.eu/entry/result/3563843/all" target="_blank"&gt;ELi tagatise&lt;/a&gt; &lt;/i&gt;eraldistesse ning kasutada ELi tagatist rahastamis- ja investeerimistoiminguteks, millega kõrvaldatakse konkreetsed turutõrked või lahendatakse mitteoptimaalseid investeerimisolukordi oma territooriumil,&lt;/div&gt;</t>
        </is>
      </c>
      <c r="AJ45" t="inlineStr">
        <is>
          <t/>
        </is>
      </c>
      <c r="AK45" t="inlineStr">
        <is>
          <t/>
        </is>
      </c>
      <c r="AL45" t="inlineStr">
        <is>
          <t/>
        </is>
      </c>
      <c r="AM45" t="inlineStr">
        <is>
          <t/>
        </is>
      </c>
      <c r="AN45" s="2" t="inlineStr">
        <is>
          <t>compartiment "États membres"</t>
        </is>
      </c>
      <c r="AO45" s="2" t="inlineStr">
        <is>
          <t>3</t>
        </is>
      </c>
      <c r="AP45" s="2" t="inlineStr">
        <is>
          <t/>
        </is>
      </c>
      <c r="AQ45" t="inlineStr">
        <is>
          <t>mécanisme,
dans le cadre du &lt;a href="https://iate.europa.eu/entry/result/3578156/fr" target="_blank"&gt;programme InvestEU&lt;/a&gt;, destiné à donner aux États membres et aux autorités régionales
par l'intermédiaire de leur État membre la possibilité d'affecter une part de
leurs ressources tirées des fonds en gestion partagée au provisionnement de la
garantie de l'Union et d'utiliser cette garantie pour des opérations de
financement ou d'investissement destinées à remédier à des défaillances de
marché ou des situations d'investissement sous-optimales spécifiques sur leur
propre territoire, notamment dans les zones vulnérables et isolées telles que
les régions ultrapériphériques de l'Union, conformément à la convention de
contribution, pour concrétiser les objectifs des fonds en gestion partagée</t>
        </is>
      </c>
      <c r="AR45" s="2" t="inlineStr">
        <is>
          <t>urrann Bhallstáit</t>
        </is>
      </c>
      <c r="AS45" s="2" t="inlineStr">
        <is>
          <t>3</t>
        </is>
      </c>
      <c r="AT45" s="2" t="inlineStr">
        <is>
          <t/>
        </is>
      </c>
      <c r="AU45" t="inlineStr">
        <is>
          <t/>
        </is>
      </c>
      <c r="AV45" t="inlineStr">
        <is>
          <t/>
        </is>
      </c>
      <c r="AW45" t="inlineStr">
        <is>
          <t/>
        </is>
      </c>
      <c r="AX45" t="inlineStr">
        <is>
          <t/>
        </is>
      </c>
      <c r="AY45" t="inlineStr">
        <is>
          <t/>
        </is>
      </c>
      <c r="AZ45" s="2" t="inlineStr">
        <is>
          <t>tagállami komponens</t>
        </is>
      </c>
      <c r="BA45" s="2" t="inlineStr">
        <is>
          <t>3</t>
        </is>
      </c>
      <c r="BB45" s="2" t="inlineStr">
        <is>
          <t/>
        </is>
      </c>
      <c r="BC45" t="inlineStr">
        <is>
          <t/>
        </is>
      </c>
      <c r="BD45" t="inlineStr">
        <is>
          <t/>
        </is>
      </c>
      <c r="BE45" t="inlineStr">
        <is>
          <t/>
        </is>
      </c>
      <c r="BF45" t="inlineStr">
        <is>
          <t/>
        </is>
      </c>
      <c r="BG45" t="inlineStr">
        <is>
          <t/>
        </is>
      </c>
      <c r="BH45" s="2" t="inlineStr">
        <is>
          <t>valstybių narių skyrius</t>
        </is>
      </c>
      <c r="BI45" s="2" t="inlineStr">
        <is>
          <t>3</t>
        </is>
      </c>
      <c r="BJ45" s="2" t="inlineStr">
        <is>
          <t/>
        </is>
      </c>
      <c r="BK45" t="inlineStr">
        <is>
          <t>finansinis mechanizmas, kuris valstybėms narėms ir jose veikiančioms regionų valdžios institucijoms suteikia galimybę savo pagal pasidalijamojo valdymo principą valdomų fondų išteklių dalį skirti ES garantijos atidėjiniams ir naudoti ES garantiją finansavimo ar investavimo operacijoms, siekiant spręsti konkrečias rinkos nepakankamumo ar neoptimalios investavimo aplinkos problemas jų pačių teritorijoje</t>
        </is>
      </c>
      <c r="BL45" t="inlineStr">
        <is>
          <t/>
        </is>
      </c>
      <c r="BM45" t="inlineStr">
        <is>
          <t/>
        </is>
      </c>
      <c r="BN45" t="inlineStr">
        <is>
          <t/>
        </is>
      </c>
      <c r="BO45" t="inlineStr">
        <is>
          <t/>
        </is>
      </c>
      <c r="BP45" t="inlineStr">
        <is>
          <t/>
        </is>
      </c>
      <c r="BQ45" t="inlineStr">
        <is>
          <t/>
        </is>
      </c>
      <c r="BR45" t="inlineStr">
        <is>
          <t/>
        </is>
      </c>
      <c r="BS45" t="inlineStr">
        <is>
          <t/>
        </is>
      </c>
      <c r="BT45" t="inlineStr">
        <is>
          <t/>
        </is>
      </c>
      <c r="BU45" t="inlineStr">
        <is>
          <t/>
        </is>
      </c>
      <c r="BV45" t="inlineStr">
        <is>
          <t/>
        </is>
      </c>
      <c r="BW45" t="inlineStr">
        <is>
          <t/>
        </is>
      </c>
      <c r="BX45" s="2" t="inlineStr">
        <is>
          <t>moduł państw członkowskich</t>
        </is>
      </c>
      <c r="BY45" s="2" t="inlineStr">
        <is>
          <t>3</t>
        </is>
      </c>
      <c r="BZ45" s="2" t="inlineStr">
        <is>
          <t/>
        </is>
      </c>
      <c r="CA45" t="inlineStr">
        <is>
          <t/>
        </is>
      </c>
      <c r="CB45" t="inlineStr">
        <is>
          <t/>
        </is>
      </c>
      <c r="CC45" t="inlineStr">
        <is>
          <t/>
        </is>
      </c>
      <c r="CD45" t="inlineStr">
        <is>
          <t/>
        </is>
      </c>
      <c r="CE45" t="inlineStr">
        <is>
          <t/>
        </is>
      </c>
      <c r="CF45" t="inlineStr">
        <is>
          <t/>
        </is>
      </c>
      <c r="CG45" t="inlineStr">
        <is>
          <t/>
        </is>
      </c>
      <c r="CH45" t="inlineStr">
        <is>
          <t/>
        </is>
      </c>
      <c r="CI45" t="inlineStr">
        <is>
          <t/>
        </is>
      </c>
      <c r="CJ45" t="inlineStr">
        <is>
          <t/>
        </is>
      </c>
      <c r="CK45" t="inlineStr">
        <is>
          <t/>
        </is>
      </c>
      <c r="CL45" t="inlineStr">
        <is>
          <t/>
        </is>
      </c>
      <c r="CM45" t="inlineStr">
        <is>
          <t/>
        </is>
      </c>
      <c r="CN45" t="inlineStr">
        <is>
          <t/>
        </is>
      </c>
      <c r="CO45" t="inlineStr">
        <is>
          <t/>
        </is>
      </c>
      <c r="CP45" t="inlineStr">
        <is>
          <t/>
        </is>
      </c>
      <c r="CQ45" t="inlineStr">
        <is>
          <t/>
        </is>
      </c>
      <c r="CR45" t="inlineStr">
        <is>
          <t/>
        </is>
      </c>
      <c r="CS45" t="inlineStr">
        <is>
          <t/>
        </is>
      </c>
      <c r="CT45" t="inlineStr">
        <is>
          <t/>
        </is>
      </c>
      <c r="CU45" t="inlineStr">
        <is>
          <t/>
        </is>
      </c>
    </row>
    <row r="46">
      <c r="A46" s="1" t="str">
        <f>HYPERLINK("https://iate.europa.eu/entry/result/3502036/all", "3502036")</f>
        <v>3502036</v>
      </c>
      <c r="B46" t="inlineStr">
        <is>
          <t>INTERNATIONAL ORGANISATIONS;ENVIRONMENT</t>
        </is>
      </c>
      <c r="C46" t="inlineStr">
        <is>
          <t>INTERNATIONAL ORGANISATIONS|United Nations|UN programmes and funds|UN Environment Programme|Intergovernmental Panel on Climate Change;ENVIRONMENT</t>
        </is>
      </c>
      <c r="D46" t="inlineStr">
        <is>
          <t/>
        </is>
      </c>
      <c r="E46" t="inlineStr">
        <is>
          <t/>
        </is>
      </c>
      <c r="F46" t="inlineStr">
        <is>
          <t/>
        </is>
      </c>
      <c r="G46" t="inlineStr">
        <is>
          <t/>
        </is>
      </c>
      <c r="H46" t="inlineStr">
        <is>
          <t/>
        </is>
      </c>
      <c r="I46" t="inlineStr">
        <is>
          <t/>
        </is>
      </c>
      <c r="J46" t="inlineStr">
        <is>
          <t/>
        </is>
      </c>
      <c r="K46" t="inlineStr">
        <is>
          <t/>
        </is>
      </c>
      <c r="L46" s="2" t="inlineStr">
        <is>
          <t>IPCC's retningslinjer for nationale drivhusgasopgørelser</t>
        </is>
      </c>
      <c r="M46" s="2" t="inlineStr">
        <is>
          <t>3</t>
        </is>
      </c>
      <c r="N46" s="2" t="inlineStr">
        <is>
          <t/>
        </is>
      </c>
      <c r="O46" t="inlineStr">
        <is>
          <t>retningslinjer udstedt af &lt;a href="https://iate.europa.eu/search/result/1658156503537/1" target="_blank"&gt;FN's Klimapanel (IPCC)&lt;/a&gt;, der præciserer metoder til 
estimering af emissioner og optag af disse gasser fra kilder og dræn, der skal 
tages i betragtning i henhold til Kyotoprotokollen: energi, industrielle processer og 
produktanvendelse, landbrug, &lt;a href="https://iate.europa.eu/entry/result/922868/da" target="_blank"&gt;LULUCF&lt;/a&gt; og affald</t>
        </is>
      </c>
      <c r="P46" s="2" t="inlineStr">
        <is>
          <t>IPCC-Richtlinien für nationale Treibhausgasinventare</t>
        </is>
      </c>
      <c r="Q46" s="2" t="inlineStr">
        <is>
          <t>3</t>
        </is>
      </c>
      <c r="R46" s="2" t="inlineStr">
        <is>
          <t/>
        </is>
      </c>
      <c r="S46" t="inlineStr">
        <is>
          <t/>
        </is>
      </c>
      <c r="T46" s="2" t="inlineStr">
        <is>
          <t>κατευθυντήριες γραμμές της IPCC για τις εθνικές απογραφές αερίων θερμοκηπίου</t>
        </is>
      </c>
      <c r="U46" s="2" t="inlineStr">
        <is>
          <t>3</t>
        </is>
      </c>
      <c r="V46" s="2" t="inlineStr">
        <is>
          <t/>
        </is>
      </c>
      <c r="W46" t="inlineStr">
        <is>
          <t/>
        </is>
      </c>
      <c r="X46" s="2" t="inlineStr">
        <is>
          <t>IPCC Guidelines for National GHG Inventories|
IPCC Guidelines for National Greenhouse Gas Inventories</t>
        </is>
      </c>
      <c r="Y46" s="2" t="inlineStr">
        <is>
          <t>3|
3</t>
        </is>
      </c>
      <c r="Z46" s="2" t="inlineStr">
        <is>
          <t xml:space="preserve">|
</t>
        </is>
      </c>
      <c r="AA46" t="inlineStr">
        <is>
          <t>&lt;div&gt;guidelines issued by the Intergovernmental Panel on Climate Change (IPCC) specifying methods for estimating the emissions and removals of greenhouse gases originating
from sources and sinks that must be considered under the Kyoto Protocol, i.e. energy, industrial processes and product use, agriculture, LULUCF and waste&lt;br&gt;&lt;/div&gt;</t>
        </is>
      </c>
      <c r="AB46" s="2" t="inlineStr">
        <is>
          <t>directrices del IPCC para los inventarios nacionales de gases de efecto invernadero</t>
        </is>
      </c>
      <c r="AC46" s="2" t="inlineStr">
        <is>
          <t>1</t>
        </is>
      </c>
      <c r="AD46" s="2" t="inlineStr">
        <is>
          <t/>
        </is>
      </c>
      <c r="AE46" t="inlineStr">
        <is>
          <t/>
        </is>
      </c>
      <c r="AF46" s="2" t="inlineStr">
        <is>
          <t>riiklikke kasvuhoonegaaside inventuure käsitlevad IPCC suunised|
riiklikke kasvuhoonegaaside inventuure käsitlevad valitsustevahelise kliimamuutuste paneeli suunised</t>
        </is>
      </c>
      <c r="AG46" s="2" t="inlineStr">
        <is>
          <t>3|
3</t>
        </is>
      </c>
      <c r="AH46" s="2" t="inlineStr">
        <is>
          <t xml:space="preserve">|
</t>
        </is>
      </c>
      <c r="AI46" t="inlineStr">
        <is>
          <t>valitsustevahelise kliimamuutuste paneeli suunised, milles määratakse kindlaks meetodid sellise kasvuhoonegaaside heite ja sidumise hindamiseks, mis on seotud Kyoto protokolli kohaselt arvesse võetavate allikate ja sidujatega, st energeetika, tööstusprotsessid, tootekasutus, põllumajandus, maakasutus, maakasutuse muutus ja metsandus ning jäätmed</t>
        </is>
      </c>
      <c r="AJ46" t="inlineStr">
        <is>
          <t/>
        </is>
      </c>
      <c r="AK46" t="inlineStr">
        <is>
          <t/>
        </is>
      </c>
      <c r="AL46" t="inlineStr">
        <is>
          <t/>
        </is>
      </c>
      <c r="AM46" t="inlineStr">
        <is>
          <t/>
        </is>
      </c>
      <c r="AN46" s="2" t="inlineStr">
        <is>
          <t>lignes directrices du GIEC pour les inventaires nationaux de gaz à effet de serre|
lignes directrices pour les inventaires nationaux de gaz à effet de serre</t>
        </is>
      </c>
      <c r="AO46" s="2" t="inlineStr">
        <is>
          <t>3|
3</t>
        </is>
      </c>
      <c r="AP46" s="2" t="inlineStr">
        <is>
          <t xml:space="preserve">|
</t>
        </is>
      </c>
      <c r="AQ46" t="inlineStr">
        <is>
          <t>lignes directrices du GIEC sur les méthodes d'estimation des émissions et absorptions des principaux gaz à effet de serre dues aux sources et aux puits dont il faut tenir compte en vertu du protocole de
Kyoto, à savoir l'énergie, les procédés industriels et l'utilisation des produits, l'agriculture, le
secteur UTCATF et les déchets</t>
        </is>
      </c>
      <c r="AR46" s="2" t="inlineStr">
        <is>
          <t>Treoirlínte IPCC d’Fhardail Náisiúnta Gás Ceaptha Teasa</t>
        </is>
      </c>
      <c r="AS46" s="2" t="inlineStr">
        <is>
          <t>3</t>
        </is>
      </c>
      <c r="AT46" s="2" t="inlineStr">
        <is>
          <t/>
        </is>
      </c>
      <c r="AU46" t="inlineStr">
        <is>
          <t/>
        </is>
      </c>
      <c r="AV46" t="inlineStr">
        <is>
          <t/>
        </is>
      </c>
      <c r="AW46" t="inlineStr">
        <is>
          <t/>
        </is>
      </c>
      <c r="AX46" t="inlineStr">
        <is>
          <t/>
        </is>
      </c>
      <c r="AY46" t="inlineStr">
        <is>
          <t/>
        </is>
      </c>
      <c r="AZ46" t="inlineStr">
        <is>
          <t/>
        </is>
      </c>
      <c r="BA46" t="inlineStr">
        <is>
          <t/>
        </is>
      </c>
      <c r="BB46" t="inlineStr">
        <is>
          <t/>
        </is>
      </c>
      <c r="BC46" t="inlineStr">
        <is>
          <t/>
        </is>
      </c>
      <c r="BD46" t="inlineStr">
        <is>
          <t/>
        </is>
      </c>
      <c r="BE46" t="inlineStr">
        <is>
          <t/>
        </is>
      </c>
      <c r="BF46" t="inlineStr">
        <is>
          <t/>
        </is>
      </c>
      <c r="BG46" t="inlineStr">
        <is>
          <t/>
        </is>
      </c>
      <c r="BH46" s="2" t="inlineStr">
        <is>
          <t>IPCC gairės dėl nacionalinės ŠESD apskaitos|
IPCC gairės dėl nacionalinės šiltnamio efektą sukeliančių dujų apskaitos</t>
        </is>
      </c>
      <c r="BI46" s="2" t="inlineStr">
        <is>
          <t>3|
3</t>
        </is>
      </c>
      <c r="BJ46" s="2" t="inlineStr">
        <is>
          <t xml:space="preserve">|
</t>
        </is>
      </c>
      <c r="BK46" t="inlineStr">
        <is>
          <t/>
        </is>
      </c>
      <c r="BL46" s="2" t="inlineStr">
        <is>
          <t>&lt;i&gt;IPCC&lt;/i&gt; pamatnostādnes par valstu siltumnīcefekta gāzu pārskatiem|
&lt;i&gt;IPCC&lt;/i&gt; vadlīnijas par nacionālajiem siltumnīcefekta gāzu inventarizācijas pārskatiem</t>
        </is>
      </c>
      <c r="BM46" s="2" t="inlineStr">
        <is>
          <t>2|
3</t>
        </is>
      </c>
      <c r="BN46" s="2" t="inlineStr">
        <is>
          <t xml:space="preserve">|
</t>
        </is>
      </c>
      <c r="BO46" t="inlineStr">
        <is>
          <t/>
        </is>
      </c>
      <c r="BP46" t="inlineStr">
        <is>
          <t/>
        </is>
      </c>
      <c r="BQ46" t="inlineStr">
        <is>
          <t/>
        </is>
      </c>
      <c r="BR46" t="inlineStr">
        <is>
          <t/>
        </is>
      </c>
      <c r="BS46" t="inlineStr">
        <is>
          <t/>
        </is>
      </c>
      <c r="BT46" t="inlineStr">
        <is>
          <t/>
        </is>
      </c>
      <c r="BU46" t="inlineStr">
        <is>
          <t/>
        </is>
      </c>
      <c r="BV46" t="inlineStr">
        <is>
          <t/>
        </is>
      </c>
      <c r="BW46" t="inlineStr">
        <is>
          <t/>
        </is>
      </c>
      <c r="BX46" t="inlineStr">
        <is>
          <t/>
        </is>
      </c>
      <c r="BY46" t="inlineStr">
        <is>
          <t/>
        </is>
      </c>
      <c r="BZ46" t="inlineStr">
        <is>
          <t/>
        </is>
      </c>
      <c r="CA46" t="inlineStr">
        <is>
          <t/>
        </is>
      </c>
      <c r="CB46" t="inlineStr">
        <is>
          <t/>
        </is>
      </c>
      <c r="CC46" t="inlineStr">
        <is>
          <t/>
        </is>
      </c>
      <c r="CD46" t="inlineStr">
        <is>
          <t/>
        </is>
      </c>
      <c r="CE46" t="inlineStr">
        <is>
          <t/>
        </is>
      </c>
      <c r="CF46" t="inlineStr">
        <is>
          <t/>
        </is>
      </c>
      <c r="CG46" t="inlineStr">
        <is>
          <t/>
        </is>
      </c>
      <c r="CH46" t="inlineStr">
        <is>
          <t/>
        </is>
      </c>
      <c r="CI46" t="inlineStr">
        <is>
          <t/>
        </is>
      </c>
      <c r="CJ46" t="inlineStr">
        <is>
          <t/>
        </is>
      </c>
      <c r="CK46" t="inlineStr">
        <is>
          <t/>
        </is>
      </c>
      <c r="CL46" t="inlineStr">
        <is>
          <t/>
        </is>
      </c>
      <c r="CM46" t="inlineStr">
        <is>
          <t/>
        </is>
      </c>
      <c r="CN46" t="inlineStr">
        <is>
          <t/>
        </is>
      </c>
      <c r="CO46" t="inlineStr">
        <is>
          <t/>
        </is>
      </c>
      <c r="CP46" t="inlineStr">
        <is>
          <t/>
        </is>
      </c>
      <c r="CQ46" t="inlineStr">
        <is>
          <t/>
        </is>
      </c>
      <c r="CR46" t="inlineStr">
        <is>
          <t/>
        </is>
      </c>
      <c r="CS46" t="inlineStr">
        <is>
          <t/>
        </is>
      </c>
      <c r="CT46" t="inlineStr">
        <is>
          <t/>
        </is>
      </c>
      <c r="CU46" t="inlineStr">
        <is>
          <t/>
        </is>
      </c>
    </row>
    <row r="47">
      <c r="A47" s="1" t="str">
        <f>HYPERLINK("https://iate.europa.eu/entry/result/3613513/all", "3613513")</f>
        <v>3613513</v>
      </c>
      <c r="B47" t="inlineStr">
        <is>
          <t>ENVIRONMENT</t>
        </is>
      </c>
      <c r="C47" t="inlineStr">
        <is>
          <t>ENVIRONMENT|deterioration of the environment|nuisance|pollutant|atmospheric pollutant|greenhouse gas</t>
        </is>
      </c>
      <c r="D47" t="inlineStr">
        <is>
          <t/>
        </is>
      </c>
      <c r="E47" t="inlineStr">
        <is>
          <t/>
        </is>
      </c>
      <c r="F47" t="inlineStr">
        <is>
          <t/>
        </is>
      </c>
      <c r="G47" t="inlineStr">
        <is>
          <t/>
        </is>
      </c>
      <c r="H47" t="inlineStr">
        <is>
          <t/>
        </is>
      </c>
      <c r="I47" t="inlineStr">
        <is>
          <t/>
        </is>
      </c>
      <c r="J47" t="inlineStr">
        <is>
          <t/>
        </is>
      </c>
      <c r="K47" t="inlineStr">
        <is>
          <t/>
        </is>
      </c>
      <c r="L47" t="inlineStr">
        <is>
          <t/>
        </is>
      </c>
      <c r="M47" t="inlineStr">
        <is>
          <t/>
        </is>
      </c>
      <c r="N47" t="inlineStr">
        <is>
          <t/>
        </is>
      </c>
      <c r="O47" t="inlineStr">
        <is>
          <t/>
        </is>
      </c>
      <c r="P47" s="2" t="inlineStr">
        <is>
          <t>nationale Inventardaten|
Treibhausgasinventardaten</t>
        </is>
      </c>
      <c r="Q47" s="2" t="inlineStr">
        <is>
          <t>3|
3</t>
        </is>
      </c>
      <c r="R47" s="2" t="inlineStr">
        <is>
          <t xml:space="preserve">|
</t>
        </is>
      </c>
      <c r="S47" t="inlineStr">
        <is>
          <t/>
        </is>
      </c>
      <c r="T47" t="inlineStr">
        <is>
          <t/>
        </is>
      </c>
      <c r="U47" t="inlineStr">
        <is>
          <t/>
        </is>
      </c>
      <c r="V47" t="inlineStr">
        <is>
          <t/>
        </is>
      </c>
      <c r="W47" t="inlineStr">
        <is>
          <t/>
        </is>
      </c>
      <c r="X47" s="2" t="inlineStr">
        <is>
          <t>greenhouse gas inventory data|
national inventory data</t>
        </is>
      </c>
      <c r="Y47" s="2" t="inlineStr">
        <is>
          <t>3|
3</t>
        </is>
      </c>
      <c r="Z47" s="2" t="inlineStr">
        <is>
          <t xml:space="preserve">|
</t>
        </is>
      </c>
      <c r="AA47" t="inlineStr">
        <is>
          <t/>
        </is>
      </c>
      <c r="AB47" t="inlineStr">
        <is>
          <t/>
        </is>
      </c>
      <c r="AC47" t="inlineStr">
        <is>
          <t/>
        </is>
      </c>
      <c r="AD47" t="inlineStr">
        <is>
          <t/>
        </is>
      </c>
      <c r="AE47" t="inlineStr">
        <is>
          <t/>
        </is>
      </c>
      <c r="AF47" s="2" t="inlineStr">
        <is>
          <t>riikliku inventuuri andmed|
kasvuhoonegaaside inventuuri andmed</t>
        </is>
      </c>
      <c r="AG47" s="2" t="inlineStr">
        <is>
          <t>3|
3</t>
        </is>
      </c>
      <c r="AH47" s="2" t="inlineStr">
        <is>
          <t xml:space="preserve">|
</t>
        </is>
      </c>
      <c r="AI47" t="inlineStr">
        <is>
          <t/>
        </is>
      </c>
      <c r="AJ47" s="2" t="inlineStr">
        <is>
          <t>kansalliset inventaariotiedot|
kasvihuonekaasuinventaariota koskevat tiedot</t>
        </is>
      </c>
      <c r="AK47" s="2" t="inlineStr">
        <is>
          <t>3|
3</t>
        </is>
      </c>
      <c r="AL47" s="2" t="inlineStr">
        <is>
          <t xml:space="preserve">|
</t>
        </is>
      </c>
      <c r="AM47" t="inlineStr">
        <is>
          <t/>
        </is>
      </c>
      <c r="AN47" t="inlineStr">
        <is>
          <t/>
        </is>
      </c>
      <c r="AO47" t="inlineStr">
        <is>
          <t/>
        </is>
      </c>
      <c r="AP47" t="inlineStr">
        <is>
          <t/>
        </is>
      </c>
      <c r="AQ47" t="inlineStr">
        <is>
          <t/>
        </is>
      </c>
      <c r="AR47" s="2" t="inlineStr">
        <is>
          <t>sonraí an fhardail gás ceaptha teasa|
sonraí an fhardail náisiúnta|
sonraí maidir le fardail gás ceaptha teasa</t>
        </is>
      </c>
      <c r="AS47" s="2" t="inlineStr">
        <is>
          <t>3|
3|
3</t>
        </is>
      </c>
      <c r="AT47" s="2" t="inlineStr">
        <is>
          <t xml:space="preserve">|
|
</t>
        </is>
      </c>
      <c r="AU47" t="inlineStr">
        <is>
          <t/>
        </is>
      </c>
      <c r="AV47" t="inlineStr">
        <is>
          <t/>
        </is>
      </c>
      <c r="AW47" t="inlineStr">
        <is>
          <t/>
        </is>
      </c>
      <c r="AX47" t="inlineStr">
        <is>
          <t/>
        </is>
      </c>
      <c r="AY47" t="inlineStr">
        <is>
          <t/>
        </is>
      </c>
      <c r="AZ47" s="2" t="inlineStr">
        <is>
          <t>az üvegházhatású gázok kibocsátására vonatkozó jegyzék adatai|
a nemzeti jegyzékek adatai</t>
        </is>
      </c>
      <c r="BA47" s="2" t="inlineStr">
        <is>
          <t>3|
3</t>
        </is>
      </c>
      <c r="BB47" s="2" t="inlineStr">
        <is>
          <t xml:space="preserve">|
</t>
        </is>
      </c>
      <c r="BC47" t="inlineStr">
        <is>
          <t/>
        </is>
      </c>
      <c r="BD47" t="inlineStr">
        <is>
          <t/>
        </is>
      </c>
      <c r="BE47" t="inlineStr">
        <is>
          <t/>
        </is>
      </c>
      <c r="BF47" t="inlineStr">
        <is>
          <t/>
        </is>
      </c>
      <c r="BG47" t="inlineStr">
        <is>
          <t/>
        </is>
      </c>
      <c r="BH47" s="2" t="inlineStr">
        <is>
          <t>ŠESD apskaitos duomenys|
nacionalinės apskaitos duomenys</t>
        </is>
      </c>
      <c r="BI47" s="2" t="inlineStr">
        <is>
          <t>3|
3</t>
        </is>
      </c>
      <c r="BJ47" s="2" t="inlineStr">
        <is>
          <t xml:space="preserve">|
</t>
        </is>
      </c>
      <c r="BK47" t="inlineStr">
        <is>
          <t/>
        </is>
      </c>
      <c r="BL47" s="2" t="inlineStr">
        <is>
          <t>siltumnīcefekta gāzu inventarizācijas pārskata dati|
nacionālā inventarizācijas pārskata dati</t>
        </is>
      </c>
      <c r="BM47" s="2" t="inlineStr">
        <is>
          <t>2|
2</t>
        </is>
      </c>
      <c r="BN47" s="2" t="inlineStr">
        <is>
          <t xml:space="preserve">|
</t>
        </is>
      </c>
      <c r="BO47" t="inlineStr">
        <is>
          <t/>
        </is>
      </c>
      <c r="BP47" t="inlineStr">
        <is>
          <t/>
        </is>
      </c>
      <c r="BQ47" t="inlineStr">
        <is>
          <t/>
        </is>
      </c>
      <c r="BR47" t="inlineStr">
        <is>
          <t/>
        </is>
      </c>
      <c r="BS47" t="inlineStr">
        <is>
          <t/>
        </is>
      </c>
      <c r="BT47" t="inlineStr">
        <is>
          <t/>
        </is>
      </c>
      <c r="BU47" t="inlineStr">
        <is>
          <t/>
        </is>
      </c>
      <c r="BV47" t="inlineStr">
        <is>
          <t/>
        </is>
      </c>
      <c r="BW47" t="inlineStr">
        <is>
          <t/>
        </is>
      </c>
      <c r="BX47" s="2" t="inlineStr">
        <is>
          <t>dane z wykazu krajowego|
dane z wykazu gazów cieplarnianych</t>
        </is>
      </c>
      <c r="BY47" s="2" t="inlineStr">
        <is>
          <t>3|
3</t>
        </is>
      </c>
      <c r="BZ47" s="2" t="inlineStr">
        <is>
          <t xml:space="preserve">|
</t>
        </is>
      </c>
      <c r="CA47" t="inlineStr">
        <is>
          <t/>
        </is>
      </c>
      <c r="CB47" s="2" t="inlineStr">
        <is>
          <t>dados do inventário de gases com efeito de estufa|
dados do inventário nacional</t>
        </is>
      </c>
      <c r="CC47" s="2" t="inlineStr">
        <is>
          <t>3|
3</t>
        </is>
      </c>
      <c r="CD47" s="2" t="inlineStr">
        <is>
          <t xml:space="preserve">|
</t>
        </is>
      </c>
      <c r="CE47" t="inlineStr">
        <is>
          <t/>
        </is>
      </c>
      <c r="CF47" t="inlineStr">
        <is>
          <t/>
        </is>
      </c>
      <c r="CG47" t="inlineStr">
        <is>
          <t/>
        </is>
      </c>
      <c r="CH47" t="inlineStr">
        <is>
          <t/>
        </is>
      </c>
      <c r="CI47" t="inlineStr">
        <is>
          <t/>
        </is>
      </c>
      <c r="CJ47" t="inlineStr">
        <is>
          <t/>
        </is>
      </c>
      <c r="CK47" t="inlineStr">
        <is>
          <t/>
        </is>
      </c>
      <c r="CL47" t="inlineStr">
        <is>
          <t/>
        </is>
      </c>
      <c r="CM47" t="inlineStr">
        <is>
          <t/>
        </is>
      </c>
      <c r="CN47" s="2" t="inlineStr">
        <is>
          <t>podatki iz evidenc toplogrednih plinov|
nacionalni podatki iz evidenc</t>
        </is>
      </c>
      <c r="CO47" s="2" t="inlineStr">
        <is>
          <t>3|
3</t>
        </is>
      </c>
      <c r="CP47" s="2" t="inlineStr">
        <is>
          <t xml:space="preserve">|
</t>
        </is>
      </c>
      <c r="CQ47" t="inlineStr">
        <is>
          <t/>
        </is>
      </c>
      <c r="CR47" t="inlineStr">
        <is>
          <t/>
        </is>
      </c>
      <c r="CS47" t="inlineStr">
        <is>
          <t/>
        </is>
      </c>
      <c r="CT47" t="inlineStr">
        <is>
          <t/>
        </is>
      </c>
      <c r="CU47" t="inlineStr">
        <is>
          <t/>
        </is>
      </c>
    </row>
    <row r="48">
      <c r="A48" s="1" t="str">
        <f>HYPERLINK("https://iate.europa.eu/entry/result/3588852/all", "3588852")</f>
        <v>3588852</v>
      </c>
      <c r="B48" t="inlineStr">
        <is>
          <t>ENVIRONMENT</t>
        </is>
      </c>
      <c r="C48" t="inlineStr">
        <is>
          <t>ENVIRONMENT|environmental policy|climate change policy;ENVIRONMENT|environmental policy|climate change policy|adaptation to climate change</t>
        </is>
      </c>
      <c r="D48" t="inlineStr">
        <is>
          <t/>
        </is>
      </c>
      <c r="E48" t="inlineStr">
        <is>
          <t/>
        </is>
      </c>
      <c r="F48" t="inlineStr">
        <is>
          <t/>
        </is>
      </c>
      <c r="G48" t="inlineStr">
        <is>
          <t/>
        </is>
      </c>
      <c r="H48" t="inlineStr">
        <is>
          <t/>
        </is>
      </c>
      <c r="I48" t="inlineStr">
        <is>
          <t/>
        </is>
      </c>
      <c r="J48" t="inlineStr">
        <is>
          <t/>
        </is>
      </c>
      <c r="K48" t="inlineStr">
        <is>
          <t/>
        </is>
      </c>
      <c r="L48" s="2" t="inlineStr">
        <is>
          <t>national tilpasningsstrategi</t>
        </is>
      </c>
      <c r="M48" s="2" t="inlineStr">
        <is>
          <t>3</t>
        </is>
      </c>
      <c r="N48" s="2" t="inlineStr">
        <is>
          <t/>
        </is>
      </c>
      <c r="O48" t="inlineStr">
        <is>
          <t>langsigtet vision, der omfatter foranstaltninger med sigte på at mindske klimaændringernes virkninger og øge samfundets tilpasningsevne</t>
        </is>
      </c>
      <c r="P48" s="2" t="inlineStr">
        <is>
          <t>nationale Anpassungsstrategie</t>
        </is>
      </c>
      <c r="Q48" s="2" t="inlineStr">
        <is>
          <t>3</t>
        </is>
      </c>
      <c r="R48" s="2" t="inlineStr">
        <is>
          <t/>
        </is>
      </c>
      <c r="S48" t="inlineStr">
        <is>
          <t/>
        </is>
      </c>
      <c r="T48" s="2" t="inlineStr">
        <is>
          <t>εθνική στρατηγική προσαρμογής</t>
        </is>
      </c>
      <c r="U48" s="2" t="inlineStr">
        <is>
          <t>3</t>
        </is>
      </c>
      <c r="V48" s="2" t="inlineStr">
        <is>
          <t/>
        </is>
      </c>
      <c r="W48" t="inlineStr">
        <is>
          <t/>
        </is>
      </c>
      <c r="X48" s="2" t="inlineStr">
        <is>
          <t>national adaptation strategy|
NAS|
national strategy on adaptation to climate change|
national adaptation strategy to climate change</t>
        </is>
      </c>
      <c r="Y48" s="2" t="inlineStr">
        <is>
          <t>3|
3|
1|
1</t>
        </is>
      </c>
      <c r="Z48" s="2" t="inlineStr">
        <is>
          <t xml:space="preserve">|
|
|
</t>
        </is>
      </c>
      <c r="AA48" t="inlineStr">
        <is>
          <t>long-term vision that includes measures aimed at reducing climate change impacts and vulnerabilities and enhance the adaptive capacity of society</t>
        </is>
      </c>
      <c r="AB48" s="2" t="inlineStr">
        <is>
          <t>estrategia nacional de adaptación</t>
        </is>
      </c>
      <c r="AC48" s="2" t="inlineStr">
        <is>
          <t>3</t>
        </is>
      </c>
      <c r="AD48" s="2" t="inlineStr">
        <is>
          <t/>
        </is>
      </c>
      <c r="AE48" t="inlineStr">
        <is>
          <t>Estrategia global adoptada
por los Estados miembros de la UE para facilitar la
adaptación al cambio climático mediante la actuación sobre las principales
categorías de incidentes relacionados con este, tales como inundaciones, subida del nivel del mar, temperaturas
extremas, sequías y otros eventos meteorológicos extremos.</t>
        </is>
      </c>
      <c r="AF48" s="2" t="inlineStr">
        <is>
          <t>riiklik kohanemisstrateegia</t>
        </is>
      </c>
      <c r="AG48" s="2" t="inlineStr">
        <is>
          <t>3</t>
        </is>
      </c>
      <c r="AH48" s="2" t="inlineStr">
        <is>
          <t/>
        </is>
      </c>
      <c r="AI48" t="inlineStr">
        <is>
          <t>pikaajaline visioon, mis hõlmab meetmeid kliimamuutuste mõju ja nendest tuleneva haavatavuse vähendamiseks ning ühiskonna kohanemisvõime suurendamiseks</t>
        </is>
      </c>
      <c r="AJ48" s="2" t="inlineStr">
        <is>
          <t>kansallinen sopeutumisstrategia</t>
        </is>
      </c>
      <c r="AK48" s="2" t="inlineStr">
        <is>
          <t>3</t>
        </is>
      </c>
      <c r="AL48" s="2" t="inlineStr">
        <is>
          <t/>
        </is>
      </c>
      <c r="AM48" t="inlineStr">
        <is>
          <t>EU:n jäsenvaltion strategia, jolla helpotetaan sopeutumista ilmastonmuutokseen lieventämällä äärimmäisten sääilmiöiden (tulvat, merenpinnan nousu, äärimmäiset lämpötilat, kuivuus) vaikutuksia</t>
        </is>
      </c>
      <c r="AN48" s="2" t="inlineStr">
        <is>
          <t>stratégie nationale d’adaptation|
SNA</t>
        </is>
      </c>
      <c r="AO48" s="2" t="inlineStr">
        <is>
          <t>3|
3</t>
        </is>
      </c>
      <c r="AP48" s="2" t="inlineStr">
        <is>
          <t xml:space="preserve">|
</t>
        </is>
      </c>
      <c r="AQ48" t="inlineStr">
        <is>
          <t>cadre de référence à long terme destiné à éclairer et hiérarchiser les actions et les investissements nécessaires pour réduire les effets du changement climatique et renforcer les capacités d'adaptation de la société</t>
        </is>
      </c>
      <c r="AR48" s="2" t="inlineStr">
        <is>
          <t>straitéis náisiúnta um oiriúnú|
straitéis náisiúnta oiriúnaithe</t>
        </is>
      </c>
      <c r="AS48" s="2" t="inlineStr">
        <is>
          <t>3|
3</t>
        </is>
      </c>
      <c r="AT48" s="2" t="inlineStr">
        <is>
          <t xml:space="preserve">|
</t>
        </is>
      </c>
      <c r="AU48" t="inlineStr">
        <is>
          <t/>
        </is>
      </c>
      <c r="AV48" t="inlineStr">
        <is>
          <t/>
        </is>
      </c>
      <c r="AW48" t="inlineStr">
        <is>
          <t/>
        </is>
      </c>
      <c r="AX48" t="inlineStr">
        <is>
          <t/>
        </is>
      </c>
      <c r="AY48" t="inlineStr">
        <is>
          <t/>
        </is>
      </c>
      <c r="AZ48" s="2" t="inlineStr">
        <is>
          <t>nemzeti alkalmazkodási stratégia</t>
        </is>
      </c>
      <c r="BA48" s="2" t="inlineStr">
        <is>
          <t>3</t>
        </is>
      </c>
      <c r="BB48" s="2" t="inlineStr">
        <is>
          <t/>
        </is>
      </c>
      <c r="BC48" t="inlineStr">
        <is>
          <t>uniós tagállam által összeállított, az éghajlatváltozás okozta problémák kezelésére irányuló stratégia</t>
        </is>
      </c>
      <c r="BD48" t="inlineStr">
        <is>
          <t/>
        </is>
      </c>
      <c r="BE48" t="inlineStr">
        <is>
          <t/>
        </is>
      </c>
      <c r="BF48" t="inlineStr">
        <is>
          <t/>
        </is>
      </c>
      <c r="BG48" t="inlineStr">
        <is>
          <t/>
        </is>
      </c>
      <c r="BH48" s="2" t="inlineStr">
        <is>
          <t>nacionalinė prisitaikymo prie klimato kaitos strategija|
nacionalinė prisitaikymo strategija</t>
        </is>
      </c>
      <c r="BI48" s="2" t="inlineStr">
        <is>
          <t>3|
3</t>
        </is>
      </c>
      <c r="BJ48" s="2" t="inlineStr">
        <is>
          <t xml:space="preserve">|
</t>
        </is>
      </c>
      <c r="BK48" t="inlineStr">
        <is>
          <t/>
        </is>
      </c>
      <c r="BL48" t="inlineStr">
        <is>
          <t/>
        </is>
      </c>
      <c r="BM48" t="inlineStr">
        <is>
          <t/>
        </is>
      </c>
      <c r="BN48" t="inlineStr">
        <is>
          <t/>
        </is>
      </c>
      <c r="BO48" t="inlineStr">
        <is>
          <t/>
        </is>
      </c>
      <c r="BP48" t="inlineStr">
        <is>
          <t/>
        </is>
      </c>
      <c r="BQ48" t="inlineStr">
        <is>
          <t/>
        </is>
      </c>
      <c r="BR48" t="inlineStr">
        <is>
          <t/>
        </is>
      </c>
      <c r="BS48" t="inlineStr">
        <is>
          <t/>
        </is>
      </c>
      <c r="BT48" t="inlineStr">
        <is>
          <t/>
        </is>
      </c>
      <c r="BU48" t="inlineStr">
        <is>
          <t/>
        </is>
      </c>
      <c r="BV48" t="inlineStr">
        <is>
          <t/>
        </is>
      </c>
      <c r="BW48" t="inlineStr">
        <is>
          <t/>
        </is>
      </c>
      <c r="BX48" s="2" t="inlineStr">
        <is>
          <t>krajowa strategia adaptacji|
krajowa strategia przystosowawcza</t>
        </is>
      </c>
      <c r="BY48" s="2" t="inlineStr">
        <is>
          <t>3|
2</t>
        </is>
      </c>
      <c r="BZ48" s="2" t="inlineStr">
        <is>
          <t xml:space="preserve">|
</t>
        </is>
      </c>
      <c r="CA48" t="inlineStr">
        <is>
          <t>nadrzędna strategia (instrument analityczny) danego państwa członkowskiego UE mająca ułatwić przystosowanie się do zmiany klimatu przez zajęcie się kwestią wpływu ekstremalnych zjawisk pogodowych i innych zagrożeń klimatycznych, takich jak susze i powodzie</t>
        </is>
      </c>
      <c r="CB48" s="2" t="inlineStr">
        <is>
          <t>estratégia nacional de adaptação</t>
        </is>
      </c>
      <c r="CC48" s="2" t="inlineStr">
        <is>
          <t>3</t>
        </is>
      </c>
      <c r="CD48" s="2" t="inlineStr">
        <is>
          <t/>
        </is>
      </c>
      <c r="CE48" t="inlineStr">
        <is>
          <t>Estratégia de um Estado-Membro para facilitar a adaptação às alterações climáticas a fenómenos meteorológicos extremos, tais como inundações, subida do nível do mar, temperaturas extremas, secas.</t>
        </is>
      </c>
      <c r="CF48" s="2" t="inlineStr">
        <is>
          <t>strategie națională de adaptare</t>
        </is>
      </c>
      <c r="CG48" s="2" t="inlineStr">
        <is>
          <t>3</t>
        </is>
      </c>
      <c r="CH48" s="2" t="inlineStr">
        <is>
          <t/>
        </is>
      </c>
      <c r="CI48" t="inlineStr">
        <is>
          <t/>
        </is>
      </c>
      <c r="CJ48" t="inlineStr">
        <is>
          <t/>
        </is>
      </c>
      <c r="CK48" t="inlineStr">
        <is>
          <t/>
        </is>
      </c>
      <c r="CL48" t="inlineStr">
        <is>
          <t/>
        </is>
      </c>
      <c r="CM48" t="inlineStr">
        <is>
          <t/>
        </is>
      </c>
      <c r="CN48" s="2" t="inlineStr">
        <is>
          <t>nacionalna prilagoditvena strategija</t>
        </is>
      </c>
      <c r="CO48" s="2" t="inlineStr">
        <is>
          <t>3</t>
        </is>
      </c>
      <c r="CP48" s="2" t="inlineStr">
        <is>
          <t/>
        </is>
      </c>
      <c r="CQ48" t="inlineStr">
        <is>
          <t>&lt;div&gt;krovna strategija, s katero naj bi država članica EU olajšala prilaganje podnebnim spremembam tako, da bi obravnavala vpliv na podnebne spremembe, kot so poplave, dvig morske gladine, ekstremne temperature, suša in drugi izjemni vremenski pojavi&lt;/div&gt;</t>
        </is>
      </c>
      <c r="CR48" t="inlineStr">
        <is>
          <t/>
        </is>
      </c>
      <c r="CS48" t="inlineStr">
        <is>
          <t/>
        </is>
      </c>
      <c r="CT48" t="inlineStr">
        <is>
          <t/>
        </is>
      </c>
      <c r="CU48" t="inlineStr">
        <is>
          <t/>
        </is>
      </c>
    </row>
    <row r="49">
      <c r="A49" s="1" t="str">
        <f>HYPERLINK("https://iate.europa.eu/entry/result/3627740/all", "3627740")</f>
        <v>3627740</v>
      </c>
      <c r="B49" t="inlineStr">
        <is>
          <t>ENVIRONMENT</t>
        </is>
      </c>
      <c r="C49" t="inlineStr">
        <is>
          <t>ENVIRONMENT</t>
        </is>
      </c>
      <c r="D49" s="2" t="inlineStr">
        <is>
          <t>емисии на кей</t>
        </is>
      </c>
      <c r="E49" s="2" t="inlineStr">
        <is>
          <t>2</t>
        </is>
      </c>
      <c r="F49" s="2" t="inlineStr">
        <is>
          <t/>
        </is>
      </c>
      <c r="G49" t="inlineStr">
        <is>
          <t/>
        </is>
      </c>
      <c r="H49" s="2" t="inlineStr">
        <is>
          <t>emise v kotvišti|
emise z lodí v kotvišti</t>
        </is>
      </c>
      <c r="I49" s="2" t="inlineStr">
        <is>
          <t>3|
3</t>
        </is>
      </c>
      <c r="J49" s="2" t="inlineStr">
        <is>
          <t xml:space="preserve">|
</t>
        </is>
      </c>
      <c r="K49" t="inlineStr">
        <is>
          <t>emise pocházející z lodí v kotvištích v přístavech</t>
        </is>
      </c>
      <c r="L49" s="2" t="inlineStr">
        <is>
          <t>emissioner ved kaj|
emissioner fra skibe, der ligger ved kaj</t>
        </is>
      </c>
      <c r="M49" s="2" t="inlineStr">
        <is>
          <t>3|
3</t>
        </is>
      </c>
      <c r="N49" s="2" t="inlineStr">
        <is>
          <t xml:space="preserve">|
</t>
        </is>
      </c>
      <c r="O49" t="inlineStr">
        <is>
          <t>forurening (svovloxider, nitrogenoxider og partikler) ved kaj fra skibe, der trækker strøm fra deres motorer under deres ophold i havne</t>
        </is>
      </c>
      <c r="P49" s="2" t="inlineStr">
        <is>
          <t>Emissionen am Liegeplatz|
Emissionen von Schiffen am Liegeplatz</t>
        </is>
      </c>
      <c r="Q49" s="2" t="inlineStr">
        <is>
          <t>3|
3</t>
        </is>
      </c>
      <c r="R49" s="2" t="inlineStr">
        <is>
          <t xml:space="preserve">|
</t>
        </is>
      </c>
      <c r="S49" t="inlineStr">
        <is>
          <t>von Schiffen am Liegeplatz verursachte Luftverschmutzung (Schwefeloxide, Stickoxide und Feinstaub), wenn sie während des Aufenthalts im Hafen mit ihren Motoren Strom erzeugen</t>
        </is>
      </c>
      <c r="T49" s="2" t="inlineStr">
        <is>
          <t>εκπομπές κατά τον ελλιμενισμό</t>
        </is>
      </c>
      <c r="U49" s="2" t="inlineStr">
        <is>
          <t>3</t>
        </is>
      </c>
      <c r="V49" s="2" t="inlineStr">
        <is>
          <t/>
        </is>
      </c>
      <c r="W49" t="inlineStr">
        <is>
          <t/>
        </is>
      </c>
      <c r="X49" s="2" t="inlineStr">
        <is>
          <t>emissions at berth</t>
        </is>
      </c>
      <c r="Y49" s="2" t="inlineStr">
        <is>
          <t>3</t>
        </is>
      </c>
      <c r="Z49" s="2" t="inlineStr">
        <is>
          <t/>
        </is>
      </c>
      <c r="AA49" t="inlineStr">
        <is>
          <t>pollution
produced by ships (sulphur oxides, nitrogen oxides and particulate matter) that
draw power from their engines while anchored or navigating in ports</t>
        </is>
      </c>
      <c r="AB49" s="2" t="inlineStr">
        <is>
          <t>emisiones en el punto de atraque</t>
        </is>
      </c>
      <c r="AC49" s="2" t="inlineStr">
        <is>
          <t>3</t>
        </is>
      </c>
      <c r="AD49" s="2" t="inlineStr">
        <is>
          <t/>
        </is>
      </c>
      <c r="AE49" t="inlineStr">
        <is>
          <t>Contaminación atmosférica (óxidos de nitrógeno, óxidos de azufre, partículas,
etc.) producida por los buques que utilizan sus motores para producir energía mientras están en puerto.</t>
        </is>
      </c>
      <c r="AF49" s="2" t="inlineStr">
        <is>
          <t>heitkoguseid, mis tekivad kai ääres seistes|
sadamas kai ääres tekkiv heide|
heide, mis pärineb kai ääres seisvatelt laevadelt</t>
        </is>
      </c>
      <c r="AG49" s="2" t="inlineStr">
        <is>
          <t>2|
2|
2</t>
        </is>
      </c>
      <c r="AH49" s="2" t="inlineStr">
        <is>
          <t xml:space="preserve">|
|
</t>
        </is>
      </c>
      <c r="AI49" t="inlineStr">
        <is>
          <t>selliste laevade tekitatud õhusaaste (vääveloksiidid, lämmastikoksiidid ja tahked osakesed), mis tarbivad sadamas viibimise ajal oma mootoritelt saadavat energiat</t>
        </is>
      </c>
      <c r="AJ49" t="inlineStr">
        <is>
          <t/>
        </is>
      </c>
      <c r="AK49" t="inlineStr">
        <is>
          <t/>
        </is>
      </c>
      <c r="AL49" t="inlineStr">
        <is>
          <t/>
        </is>
      </c>
      <c r="AM49" t="inlineStr">
        <is>
          <t/>
        </is>
      </c>
      <c r="AN49" s="2" t="inlineStr">
        <is>
          <t>émissions à quai</t>
        </is>
      </c>
      <c r="AO49" s="2" t="inlineStr">
        <is>
          <t>3</t>
        </is>
      </c>
      <c r="AP49" s="2" t="inlineStr">
        <is>
          <t/>
        </is>
      </c>
      <c r="AQ49" t="inlineStr">
        <is>
          <t>pollution (oxyde de soufre, protoxyde d’azote et particules) émise par les navires qui utilisent leurs moteurs pour produire de l’électricité pendant leur séjour dans un port</t>
        </is>
      </c>
      <c r="AR49" t="inlineStr">
        <is>
          <t/>
        </is>
      </c>
      <c r="AS49" t="inlineStr">
        <is>
          <t/>
        </is>
      </c>
      <c r="AT49" t="inlineStr">
        <is>
          <t/>
        </is>
      </c>
      <c r="AU49" t="inlineStr">
        <is>
          <t/>
        </is>
      </c>
      <c r="AV49" t="inlineStr">
        <is>
          <t/>
        </is>
      </c>
      <c r="AW49" t="inlineStr">
        <is>
          <t/>
        </is>
      </c>
      <c r="AX49" t="inlineStr">
        <is>
          <t/>
        </is>
      </c>
      <c r="AY49" t="inlineStr">
        <is>
          <t/>
        </is>
      </c>
      <c r="AZ49" t="inlineStr">
        <is>
          <t/>
        </is>
      </c>
      <c r="BA49" t="inlineStr">
        <is>
          <t/>
        </is>
      </c>
      <c r="BB49" t="inlineStr">
        <is>
          <t/>
        </is>
      </c>
      <c r="BC49" t="inlineStr">
        <is>
          <t/>
        </is>
      </c>
      <c r="BD49" s="2" t="inlineStr">
        <is>
          <t>emissioni all'ormeggio</t>
        </is>
      </c>
      <c r="BE49" s="2" t="inlineStr">
        <is>
          <t>3</t>
        </is>
      </c>
      <c r="BF49" s="2" t="inlineStr">
        <is>
          <t/>
        </is>
      </c>
      <c r="BG49" t="inlineStr">
        <is>
          <t>inquinamento atmosferico (ossidi di zolfo, ossidi di azoto e particolato) prodotto dalle navi all'ormeggio che si alimentano con energia prodotta utilizzando i loro motori durante la sosta in porto</t>
        </is>
      </c>
      <c r="BH49" s="2" t="inlineStr">
        <is>
          <t>prie prieplaukos išmetamas teršalų kiekis</t>
        </is>
      </c>
      <c r="BI49" s="2" t="inlineStr">
        <is>
          <t>3</t>
        </is>
      </c>
      <c r="BJ49" s="2" t="inlineStr">
        <is>
          <t/>
        </is>
      </c>
      <c r="BK49" t="inlineStr">
        <is>
          <t>prisišvartavusių laivų keliama tarša (sieros oksidai, azoto oksidai ir kietosios dalelės)</t>
        </is>
      </c>
      <c r="BL49" s="2" t="inlineStr">
        <is>
          <t>emisijas piestātnē</t>
        </is>
      </c>
      <c r="BM49" s="2" t="inlineStr">
        <is>
          <t>3</t>
        </is>
      </c>
      <c r="BN49" s="2" t="inlineStr">
        <is>
          <t/>
        </is>
      </c>
      <c r="BO49" t="inlineStr">
        <is>
          <t>tādu kuģu radīts piesārņojums (sēra oksīdi, slāpekļa oksīdi un cietās daļiņas), kas izmanto enerģiju no saviem dzinējiem, būdami noenkurojušies ostās vai kuģojot tajās</t>
        </is>
      </c>
      <c r="BP49" s="2" t="inlineStr">
        <is>
          <t>emissjonijiet waqt l-irmiġġ</t>
        </is>
      </c>
      <c r="BQ49" s="2" t="inlineStr">
        <is>
          <t>3</t>
        </is>
      </c>
      <c r="BR49" s="2" t="inlineStr">
        <is>
          <t/>
        </is>
      </c>
      <c r="BS49" t="inlineStr">
        <is>
          <t>emissjonijiet prodotti minn bastimenti (ossidi tal-kubrit, ossidi tan-nitroġenu u materja partikolata) li jieħdu l-enerġija mill-magni tagħhom waqt li jkunu ankrati jew ikunu qed jinnavigaw fil-portijiet</t>
        </is>
      </c>
      <c r="BT49" s="2" t="inlineStr">
        <is>
          <t>uitstoot op de ligplaats</t>
        </is>
      </c>
      <c r="BU49" s="2" t="inlineStr">
        <is>
          <t>3</t>
        </is>
      </c>
      <c r="BV49" s="2" t="inlineStr">
        <is>
          <t/>
        </is>
      </c>
      <c r="BW49" t="inlineStr">
        <is>
          <t>uitstoot van vaartuigen die aangemeerd liggen</t>
        </is>
      </c>
      <c r="BX49" s="2" t="inlineStr">
        <is>
          <t>emisje ze statków podczas cumowania w porcie|
emisje z zacumowanych statków</t>
        </is>
      </c>
      <c r="BY49" s="2" t="inlineStr">
        <is>
          <t>3|
3</t>
        </is>
      </c>
      <c r="BZ49" s="2" t="inlineStr">
        <is>
          <t xml:space="preserve">|
</t>
        </is>
      </c>
      <c r="CA49" t="inlineStr">
        <is>
          <t>emisje
zanieczyszczeń generowane przez statki zacumowane w portach</t>
        </is>
      </c>
      <c r="CB49" s="2" t="inlineStr">
        <is>
          <t>emissões de navios atracados em porto|
emissões portuárias</t>
        </is>
      </c>
      <c r="CC49" s="2" t="inlineStr">
        <is>
          <t>3|
3</t>
        </is>
      </c>
      <c r="CD49" s="2" t="inlineStr">
        <is>
          <t xml:space="preserve">|
</t>
        </is>
      </c>
      <c r="CE49" t="inlineStr">
        <is>
          <t>Poluição
atmosférica (óxido de azoto, óxido de enxofre, particulas, etc) provocada por
navios que utilizam os seus motores para produzir energia nas áreas portuárias.</t>
        </is>
      </c>
      <c r="CF49" s="2" t="inlineStr">
        <is>
          <t>emisii produse la dană</t>
        </is>
      </c>
      <c r="CG49" s="2" t="inlineStr">
        <is>
          <t>3</t>
        </is>
      </c>
      <c r="CH49" s="2" t="inlineStr">
        <is>
          <t/>
        </is>
      </c>
      <c r="CI49" t="inlineStr">
        <is>
          <t>poluare atmosferică produsă de nave (oxizi de sulf, oxizi de azot și particule în suspensie) la dană, atunci când acestea utilizează energia motoarelor lor în timpul staționării în port</t>
        </is>
      </c>
      <c r="CJ49" t="inlineStr">
        <is>
          <t/>
        </is>
      </c>
      <c r="CK49" t="inlineStr">
        <is>
          <t/>
        </is>
      </c>
      <c r="CL49" t="inlineStr">
        <is>
          <t/>
        </is>
      </c>
      <c r="CM49" t="inlineStr">
        <is>
          <t/>
        </is>
      </c>
      <c r="CN49" s="2" t="inlineStr">
        <is>
          <t>emisije, ki nastanejo med privezom</t>
        </is>
      </c>
      <c r="CO49" s="2" t="inlineStr">
        <is>
          <t>3</t>
        </is>
      </c>
      <c r="CP49" s="2" t="inlineStr">
        <is>
          <t/>
        </is>
      </c>
      <c r="CQ49" t="inlineStr">
        <is>
          <t>onesnaževanje zraka, ki ga povzročajo zasidrane ladje (žveplovi oksidi, dušikovi oksidi in trdni delci), ki med privezom v pristanišču pridobivajo energijo iz svojih motorjev</t>
        </is>
      </c>
      <c r="CR49" s="2" t="inlineStr">
        <is>
          <t>utsläpp från fartyg vid kaj</t>
        </is>
      </c>
      <c r="CS49" s="2" t="inlineStr">
        <is>
          <t>3</t>
        </is>
      </c>
      <c r="CT49" s="2" t="inlineStr">
        <is>
          <t/>
        </is>
      </c>
      <c r="CU49" t="inlineStr">
        <is>
          <t>föroreningar (svaveloxider, kväveoxider och partiklar) som släpps ut av fartyg som använder el från sina motorer under vistelsen i hamn</t>
        </is>
      </c>
    </row>
    <row r="50">
      <c r="A50" s="1" t="str">
        <f>HYPERLINK("https://iate.europa.eu/entry/result/3589583/all", "3589583")</f>
        <v>3589583</v>
      </c>
      <c r="B50" t="inlineStr">
        <is>
          <t>ENVIRONMENT</t>
        </is>
      </c>
      <c r="C50" t="inlineStr">
        <is>
          <t>ENVIRONMENT|deterioration of the environment</t>
        </is>
      </c>
      <c r="D50" t="inlineStr">
        <is>
          <t/>
        </is>
      </c>
      <c r="E50" t="inlineStr">
        <is>
          <t/>
        </is>
      </c>
      <c r="F50" t="inlineStr">
        <is>
          <t/>
        </is>
      </c>
      <c r="G50" t="inlineStr">
        <is>
          <t/>
        </is>
      </c>
      <c r="H50" t="inlineStr">
        <is>
          <t/>
        </is>
      </c>
      <c r="I50" t="inlineStr">
        <is>
          <t/>
        </is>
      </c>
      <c r="J50" t="inlineStr">
        <is>
          <t/>
        </is>
      </c>
      <c r="K50" t="inlineStr">
        <is>
          <t/>
        </is>
      </c>
      <c r="L50" s="2" t="inlineStr">
        <is>
          <t>EU-naturgenopretningsplan</t>
        </is>
      </c>
      <c r="M50" s="2" t="inlineStr">
        <is>
          <t>3</t>
        </is>
      </c>
      <c r="N50" s="2" t="inlineStr">
        <is>
          <t/>
        </is>
      </c>
      <c r="O50" t="inlineStr">
        <is>
          <t>en række konkrete tilsagn og tiltag, der skal gøre det muligt inden 2030 og på tværs af EU-landene at genoprette ødelagte økosystemer,og sikre en bæredygtig forvaltning ved at sætte ind over for de væsentligste årsager til tab af biodiversitet</t>
        </is>
      </c>
      <c r="P50" s="2" t="inlineStr">
        <is>
          <t>EU-Plan zur Wiederherstellung der Natur</t>
        </is>
      </c>
      <c r="Q50" s="2" t="inlineStr">
        <is>
          <t>3</t>
        </is>
      </c>
      <c r="R50" s="2" t="inlineStr">
        <is>
          <t/>
        </is>
      </c>
      <c r="S50" t="inlineStr">
        <is>
          <t>Bündel konkreter Verpflichtungen und Maßnahmen, mit denen die EU geschädigte Ökosysteme bis 2030 wiederherstellen und nachhaltig bewirtschaften und dabei die Hauptursachen des Verlusts an biologischer Vielfalt angehen will</t>
        </is>
      </c>
      <c r="T50" s="2" t="inlineStr">
        <is>
          <t>σχέδιο αποκατάστασης της φύσης της ΕΕ</t>
        </is>
      </c>
      <c r="U50" s="2" t="inlineStr">
        <is>
          <t>3</t>
        </is>
      </c>
      <c r="V50" s="2" t="inlineStr">
        <is>
          <t/>
        </is>
      </c>
      <c r="W50" t="inlineStr">
        <is>
          <t/>
        </is>
      </c>
      <c r="X50" s="2" t="inlineStr">
        <is>
          <t>EU Nature Restoration Plan</t>
        </is>
      </c>
      <c r="Y50" s="2" t="inlineStr">
        <is>
          <t>3</t>
        </is>
      </c>
      <c r="Z50" s="2" t="inlineStr">
        <is>
          <t/>
        </is>
      </c>
      <c r="AA50" t="inlineStr">
        <is>
          <t>series of concrete commitments and actions to restore degraded 
ecosystems across the EU by 2030, and manage them sustainably, 
addressing the key drivers of biodiversity loss</t>
        </is>
      </c>
      <c r="AB50" t="inlineStr">
        <is>
          <t/>
        </is>
      </c>
      <c r="AC50" t="inlineStr">
        <is>
          <t/>
        </is>
      </c>
      <c r="AD50" t="inlineStr">
        <is>
          <t/>
        </is>
      </c>
      <c r="AE50" t="inlineStr">
        <is>
          <t/>
        </is>
      </c>
      <c r="AF50" s="2" t="inlineStr">
        <is>
          <t>ELi looduse taastamise kava</t>
        </is>
      </c>
      <c r="AG50" s="2" t="inlineStr">
        <is>
          <t>3</t>
        </is>
      </c>
      <c r="AH50" s="2" t="inlineStr">
        <is>
          <t/>
        </is>
      </c>
      <c r="AI50" t="inlineStr">
        <is>
          <t>rida konkreetseid kohustusi ja meetmeid, et 2030. aastaks kogu ELis kahjustatud ökosüsteemid taastada, neid kestlikult majandada ning elurikkuse vähenemise peamiste põhjustega tegeleda</t>
        </is>
      </c>
      <c r="AJ50" s="2" t="inlineStr">
        <is>
          <t>EU:n luonnon ennallistamista koskeva suunnitelma|
EU:n luonnon ennallistamissuunnitelma|
luonnon ennallistamissuunnitelma</t>
        </is>
      </c>
      <c r="AK50" s="2" t="inlineStr">
        <is>
          <t>3|
3|
3</t>
        </is>
      </c>
      <c r="AL50" s="2" t="inlineStr">
        <is>
          <t xml:space="preserve">|
|
</t>
        </is>
      </c>
      <c r="AM50" t="inlineStr">
        <is>
          <t/>
        </is>
      </c>
      <c r="AN50" s="2" t="inlineStr">
        <is>
          <t>plan de restauration de la nature de l’Union|
plan européen de restauration de la nature</t>
        </is>
      </c>
      <c r="AO50" s="2" t="inlineStr">
        <is>
          <t>3|
3</t>
        </is>
      </c>
      <c r="AP50" s="2" t="inlineStr">
        <is>
          <t xml:space="preserve">|
</t>
        </is>
      </c>
      <c r="AQ50" t="inlineStr">
        <is>
          <t>&lt;div&gt;série d'actions et d'engagements concrets de l'UE visant à restaurer les écosystèmes dégradés d'ici à 2030 et à les gérer de manière durable, en s'attaquant aux principaux facteurs de perte de la biodiversité&lt;br&gt;&lt;/div&gt;</t>
        </is>
      </c>
      <c r="AR50" s="2" t="inlineStr">
        <is>
          <t>Plean Athchóirithe Dúlra AE|
Plean an Aontais um athchóiriú an dúlra</t>
        </is>
      </c>
      <c r="AS50" s="2" t="inlineStr">
        <is>
          <t>2|
3</t>
        </is>
      </c>
      <c r="AT50" s="2" t="inlineStr">
        <is>
          <t xml:space="preserve">|
</t>
        </is>
      </c>
      <c r="AU50" t="inlineStr">
        <is>
          <t/>
        </is>
      </c>
      <c r="AV50" t="inlineStr">
        <is>
          <t/>
        </is>
      </c>
      <c r="AW50" t="inlineStr">
        <is>
          <t/>
        </is>
      </c>
      <c r="AX50" t="inlineStr">
        <is>
          <t/>
        </is>
      </c>
      <c r="AY50" t="inlineStr">
        <is>
          <t/>
        </is>
      </c>
      <c r="AZ50" s="2" t="inlineStr">
        <is>
          <t>uniós természet-helyreállítási terv</t>
        </is>
      </c>
      <c r="BA50" s="2" t="inlineStr">
        <is>
          <t>3</t>
        </is>
      </c>
      <c r="BB50" s="2" t="inlineStr">
        <is>
          <t/>
        </is>
      </c>
      <c r="BC50" t="inlineStr">
        <is>
          <t>valamennyi szárazföldi és tengeri ökoszisztéma helyreállítását célzó terv, melynek célja, hogy hozzájáruljon mind a meglévő, mind a létesítendő természetvédelmi területek egészségének javításához, így a sokszínű és ellenállóképes természet helyreállításához mindenféle tájon és ökoszisztémában</t>
        </is>
      </c>
      <c r="BD50" t="inlineStr">
        <is>
          <t/>
        </is>
      </c>
      <c r="BE50" t="inlineStr">
        <is>
          <t/>
        </is>
      </c>
      <c r="BF50" t="inlineStr">
        <is>
          <t/>
        </is>
      </c>
      <c r="BG50" t="inlineStr">
        <is>
          <t/>
        </is>
      </c>
      <c r="BH50" s="2" t="inlineStr">
        <is>
          <t>ES gamtos atkūrimo planas</t>
        </is>
      </c>
      <c r="BI50" s="2" t="inlineStr">
        <is>
          <t>3</t>
        </is>
      </c>
      <c r="BJ50" s="2" t="inlineStr">
        <is>
          <t/>
        </is>
      </c>
      <c r="BK50" t="inlineStr">
        <is>
          <t/>
        </is>
      </c>
      <c r="BL50" s="2" t="inlineStr">
        <is>
          <t>ES Dabas atjaunošanas plāns</t>
        </is>
      </c>
      <c r="BM50" s="2" t="inlineStr">
        <is>
          <t>3</t>
        </is>
      </c>
      <c r="BN50" s="2" t="inlineStr">
        <is>
          <t/>
        </is>
      </c>
      <c r="BO50" t="inlineStr">
        <is>
          <t/>
        </is>
      </c>
      <c r="BP50" t="inlineStr">
        <is>
          <t/>
        </is>
      </c>
      <c r="BQ50" t="inlineStr">
        <is>
          <t/>
        </is>
      </c>
      <c r="BR50" t="inlineStr">
        <is>
          <t/>
        </is>
      </c>
      <c r="BS50" t="inlineStr">
        <is>
          <t/>
        </is>
      </c>
      <c r="BT50" s="2" t="inlineStr">
        <is>
          <t>EU-plan voor het herstel van de natuur</t>
        </is>
      </c>
      <c r="BU50" s="2" t="inlineStr">
        <is>
          <t>3</t>
        </is>
      </c>
      <c r="BV50" s="2" t="inlineStr">
        <is>
          <t/>
        </is>
      </c>
      <c r="BW50" t="inlineStr">
        <is>
          <t>reeks
 concrete afspraken en acties waarbij de belangrijkste oorzaken van het
 verlies aan biodiversiteit worden aangepakt, met als doel in 2030 aangetaste
 ecosystemen in de EU hersteld te hebben en duurzaam te beheren</t>
        </is>
      </c>
      <c r="BX50" s="2" t="inlineStr">
        <is>
          <t>plan odbudowy zasobów przyrodniczych</t>
        </is>
      </c>
      <c r="BY50" s="2" t="inlineStr">
        <is>
          <t>3</t>
        </is>
      </c>
      <c r="BZ50" s="2" t="inlineStr">
        <is>
          <t/>
        </is>
      </c>
      <c r="CA50" t="inlineStr">
        <is>
          <t>pakiet konkretnych zobowiązań i działań mających na celu odbudowanie do 2030 r. zniszczonych &lt;a href="https://iate.europa.eu/entry/result/1621567/pl" target="_blank"&gt;ekosystemów&lt;/a&gt; w całej UE oraz zapewnienie bardziej zrównoważonego zarządzania tymi ekosystemami</t>
        </is>
      </c>
      <c r="CB50" s="2" t="inlineStr">
        <is>
          <t>Plano da UE de Restauração da Natureza</t>
        </is>
      </c>
      <c r="CC50" s="2" t="inlineStr">
        <is>
          <t>3</t>
        </is>
      </c>
      <c r="CD50" s="2" t="inlineStr">
        <is>
          <t/>
        </is>
      </c>
      <c r="CE50" t="inlineStr">
        <is>
          <t>Elemento central da Estratégia de Biodiversidade que exige uma maior ambição na restauração da natureza.</t>
        </is>
      </c>
      <c r="CF50" s="2" t="inlineStr">
        <is>
          <t>Planul UE de refacere a naturii</t>
        </is>
      </c>
      <c r="CG50" s="2" t="inlineStr">
        <is>
          <t>2</t>
        </is>
      </c>
      <c r="CH50" s="2" t="inlineStr">
        <is>
          <t/>
        </is>
      </c>
      <c r="CI50" t="inlineStr">
        <is>
          <t/>
        </is>
      </c>
      <c r="CJ50" t="inlineStr">
        <is>
          <t/>
        </is>
      </c>
      <c r="CK50" t="inlineStr">
        <is>
          <t/>
        </is>
      </c>
      <c r="CL50" t="inlineStr">
        <is>
          <t/>
        </is>
      </c>
      <c r="CM50" t="inlineStr">
        <is>
          <t/>
        </is>
      </c>
      <c r="CN50" s="2" t="inlineStr">
        <is>
          <t>načrt EU za obnovo narave</t>
        </is>
      </c>
      <c r="CO50" s="2" t="inlineStr">
        <is>
          <t>3</t>
        </is>
      </c>
      <c r="CP50" s="2" t="inlineStr">
        <is>
          <t/>
        </is>
      </c>
      <c r="CQ50" t="inlineStr">
        <is>
          <t/>
        </is>
      </c>
      <c r="CR50" s="2" t="inlineStr">
        <is>
          <t>EU-plan för återställande av natur</t>
        </is>
      </c>
      <c r="CS50" s="2" t="inlineStr">
        <is>
          <t>3</t>
        </is>
      </c>
      <c r="CT50" s="2" t="inlineStr">
        <is>
          <t/>
        </is>
      </c>
      <c r="CU50" t="inlineStr">
        <is>
          <t/>
        </is>
      </c>
    </row>
    <row r="51">
      <c r="A51" s="1" t="str">
        <f>HYPERLINK("https://iate.europa.eu/entry/result/3627722/all", "3627722")</f>
        <v>3627722</v>
      </c>
      <c r="B51" t="inlineStr">
        <is>
          <t>ENVIRONMENT;TRANSPORT</t>
        </is>
      </c>
      <c r="C51" t="inlineStr">
        <is>
          <t>ENVIRONMENT;TRANSPORT|maritime and inland waterway transport</t>
        </is>
      </c>
      <c r="D51" s="2" t="inlineStr">
        <is>
          <t>емисии от корабоплаването</t>
        </is>
      </c>
      <c r="E51" s="2" t="inlineStr">
        <is>
          <t>3</t>
        </is>
      </c>
      <c r="F51" s="2" t="inlineStr">
        <is>
          <t/>
        </is>
      </c>
      <c r="G51" t="inlineStr">
        <is>
          <t/>
        </is>
      </c>
      <c r="H51" s="2" t="inlineStr">
        <is>
          <t>emise z plavby</t>
        </is>
      </c>
      <c r="I51" s="2" t="inlineStr">
        <is>
          <t>3</t>
        </is>
      </c>
      <c r="J51" s="2" t="inlineStr">
        <is>
          <t/>
        </is>
      </c>
      <c r="K51" t="inlineStr">
        <is>
          <t>emise z lodní dopravy mezi přístavy v téže zemi (emise z vnitrostátní plavby) nebo mezi přístavy různých zemí (emise z mezinárodní plavby)</t>
        </is>
      </c>
      <c r="L51" s="2" t="inlineStr">
        <is>
          <t>navigationsemissioner|
emissioner fra skibsfart|
søfartssektorens emissioner|
skibsfartens emissioner</t>
        </is>
      </c>
      <c r="M51" s="2" t="inlineStr">
        <is>
          <t>3|
3|
3|
3</t>
        </is>
      </c>
      <c r="N51" s="2" t="inlineStr">
        <is>
          <t xml:space="preserve">|
|
|
</t>
        </is>
      </c>
      <c r="O51" t="inlineStr">
        <is>
          <t>emissioner fra sejllads mellem havne i samme land eller mellem havne i forskellige lande</t>
        </is>
      </c>
      <c r="P51" s="2" t="inlineStr">
        <is>
          <t>Schifffahrtsemissionen</t>
        </is>
      </c>
      <c r="Q51" s="2" t="inlineStr">
        <is>
          <t>3</t>
        </is>
      </c>
      <c r="R51" s="2" t="inlineStr">
        <is>
          <t/>
        </is>
      </c>
      <c r="S51" t="inlineStr">
        <is>
          <t>Emissionen, die sowohl aus inländischen (zwischen Häfen im selben Land) als auch aus internationalen (zwischen Häfen verschiedener Länder) Schifffahrtsaktivitäten entstehen</t>
        </is>
      </c>
      <c r="T51" s="2" t="inlineStr">
        <is>
          <t>εκπομπές από τη ναυσιπλοΐα</t>
        </is>
      </c>
      <c r="U51" s="2" t="inlineStr">
        <is>
          <t>3</t>
        </is>
      </c>
      <c r="V51" s="2" t="inlineStr">
        <is>
          <t/>
        </is>
      </c>
      <c r="W51" t="inlineStr">
        <is>
          <t/>
        </is>
      </c>
      <c r="X51" s="2" t="inlineStr">
        <is>
          <t>shipping emissions|
shipping sector’s emissions|
navigation emissions</t>
        </is>
      </c>
      <c r="Y51" s="2" t="inlineStr">
        <is>
          <t>3|
3|
3</t>
        </is>
      </c>
      <c r="Z51" s="2" t="inlineStr">
        <is>
          <t xml:space="preserve">|
|
</t>
        </is>
      </c>
      <c r="AA51" t="inlineStr">
        <is>
          <t>emissions from shipping vessels
between ports in the same country (domestic navigation emissions) or between
ports of different countries (international navigation emissions)</t>
        </is>
      </c>
      <c r="AB51" s="2" t="inlineStr">
        <is>
          <t>emisiones del transporte marítimo</t>
        </is>
      </c>
      <c r="AC51" s="2" t="inlineStr">
        <is>
          <t>3</t>
        </is>
      </c>
      <c r="AD51" s="2" t="inlineStr">
        <is>
          <t/>
        </is>
      </c>
      <c r="AE51" t="inlineStr">
        <is>
          <t>Emisiones procedentes de las
actividades de transporte civil efectuadas por embarcaciones, tanto en el marco
del tráfico marítimo nacional (tráfico marítimo mercante en trayectos entre puertos
de un mismo país, con independencia de la bandera del buque o la nacionalidad
de la compañía armadora) y del tráfico marítimo internacional (entre puertos de
distintos países)</t>
        </is>
      </c>
      <c r="AF51" s="2" t="inlineStr">
        <is>
          <t>laevandusest tulenev heide|
laevandusest tulenev heitkogus</t>
        </is>
      </c>
      <c r="AG51" s="2" t="inlineStr">
        <is>
          <t>2|
2</t>
        </is>
      </c>
      <c r="AH51" s="2" t="inlineStr">
        <is>
          <t xml:space="preserve">|
</t>
        </is>
      </c>
      <c r="AI51" t="inlineStr">
        <is>
          <t>heitkogused, mis tulenevad / heide, mis tuleneb sama riigi sadamate vahel liiklevatelt laevadelt (riigisisesest laevandusest tulenevad heitkogused/heide) või erinevate riikide sadamate vahel liiklevatelt laevadelt (rahvusvahelisest laevandusest tulenevad heitkogused/heide)</t>
        </is>
      </c>
      <c r="AJ51" t="inlineStr">
        <is>
          <t/>
        </is>
      </c>
      <c r="AK51" t="inlineStr">
        <is>
          <t/>
        </is>
      </c>
      <c r="AL51" t="inlineStr">
        <is>
          <t/>
        </is>
      </c>
      <c r="AM51" t="inlineStr">
        <is>
          <t/>
        </is>
      </c>
      <c r="AN51" s="2" t="inlineStr">
        <is>
          <t>émissions du transport maritime|
émissions du secteur de la navigation|
émissions du secteur du transport maritime</t>
        </is>
      </c>
      <c r="AO51" s="2" t="inlineStr">
        <is>
          <t>3|
3|
3</t>
        </is>
      </c>
      <c r="AP51" s="2" t="inlineStr">
        <is>
          <t xml:space="preserve">|
|
</t>
        </is>
      </c>
      <c r="AQ51" t="inlineStr">
        <is>
          <t>émissions rejetées par des navires lors de trajets entre les ports d'un même pays (émissions de la navigation intérieure) ou entre les ports de pays différents (émissions de la navigation internationale)</t>
        </is>
      </c>
      <c r="AR51" t="inlineStr">
        <is>
          <t/>
        </is>
      </c>
      <c r="AS51" t="inlineStr">
        <is>
          <t/>
        </is>
      </c>
      <c r="AT51" t="inlineStr">
        <is>
          <t/>
        </is>
      </c>
      <c r="AU51" t="inlineStr">
        <is>
          <t/>
        </is>
      </c>
      <c r="AV51" t="inlineStr">
        <is>
          <t/>
        </is>
      </c>
      <c r="AW51" t="inlineStr">
        <is>
          <t/>
        </is>
      </c>
      <c r="AX51" t="inlineStr">
        <is>
          <t/>
        </is>
      </c>
      <c r="AY51" t="inlineStr">
        <is>
          <t/>
        </is>
      </c>
      <c r="AZ51" t="inlineStr">
        <is>
          <t/>
        </is>
      </c>
      <c r="BA51" t="inlineStr">
        <is>
          <t/>
        </is>
      </c>
      <c r="BB51" t="inlineStr">
        <is>
          <t/>
        </is>
      </c>
      <c r="BC51" t="inlineStr">
        <is>
          <t/>
        </is>
      </c>
      <c r="BD51" s="2" t="inlineStr">
        <is>
          <t>emissioni del settore del trasporto marittimo|
emissioni generate dalla navigazione|
emissioni prodotte dal trasporto marittimo</t>
        </is>
      </c>
      <c r="BE51" s="2" t="inlineStr">
        <is>
          <t>3|
3|
3</t>
        </is>
      </c>
      <c r="BF51" s="2" t="inlineStr">
        <is>
          <t xml:space="preserve">|
|
</t>
        </is>
      </c>
      <c r="BG51" t="inlineStr">
        <is>
          <t>emissioni generate da navi nel tragitto tra i porti di uno stesso paese (emissioni della navigazione interna) o tra porti di paesi diversi (emissioni della navigazione internazionale)</t>
        </is>
      </c>
      <c r="BH51" s="2" t="inlineStr">
        <is>
          <t>laivybos sektoriuje išmetamas teršalų kiekis</t>
        </is>
      </c>
      <c r="BI51" s="2" t="inlineStr">
        <is>
          <t>3</t>
        </is>
      </c>
      <c r="BJ51" s="2" t="inlineStr">
        <is>
          <t/>
        </is>
      </c>
      <c r="BK51" t="inlineStr">
        <is>
          <t/>
        </is>
      </c>
      <c r="BL51" s="2" t="inlineStr">
        <is>
          <t>kugošanas emisijas</t>
        </is>
      </c>
      <c r="BM51" s="2" t="inlineStr">
        <is>
          <t>2</t>
        </is>
      </c>
      <c r="BN51" s="2" t="inlineStr">
        <is>
          <t/>
        </is>
      </c>
      <c r="BO51" t="inlineStr">
        <is>
          <t>emisijas no kuģiem starp vienas valsts vai dažādu valstu ostām</t>
        </is>
      </c>
      <c r="BP51" s="2" t="inlineStr">
        <is>
          <t>emissjonijiet tan-navigazzjoni|
emissjonijiet mit-trasport marittimu|
emissjonijiet mis-settur tat-trasport marittimu</t>
        </is>
      </c>
      <c r="BQ51" s="2" t="inlineStr">
        <is>
          <t>3|
3|
3</t>
        </is>
      </c>
      <c r="BR51" s="2" t="inlineStr">
        <is>
          <t xml:space="preserve">|
|
</t>
        </is>
      </c>
      <c r="BS51" t="inlineStr">
        <is>
          <t>emissjonijiet minn bastimenti tat-trasport marittimu bejn portijiet fl-istess pajjiż (emissjonijiet tan-navigazzjoni domestika) jew bejn portijiet ta' pajjiżi differenti (emissjonijiet tan-navigazzjoni internazzjonali)</t>
        </is>
      </c>
      <c r="BT51" t="inlineStr">
        <is>
          <t/>
        </is>
      </c>
      <c r="BU51" t="inlineStr">
        <is>
          <t/>
        </is>
      </c>
      <c r="BV51" t="inlineStr">
        <is>
          <t/>
        </is>
      </c>
      <c r="BW51" t="inlineStr">
        <is>
          <t/>
        </is>
      </c>
      <c r="BX51" s="2" t="inlineStr">
        <is>
          <t>emisje pochodzące z żeglugi|
emisje ze statków</t>
        </is>
      </c>
      <c r="BY51" s="2" t="inlineStr">
        <is>
          <t>3|
2</t>
        </is>
      </c>
      <c r="BZ51" s="2" t="inlineStr">
        <is>
          <t xml:space="preserve">|
</t>
        </is>
      </c>
      <c r="CA51" t="inlineStr">
        <is>
          <t/>
        </is>
      </c>
      <c r="CB51" s="2" t="inlineStr">
        <is>
          <t>emissões da navegação|
emissões dos transportes marítimos|
emissões de navios</t>
        </is>
      </c>
      <c r="CC51" s="2" t="inlineStr">
        <is>
          <t>3|
3|
3</t>
        </is>
      </c>
      <c r="CD51" s="2" t="inlineStr">
        <is>
          <t xml:space="preserve">|
|
</t>
        </is>
      </c>
      <c r="CE51" t="inlineStr">
        <is>
          <t>Emissões
provenientes de navios entre dois portos do mesmo pais (navegação doméstica) ou
entre portos de diferentes países 
(navegação internacional)</t>
        </is>
      </c>
      <c r="CF51" s="2" t="inlineStr">
        <is>
          <t>emisii din sectorul transportului maritim|
emisii generate de transportul maritim|
emisii generate de navigație</t>
        </is>
      </c>
      <c r="CG51" s="2" t="inlineStr">
        <is>
          <t>3|
3|
3</t>
        </is>
      </c>
      <c r="CH51" s="2" t="inlineStr">
        <is>
          <t xml:space="preserve">|
|
</t>
        </is>
      </c>
      <c r="CI51" t="inlineStr">
        <is>
          <t>emisii generate de nave în timpul rutelor parcurse între porturile unei aceleiași țări (emisii generate de navigația internă) sau între porturile unor țări diferite (emisii generate de navigația internațională)</t>
        </is>
      </c>
      <c r="CJ51" t="inlineStr">
        <is>
          <t/>
        </is>
      </c>
      <c r="CK51" t="inlineStr">
        <is>
          <t/>
        </is>
      </c>
      <c r="CL51" t="inlineStr">
        <is>
          <t/>
        </is>
      </c>
      <c r="CM51" t="inlineStr">
        <is>
          <t/>
        </is>
      </c>
      <c r="CN51" s="2" t="inlineStr">
        <is>
          <t>emisije iz plovbe</t>
        </is>
      </c>
      <c r="CO51" s="2" t="inlineStr">
        <is>
          <t>3</t>
        </is>
      </c>
      <c r="CP51" s="2" t="inlineStr">
        <is>
          <t/>
        </is>
      </c>
      <c r="CQ51" t="inlineStr">
        <is>
          <t/>
        </is>
      </c>
      <c r="CR51" s="2" t="inlineStr">
        <is>
          <t>utsläpp från sjöfart|
utsläpp från fartyg|
utsläpp från sjöfartssektorn</t>
        </is>
      </c>
      <c r="CS51" s="2" t="inlineStr">
        <is>
          <t>3|
3|
3</t>
        </is>
      </c>
      <c r="CT51" s="2" t="inlineStr">
        <is>
          <t xml:space="preserve">preferred|
|
</t>
        </is>
      </c>
      <c r="CU51" t="inlineStr">
        <is>
          <t>utsläpp från fartyg mellan hamnar</t>
        </is>
      </c>
    </row>
    <row r="52">
      <c r="A52" s="1" t="str">
        <f>HYPERLINK("https://iate.europa.eu/entry/result/3619400/all", "3619400")</f>
        <v>3619400</v>
      </c>
      <c r="B52" t="inlineStr">
        <is>
          <t>TRANSPORT;SOCIAL QUESTIONS</t>
        </is>
      </c>
      <c r="C52" t="inlineStr">
        <is>
          <t>TRANSPORT;SOCIAL QUESTIONS</t>
        </is>
      </c>
      <c r="D52" s="2" t="inlineStr">
        <is>
          <t>бедност по отношение на мобилността</t>
        </is>
      </c>
      <c r="E52" s="2" t="inlineStr">
        <is>
          <t>3</t>
        </is>
      </c>
      <c r="F52" s="2" t="inlineStr">
        <is>
          <t/>
        </is>
      </c>
      <c r="G52" t="inlineStr">
        <is>
          <t>&lt;i&gt;положение, при което хората са възпрепятствани да участват в икономическия, политическия и социалния живот на общността поради намален достъп до възможности, услуги и социални мрежи, дължащ се изцяло или отчасти на недостатъчна мобилност в дадено общество и на среда, изградена по условие за висока степен на мобилност&lt;/i&gt;</t>
        </is>
      </c>
      <c r="H52" s="2" t="inlineStr">
        <is>
          <t>chudoba v oblasti mobility</t>
        </is>
      </c>
      <c r="I52" s="2" t="inlineStr">
        <is>
          <t>3</t>
        </is>
      </c>
      <c r="J52" s="2" t="inlineStr">
        <is>
          <t/>
        </is>
      </c>
      <c r="K52" t="inlineStr">
        <is>
          <t/>
        </is>
      </c>
      <c r="L52" s="2" t="inlineStr">
        <is>
          <t>mobilitetsfattigdom</t>
        </is>
      </c>
      <c r="M52" s="2" t="inlineStr">
        <is>
          <t>3</t>
        </is>
      </c>
      <c r="N52" s="2" t="inlineStr">
        <is>
          <t/>
        </is>
      </c>
      <c r="O52" t="inlineStr">
        <is>
          <t>situation, hvor borgerne har forringede muligheder for uddannelse, beskæftigelse og adgang til servicetilbud som følge af lav mobilitet på grund af manglende bilejerskab og utilstrækkelig dækning af kollektiv transport</t>
        </is>
      </c>
      <c r="P52" s="2" t="inlineStr">
        <is>
          <t>Mobilitätsarmut</t>
        </is>
      </c>
      <c r="Q52" s="2" t="inlineStr">
        <is>
          <t>3</t>
        </is>
      </c>
      <c r="R52" s="2" t="inlineStr">
        <is>
          <t/>
        </is>
      </c>
      <c r="S52" t="inlineStr">
        <is>
          <t>Einschränkung des Raums der Möglichkeiten für Ortsveränderungen, was eine geringe Teilhabe am gesellschaftlichen Leben zur Folge hat</t>
        </is>
      </c>
      <c r="T52" s="2" t="inlineStr">
        <is>
          <t>οικονομική αδυναμία μετακινήσεων</t>
        </is>
      </c>
      <c r="U52" s="2" t="inlineStr">
        <is>
          <t>3</t>
        </is>
      </c>
      <c r="V52" s="2" t="inlineStr">
        <is>
          <t/>
        </is>
      </c>
      <c r="W52" t="inlineStr">
        <is>
          <t>κατάσταση κατά την οποία οι άνθρωποι αντιμετωπίζουν δυσκολίες στην μετακίνησή τους προς τον χώρο εργασίας, τις υποδομές ιατροφαρμακευτικής περίθαλψης, τα εκπαιδευτικά κέντρα ή τους χώρους αναψυχής λόγω υψηλής τιμής των καυσίμων, μεγάλων αποστάσεων και έλλειψης εναλλακτικών μέσων μεταφοράς εκτός από το αυτοκίνητο</t>
        </is>
      </c>
      <c r="X52" s="2" t="inlineStr">
        <is>
          <t>mobility poverty</t>
        </is>
      </c>
      <c r="Y52" s="2" t="inlineStr">
        <is>
          <t>3</t>
        </is>
      </c>
      <c r="Z52" s="2" t="inlineStr">
        <is>
          <t/>
        </is>
      </c>
      <c r="AA52" t="inlineStr">
        <is>
          <t>situation in which people are prevented from
participating in the economic, political and social life of
the community because of reduced accessibility to
opportunities, services and social networks, due in
whole or in part to insufficient mobility in a society and
environment built around the assumption of high
mobility</t>
        </is>
      </c>
      <c r="AB52" t="inlineStr">
        <is>
          <t/>
        </is>
      </c>
      <c r="AC52" t="inlineStr">
        <is>
          <t/>
        </is>
      </c>
      <c r="AD52" t="inlineStr">
        <is>
          <t/>
        </is>
      </c>
      <c r="AE52" t="inlineStr">
        <is>
          <t/>
        </is>
      </c>
      <c r="AF52" t="inlineStr">
        <is>
          <t/>
        </is>
      </c>
      <c r="AG52" t="inlineStr">
        <is>
          <t/>
        </is>
      </c>
      <c r="AH52" t="inlineStr">
        <is>
          <t/>
        </is>
      </c>
      <c r="AI52" t="inlineStr">
        <is>
          <t/>
        </is>
      </c>
      <c r="AJ52" s="2" t="inlineStr">
        <is>
          <t>liikenneköyhyys</t>
        </is>
      </c>
      <c r="AK52" s="2" t="inlineStr">
        <is>
          <t>3</t>
        </is>
      </c>
      <c r="AL52" s="2" t="inlineStr">
        <is>
          <t/>
        </is>
      </c>
      <c r="AM52" t="inlineStr">
        <is>
          <t>ilmiö, jossa ihmisellä ei ole mahdollisuutta liikkua kohtuullisella vaivalla, kohtuullisilla kustannuksilla ja kohtuullisessa ajassa niihin paikkoihin, joissa päivittäisiä tarpeita on mahdollista tyydyttää</t>
        </is>
      </c>
      <c r="AN52" s="2" t="inlineStr">
        <is>
          <t>précarité en matière de mobilité</t>
        </is>
      </c>
      <c r="AO52" s="2" t="inlineStr">
        <is>
          <t>3</t>
        </is>
      </c>
      <c r="AP52" s="2" t="inlineStr">
        <is>
          <t/>
        </is>
      </c>
      <c r="AQ52" t="inlineStr">
        <is>
          <t>situation de toute personne qui rencontre au quotidien des difficultés pour se déplacer, et donc pour se rendre sur son lieu de travail ou accéder à des services de soins, de formation ou de loisirs en raison du prix élevé des carburants, des distances importantes à parcourir et de l'absence d'alternatives à la voiture</t>
        </is>
      </c>
      <c r="AR52" t="inlineStr">
        <is>
          <t/>
        </is>
      </c>
      <c r="AS52" t="inlineStr">
        <is>
          <t/>
        </is>
      </c>
      <c r="AT52" t="inlineStr">
        <is>
          <t/>
        </is>
      </c>
      <c r="AU52" t="inlineStr">
        <is>
          <t/>
        </is>
      </c>
      <c r="AV52" t="inlineStr">
        <is>
          <t/>
        </is>
      </c>
      <c r="AW52" t="inlineStr">
        <is>
          <t/>
        </is>
      </c>
      <c r="AX52" t="inlineStr">
        <is>
          <t/>
        </is>
      </c>
      <c r="AY52" t="inlineStr">
        <is>
          <t/>
        </is>
      </c>
      <c r="AZ52" t="inlineStr">
        <is>
          <t/>
        </is>
      </c>
      <c r="BA52" t="inlineStr">
        <is>
          <t/>
        </is>
      </c>
      <c r="BB52" t="inlineStr">
        <is>
          <t/>
        </is>
      </c>
      <c r="BC52" t="inlineStr">
        <is>
          <t/>
        </is>
      </c>
      <c r="BD52" s="2" t="inlineStr">
        <is>
          <t>povertà di mobilità</t>
        </is>
      </c>
      <c r="BE52" s="2" t="inlineStr">
        <is>
          <t>3</t>
        </is>
      </c>
      <c r="BF52" s="2" t="inlineStr">
        <is>
          <t/>
        </is>
      </c>
      <c r="BG52" t="inlineStr">
        <is>
          <t>situazione in cui una persona non può partecipare alla vita economica, politica e sociale della comunità a causa della ridotta accessibilità di opportunità, servizi e reti sociali dovuta in toto o in parte a una mobilità insufficiente, in una società e in un ambiente che ruotano attorno al presupposto di elevata mobilità</t>
        </is>
      </c>
      <c r="BH52" s="2" t="inlineStr">
        <is>
          <t>judumo nepriteklius|
judumo galimybių nepriteklius</t>
        </is>
      </c>
      <c r="BI52" s="2" t="inlineStr">
        <is>
          <t>3|
3</t>
        </is>
      </c>
      <c r="BJ52" s="2" t="inlineStr">
        <is>
          <t xml:space="preserve">|
</t>
        </is>
      </c>
      <c r="BK52" t="inlineStr">
        <is>
          <t>padėtis, kai žmonės negali dalyvauti ekonominiame, politiniame ir socialiniame bendruomenės gyvenime dėl mažesnio įvairių galimybių, paslaugų ir socialinių tinklų prieinamumo</t>
        </is>
      </c>
      <c r="BL52" t="inlineStr">
        <is>
          <t/>
        </is>
      </c>
      <c r="BM52" t="inlineStr">
        <is>
          <t/>
        </is>
      </c>
      <c r="BN52" t="inlineStr">
        <is>
          <t/>
        </is>
      </c>
      <c r="BO52" t="inlineStr">
        <is>
          <t/>
        </is>
      </c>
      <c r="BP52" s="2" t="inlineStr">
        <is>
          <t>faqar tal-mobbiltà</t>
        </is>
      </c>
      <c r="BQ52" s="2" t="inlineStr">
        <is>
          <t>3</t>
        </is>
      </c>
      <c r="BR52" s="2" t="inlineStr">
        <is>
          <t/>
        </is>
      </c>
      <c r="BS52" t="inlineStr">
        <is>
          <t>sitwazzjoni fejn in-nies ma jkunux jistgħu jipparteċipaw fil-ħajja ekonomika, politika u soċjali tal-komunità minħabba aċċessibbiltà limitata għal opportunitajiet, servizzi u networks soċjali, dovuta għalkollox jew parzjalment għal mobbiltà insuffiċjenti f'soċjetà u ambjent mibnija madwar il-preżunzjoni ta' mobbiltà għolja</t>
        </is>
      </c>
      <c r="BT52" s="2" t="inlineStr">
        <is>
          <t>mobiliteitsarmoede</t>
        </is>
      </c>
      <c r="BU52" s="2" t="inlineStr">
        <is>
          <t>3</t>
        </is>
      </c>
      <c r="BV52" s="2" t="inlineStr">
        <is>
          <t/>
        </is>
      </c>
      <c r="BW52" t="inlineStr">
        <is>
          <t>het niet of moeilijk kunnen bereiken van activiteitenlocaties (in termen van moeite) als gevolg van gebrekkige 
vervoersmogelijkheden (zowel objectief als gepercipieerd), in combinatie met de sociaal-economische en 
ruimtelijke omstandigheden waarin mensen verkeren en hun vaardigheden. Hierdoor worden zij belemmerd in 
hun deelname aan het maatschappelijk leven, waardoor de kwaliteit van leven negatief wordt beïnvloed</t>
        </is>
      </c>
      <c r="BX52" s="2" t="inlineStr">
        <is>
          <t>ubóstwo związane z mobilnością</t>
        </is>
      </c>
      <c r="BY52" s="2" t="inlineStr">
        <is>
          <t>2</t>
        </is>
      </c>
      <c r="BZ52" s="2" t="inlineStr">
        <is>
          <t/>
        </is>
      </c>
      <c r="CA52" t="inlineStr">
        <is>
          <t/>
        </is>
      </c>
      <c r="CB52" s="2" t="inlineStr">
        <is>
          <t>pobreza de mobilidade|
pobreza em matéria de mobilidade</t>
        </is>
      </c>
      <c r="CC52" s="2" t="inlineStr">
        <is>
          <t>3|
3</t>
        </is>
      </c>
      <c r="CD52" s="2" t="inlineStr">
        <is>
          <t xml:space="preserve">|
</t>
        </is>
      </c>
      <c r="CE52" t="inlineStr">
        <is>
          <t>Situação em que as pessoas se deparam com dificuldades para se deslocarem, por exemplo devido ao elevado preço dos combustíveis, às distâncias a percorrer ou à falta de alternativas à viatura particular, que se traduzem em insuficiências no acesso à vida profissional, escolar, cultural ou social.</t>
        </is>
      </c>
      <c r="CF52" s="2" t="inlineStr">
        <is>
          <t>risc în materie de mobilitate</t>
        </is>
      </c>
      <c r="CG52" s="2" t="inlineStr">
        <is>
          <t>3</t>
        </is>
      </c>
      <c r="CH52" s="2" t="inlineStr">
        <is>
          <t/>
        </is>
      </c>
      <c r="CI52" t="inlineStr">
        <is>
          <t>situație care afectează gospodăriile confruntate cu costuri de transport ridicate sau cu un acces limitat la moduri accesibile de transport public sau alternativ, de care au nevoie pentru satisfacerea nevoilor lor socio-economice esențiale</t>
        </is>
      </c>
      <c r="CJ52" t="inlineStr">
        <is>
          <t/>
        </is>
      </c>
      <c r="CK52" t="inlineStr">
        <is>
          <t/>
        </is>
      </c>
      <c r="CL52" t="inlineStr">
        <is>
          <t/>
        </is>
      </c>
      <c r="CM52" t="inlineStr">
        <is>
          <t/>
        </is>
      </c>
      <c r="CN52" s="2" t="inlineStr">
        <is>
          <t>revščina na področju mobilnosti</t>
        </is>
      </c>
      <c r="CO52" s="2" t="inlineStr">
        <is>
          <t>3</t>
        </is>
      </c>
      <c r="CP52" s="2" t="inlineStr">
        <is>
          <t/>
        </is>
      </c>
      <c r="CQ52" t="inlineStr">
        <is>
          <t/>
        </is>
      </c>
      <c r="CR52" s="2" t="inlineStr">
        <is>
          <t>mobilitetsfattigdom|
fattigdom kopplad till mobilitet</t>
        </is>
      </c>
      <c r="CS52" s="2" t="inlineStr">
        <is>
          <t>3|
3</t>
        </is>
      </c>
      <c r="CT52" s="2" t="inlineStr">
        <is>
          <t xml:space="preserve">|
</t>
        </is>
      </c>
      <c r="CU52" t="inlineStr">
        <is>
          <t>situation som hushåll befinner sig i om de har höga transportkostnader eller begränsad tillgång till överkomliga transportsätt</t>
        </is>
      </c>
    </row>
    <row r="53">
      <c r="A53" s="1" t="str">
        <f>HYPERLINK("https://iate.europa.eu/entry/result/3534315/all", "3534315")</f>
        <v>3534315</v>
      </c>
      <c r="B53" t="inlineStr">
        <is>
          <t>ENVIRONMENT;LAW</t>
        </is>
      </c>
      <c r="C53" t="inlineStr">
        <is>
          <t>ENVIRONMENT|environmental policy|environmental protection;CJEU|LAW|Environmental law</t>
        </is>
      </c>
      <c r="D53" t="inlineStr">
        <is>
          <t/>
        </is>
      </c>
      <c r="E53" t="inlineStr">
        <is>
          <t/>
        </is>
      </c>
      <c r="F53" t="inlineStr">
        <is>
          <t/>
        </is>
      </c>
      <c r="G53" t="inlineStr">
        <is>
          <t/>
        </is>
      </c>
      <c r="H53" s="2" t="inlineStr">
        <is>
          <t>nápravné opatření</t>
        </is>
      </c>
      <c r="I53" s="2" t="inlineStr">
        <is>
          <t>3</t>
        </is>
      </c>
      <c r="J53" s="2" t="inlineStr">
        <is>
          <t/>
        </is>
      </c>
      <c r="K53" t="inlineStr">
        <is>
          <t>Činnost nebo kombinace akcí, včetně provizorních opatření nebo opatření na zmírnění dopadů, jejichž cílem je obnovit, ozdravit nebo nahradit poškozené přírodní zdroje nebo jejich narušené funkce, anebo poskytnout rovnocennou alternativu těchto zdrojů nebo jejich funkcí.</t>
        </is>
      </c>
      <c r="L53" s="2" t="inlineStr">
        <is>
          <t>afhjælpende foranstaltning</t>
        </is>
      </c>
      <c r="M53" s="2" t="inlineStr">
        <is>
          <t>3</t>
        </is>
      </c>
      <c r="N53" s="2" t="inlineStr">
        <is>
          <t/>
        </is>
      </c>
      <c r="O53" t="inlineStr">
        <is>
          <t>enhver foranstaltning eller kombination af foranstaltninger, herunder afbødende eller foreløbige foranstaltninger, der tjener til at genoprette, genskabe eller erstatte skadede naturressourcer og/eller udnyttelsesmuligheder eller til at tilvejebringe tilsvarende alternativer til disse naturressourcer og/eller udnyttelsesmuligheder</t>
        </is>
      </c>
      <c r="P53" s="2" t="inlineStr">
        <is>
          <t>Sanierungsmaßnahme</t>
        </is>
      </c>
      <c r="Q53" s="2" t="inlineStr">
        <is>
          <t>3</t>
        </is>
      </c>
      <c r="R53" s="2" t="inlineStr">
        <is>
          <t/>
        </is>
      </c>
      <c r="S53" t="inlineStr">
        <is>
          <t>Tätigkeit oder Kombination von Tätigkeiten einschließlich mildernder und einstweiliger Maßnahmen mit dem Ziel, geschädigte natürliche Ressourcen und/oder beeinträchtigte Funktionen wiederherzustellen, zu sanieren oder zu ersetzen oder eine gleichwertige Alternative zu diesen Ressourcen oder Funktionen zu schaffen</t>
        </is>
      </c>
      <c r="T53" s="2" t="inlineStr">
        <is>
          <t>μέτρο αποκατάστασης</t>
        </is>
      </c>
      <c r="U53" s="2" t="inlineStr">
        <is>
          <t>3</t>
        </is>
      </c>
      <c r="V53" s="2" t="inlineStr">
        <is>
          <t/>
        </is>
      </c>
      <c r="W53" t="inlineStr">
        <is>
          <t>στο πλαίσιο της παρακάτω οδηγίας, οποιαδήποτε δράση, ή συνδυασμός δράσεων, συμπεριλαμβανομένων των ελαφρυντικών ή προσωρινών μέτρων, για την αποκατάσταση, την επανόρθωση ή την αντικατάσταση των φυσικών πόρων ή/και υπηρεσιών που υπέστησαν ζημία, ή την εξασφάλιση εναλλακτικών δυνατοτήτων ισοδύναμων προς τους εν λόγω πόρους ή υπηρεσίες, όπως προβλέπεται στο Παράρτημα II</t>
        </is>
      </c>
      <c r="X53" s="2" t="inlineStr">
        <is>
          <t>remedial measure</t>
        </is>
      </c>
      <c r="Y53" s="2" t="inlineStr">
        <is>
          <t>3</t>
        </is>
      </c>
      <c r="Z53" s="2" t="inlineStr">
        <is>
          <t/>
        </is>
      </c>
      <c r="AA53" t="inlineStr">
        <is>
          <t>any action, or combination of actions, including mitigating or interim measures to restore, rehabilitate or replace damaged natural resources and/or impaired services, or to provide an equivalent alternative to those resources or services as foreseen in Annex II of Directive 2004/35/CE</t>
        </is>
      </c>
      <c r="AB53" t="inlineStr">
        <is>
          <t/>
        </is>
      </c>
      <c r="AC53" t="inlineStr">
        <is>
          <t/>
        </is>
      </c>
      <c r="AD53" t="inlineStr">
        <is>
          <t/>
        </is>
      </c>
      <c r="AE53" t="inlineStr">
        <is>
          <t/>
        </is>
      </c>
      <c r="AF53" s="2" t="inlineStr">
        <is>
          <t>parandusmeede|
heastamismeede</t>
        </is>
      </c>
      <c r="AG53" s="2" t="inlineStr">
        <is>
          <t>3|
3</t>
        </is>
      </c>
      <c r="AH53" s="2" t="inlineStr">
        <is>
          <t xml:space="preserve">|
</t>
        </is>
      </c>
      <c r="AI53" t="inlineStr">
        <is>
          <t>tegevused või tegevuste kombinatsioon, sealhulgas leevendavad või ajutised meetmed, millega parandatakse, taastatakse või asendatakse kahjustatud loodusvarasid ja/või loodusvarade halvenenud funktsioone või võimaldatakse II lisas nimetatud alternatiivseid loodusvarasid või funktsioone</t>
        </is>
      </c>
      <c r="AJ53" s="2" t="inlineStr">
        <is>
          <t>korjaava toimenpide</t>
        </is>
      </c>
      <c r="AK53" s="2" t="inlineStr">
        <is>
          <t>3</t>
        </is>
      </c>
      <c r="AL53" s="2" t="inlineStr">
        <is>
          <t/>
        </is>
      </c>
      <c r="AM53" t="inlineStr">
        <is>
          <t>toimi tai toimien yhdistelmä, joilla korjataan, kunnostetaan tai korvataan vahingoittuneita luonnonvaroja ja/tai huonontuneita palveluja taikka hankitaan vastaavanlaisia luonnonvaroja ja/tai palveluja</t>
        </is>
      </c>
      <c r="AN53" s="2" t="inlineStr">
        <is>
          <t>mesure de réparation</t>
        </is>
      </c>
      <c r="AO53" s="2" t="inlineStr">
        <is>
          <t>3</t>
        </is>
      </c>
      <c r="AP53" s="2" t="inlineStr">
        <is>
          <t/>
        </is>
      </c>
      <c r="AQ53" t="inlineStr">
        <is>
          <t>toute action, ou combinaison d'actions, y compris des mesures d'atténuation ou des mesures transitoires visant à restaurer, réhabiliter ou remplacer les ressources naturelles endommagées ou les services détériorés ou à fournir une alternative équivalente à ces ressources ou services, tel que prévu à l'annexe II</t>
        </is>
      </c>
      <c r="AR53" s="2" t="inlineStr">
        <is>
          <t>beart feabhais</t>
        </is>
      </c>
      <c r="AS53" s="2" t="inlineStr">
        <is>
          <t>3</t>
        </is>
      </c>
      <c r="AT53" s="2" t="inlineStr">
        <is>
          <t/>
        </is>
      </c>
      <c r="AU53" t="inlineStr">
        <is>
          <t/>
        </is>
      </c>
      <c r="AV53" t="inlineStr">
        <is>
          <t/>
        </is>
      </c>
      <c r="AW53" t="inlineStr">
        <is>
          <t/>
        </is>
      </c>
      <c r="AX53" t="inlineStr">
        <is>
          <t/>
        </is>
      </c>
      <c r="AY53" t="inlineStr">
        <is>
          <t/>
        </is>
      </c>
      <c r="AZ53" s="2" t="inlineStr">
        <is>
          <t>helyreállítási intézkedés|
kármentesítési intézkedés</t>
        </is>
      </c>
      <c r="BA53" s="2" t="inlineStr">
        <is>
          <t>4|
4</t>
        </is>
      </c>
      <c r="BB53" s="2" t="inlineStr">
        <is>
          <t xml:space="preserve">|
</t>
        </is>
      </c>
      <c r="BC53" t="inlineStr">
        <is>
          <t>olyan kárelhárítási, illetve kármentesítési tevékenység vagy intézkedés, amely a környezetkárosodás enyhítésére, az eredeti állapot vagy ahhoz közeli állapot helyreállítására, valamint a környezeti elem által nyújtott szolgáltatás helyreállítására vagy azzal egyenértékű szolgáltatás biztosítására irányul</t>
        </is>
      </c>
      <c r="BD53" t="inlineStr">
        <is>
          <t/>
        </is>
      </c>
      <c r="BE53" t="inlineStr">
        <is>
          <t/>
        </is>
      </c>
      <c r="BF53" t="inlineStr">
        <is>
          <t/>
        </is>
      </c>
      <c r="BG53" t="inlineStr">
        <is>
          <t/>
        </is>
      </c>
      <c r="BH53" s="2" t="inlineStr">
        <is>
          <t>taisomoji priemonė</t>
        </is>
      </c>
      <c r="BI53" s="2" t="inlineStr">
        <is>
          <t>3</t>
        </is>
      </c>
      <c r="BJ53" s="2" t="inlineStr">
        <is>
          <t/>
        </is>
      </c>
      <c r="BK53" t="inlineStr">
        <is>
          <t/>
        </is>
      </c>
      <c r="BL53" t="inlineStr">
        <is>
          <t/>
        </is>
      </c>
      <c r="BM53" t="inlineStr">
        <is>
          <t/>
        </is>
      </c>
      <c r="BN53" t="inlineStr">
        <is>
          <t/>
        </is>
      </c>
      <c r="BO53" t="inlineStr">
        <is>
          <t/>
        </is>
      </c>
      <c r="BP53" t="inlineStr">
        <is>
          <t/>
        </is>
      </c>
      <c r="BQ53" t="inlineStr">
        <is>
          <t/>
        </is>
      </c>
      <c r="BR53" t="inlineStr">
        <is>
          <t/>
        </is>
      </c>
      <c r="BS53" t="inlineStr">
        <is>
          <t/>
        </is>
      </c>
      <c r="BT53" t="inlineStr">
        <is>
          <t/>
        </is>
      </c>
      <c r="BU53" t="inlineStr">
        <is>
          <t/>
        </is>
      </c>
      <c r="BV53" t="inlineStr">
        <is>
          <t/>
        </is>
      </c>
      <c r="BW53" t="inlineStr">
        <is>
          <t/>
        </is>
      </c>
      <c r="BX53" t="inlineStr">
        <is>
          <t/>
        </is>
      </c>
      <c r="BY53" t="inlineStr">
        <is>
          <t/>
        </is>
      </c>
      <c r="BZ53" t="inlineStr">
        <is>
          <t/>
        </is>
      </c>
      <c r="CA53" t="inlineStr">
        <is>
          <t/>
        </is>
      </c>
      <c r="CB53" t="inlineStr">
        <is>
          <t/>
        </is>
      </c>
      <c r="CC53" t="inlineStr">
        <is>
          <t/>
        </is>
      </c>
      <c r="CD53" t="inlineStr">
        <is>
          <t/>
        </is>
      </c>
      <c r="CE53" t="inlineStr">
        <is>
          <t/>
        </is>
      </c>
      <c r="CF53" t="inlineStr">
        <is>
          <t/>
        </is>
      </c>
      <c r="CG53" t="inlineStr">
        <is>
          <t/>
        </is>
      </c>
      <c r="CH53" t="inlineStr">
        <is>
          <t/>
        </is>
      </c>
      <c r="CI53" t="inlineStr">
        <is>
          <t/>
        </is>
      </c>
      <c r="CJ53" t="inlineStr">
        <is>
          <t/>
        </is>
      </c>
      <c r="CK53" t="inlineStr">
        <is>
          <t/>
        </is>
      </c>
      <c r="CL53" t="inlineStr">
        <is>
          <t/>
        </is>
      </c>
      <c r="CM53" t="inlineStr">
        <is>
          <t/>
        </is>
      </c>
      <c r="CN53" t="inlineStr">
        <is>
          <t/>
        </is>
      </c>
      <c r="CO53" t="inlineStr">
        <is>
          <t/>
        </is>
      </c>
      <c r="CP53" t="inlineStr">
        <is>
          <t/>
        </is>
      </c>
      <c r="CQ53" t="inlineStr">
        <is>
          <t/>
        </is>
      </c>
      <c r="CR53" s="2" t="inlineStr">
        <is>
          <t>hjälpåtgärd</t>
        </is>
      </c>
      <c r="CS53" s="2" t="inlineStr">
        <is>
          <t>3</t>
        </is>
      </c>
      <c r="CT53" s="2" t="inlineStr">
        <is>
          <t/>
        </is>
      </c>
      <c r="CU53" t="inlineStr">
        <is>
          <t>varje åtgärd eller kombination av åtgärder, bland annat begränsnings- eller interimsåtgärder som vidtas för att återställa, sanera eller ersätta skadade naturresurser och/eller försämrade funktioner eller för att tillhandahålla en motsvarighet till dessa naturresurser eller funktioner i enlighet med bilaga II</t>
        </is>
      </c>
    </row>
    <row r="54">
      <c r="A54" s="1" t="str">
        <f>HYPERLINK("https://iate.europa.eu/entry/result/48709/all", "48709")</f>
        <v>48709</v>
      </c>
      <c r="B54" t="inlineStr">
        <is>
          <t>ENVIRONMENT</t>
        </is>
      </c>
      <c r="C54" t="inlineStr">
        <is>
          <t>ENVIRONMENT</t>
        </is>
      </c>
      <c r="D54" t="inlineStr">
        <is>
          <t/>
        </is>
      </c>
      <c r="E54" t="inlineStr">
        <is>
          <t/>
        </is>
      </c>
      <c r="F54" t="inlineStr">
        <is>
          <t/>
        </is>
      </c>
      <c r="G54" t="inlineStr">
        <is>
          <t/>
        </is>
      </c>
      <c r="H54" t="inlineStr">
        <is>
          <t/>
        </is>
      </c>
      <c r="I54" t="inlineStr">
        <is>
          <t/>
        </is>
      </c>
      <c r="J54" t="inlineStr">
        <is>
          <t/>
        </is>
      </c>
      <c r="K54" t="inlineStr">
        <is>
          <t/>
        </is>
      </c>
      <c r="L54" s="2" t="inlineStr">
        <is>
          <t>restaureringsforanstaltning|
genopretningsforanstaltning</t>
        </is>
      </c>
      <c r="M54" s="2" t="inlineStr">
        <is>
          <t>3|
3</t>
        </is>
      </c>
      <c r="N54" s="2" t="inlineStr">
        <is>
          <t xml:space="preserve">|
</t>
        </is>
      </c>
      <c r="O54" t="inlineStr">
        <is>
          <t>foranstaltning med henblik på at retablere et forringet, beskadiget eller ødelagt økosystem</t>
        </is>
      </c>
      <c r="P54" s="2" t="inlineStr">
        <is>
          <t>Sanierungsmaßnahme</t>
        </is>
      </c>
      <c r="Q54" s="2" t="inlineStr">
        <is>
          <t>3</t>
        </is>
      </c>
      <c r="R54" s="2" t="inlineStr">
        <is>
          <t/>
        </is>
      </c>
      <c r="S54" t="inlineStr">
        <is>
          <t/>
        </is>
      </c>
      <c r="T54" s="2" t="inlineStr">
        <is>
          <t>μέτρο αποκατάστασης</t>
        </is>
      </c>
      <c r="U54" s="2" t="inlineStr">
        <is>
          <t>3</t>
        </is>
      </c>
      <c r="V54" s="2" t="inlineStr">
        <is>
          <t/>
        </is>
      </c>
      <c r="W54" t="inlineStr">
        <is>
          <t/>
        </is>
      </c>
      <c r="X54" s="2" t="inlineStr">
        <is>
          <t>restoration measure</t>
        </is>
      </c>
      <c r="Y54" s="2" t="inlineStr">
        <is>
          <t>3</t>
        </is>
      </c>
      <c r="Z54" s="2" t="inlineStr">
        <is>
          <t/>
        </is>
      </c>
      <c r="AA54" t="inlineStr">
        <is>
          <t>course of action to assist the recovery of an ecosystem that has been degraded, damaged,
or destroyed</t>
        </is>
      </c>
      <c r="AB54" s="2" t="inlineStr">
        <is>
          <t>medida de restauración</t>
        </is>
      </c>
      <c r="AC54" s="2" t="inlineStr">
        <is>
          <t>3</t>
        </is>
      </c>
      <c r="AD54" s="2" t="inlineStr">
        <is>
          <t/>
        </is>
      </c>
      <c r="AE54" t="inlineStr">
        <is>
          <t/>
        </is>
      </c>
      <c r="AF54" s="2" t="inlineStr">
        <is>
          <t>taastamismeede</t>
        </is>
      </c>
      <c r="AG54" s="2" t="inlineStr">
        <is>
          <t>2</t>
        </is>
      </c>
      <c r="AH54" s="2" t="inlineStr">
        <is>
          <t>proposed</t>
        </is>
      </c>
      <c r="AI54" t="inlineStr">
        <is>
          <t>degradeerunud, kahjustunud või hävinud ökosüsteemi taastumist toetav tegevus</t>
        </is>
      </c>
      <c r="AJ54" s="2" t="inlineStr">
        <is>
          <t>kunnostustoimenpide</t>
        </is>
      </c>
      <c r="AK54" s="2" t="inlineStr">
        <is>
          <t>3</t>
        </is>
      </c>
      <c r="AL54" s="2" t="inlineStr">
        <is>
          <t/>
        </is>
      </c>
      <c r="AM54" t="inlineStr">
        <is>
          <t/>
        </is>
      </c>
      <c r="AN54" s="2" t="inlineStr">
        <is>
          <t>mesure de restauration</t>
        </is>
      </c>
      <c r="AO54" s="2" t="inlineStr">
        <is>
          <t>3</t>
        </is>
      </c>
      <c r="AP54" s="2" t="inlineStr">
        <is>
          <t/>
        </is>
      </c>
      <c r="AQ54" t="inlineStr">
        <is>
          <t>mesure prise en vue du rétablissement d'un écosystème qui a été dégradé, endommagé ou détruit</t>
        </is>
      </c>
      <c r="AR54" s="2" t="inlineStr">
        <is>
          <t>beart athchóiriúcháin|
beart athshlánúcháin</t>
        </is>
      </c>
      <c r="AS54" s="2" t="inlineStr">
        <is>
          <t>3|
3</t>
        </is>
      </c>
      <c r="AT54" s="2" t="inlineStr">
        <is>
          <t xml:space="preserve">|
</t>
        </is>
      </c>
      <c r="AU54" t="inlineStr">
        <is>
          <t/>
        </is>
      </c>
      <c r="AV54" t="inlineStr">
        <is>
          <t/>
        </is>
      </c>
      <c r="AW54" t="inlineStr">
        <is>
          <t/>
        </is>
      </c>
      <c r="AX54" t="inlineStr">
        <is>
          <t/>
        </is>
      </c>
      <c r="AY54" t="inlineStr">
        <is>
          <t/>
        </is>
      </c>
      <c r="AZ54" t="inlineStr">
        <is>
          <t/>
        </is>
      </c>
      <c r="BA54" t="inlineStr">
        <is>
          <t/>
        </is>
      </c>
      <c r="BB54" t="inlineStr">
        <is>
          <t/>
        </is>
      </c>
      <c r="BC54" t="inlineStr">
        <is>
          <t/>
        </is>
      </c>
      <c r="BD54" s="2" t="inlineStr">
        <is>
          <t>misura di risanamento</t>
        </is>
      </c>
      <c r="BE54" s="2" t="inlineStr">
        <is>
          <t>3</t>
        </is>
      </c>
      <c r="BF54" s="2" t="inlineStr">
        <is>
          <t/>
        </is>
      </c>
      <c r="BG54" t="inlineStr">
        <is>
          <t/>
        </is>
      </c>
      <c r="BH54" s="2" t="inlineStr">
        <is>
          <t>atkūrimo priemonė</t>
        </is>
      </c>
      <c r="BI54" s="2" t="inlineStr">
        <is>
          <t>3</t>
        </is>
      </c>
      <c r="BJ54" s="2" t="inlineStr">
        <is>
          <t/>
        </is>
      </c>
      <c r="BK54" t="inlineStr">
        <is>
          <t/>
        </is>
      </c>
      <c r="BL54" s="2" t="inlineStr">
        <is>
          <t>atjaunošanas pasākums</t>
        </is>
      </c>
      <c r="BM54" s="2" t="inlineStr">
        <is>
          <t>3</t>
        </is>
      </c>
      <c r="BN54" s="2" t="inlineStr">
        <is>
          <t/>
        </is>
      </c>
      <c r="BO54" t="inlineStr">
        <is>
          <t/>
        </is>
      </c>
      <c r="BP54" t="inlineStr">
        <is>
          <t/>
        </is>
      </c>
      <c r="BQ54" t="inlineStr">
        <is>
          <t/>
        </is>
      </c>
      <c r="BR54" t="inlineStr">
        <is>
          <t/>
        </is>
      </c>
      <c r="BS54" t="inlineStr">
        <is>
          <t/>
        </is>
      </c>
      <c r="BT54" s="2" t="inlineStr">
        <is>
          <t>herstelmaatregel</t>
        </is>
      </c>
      <c r="BU54" s="2" t="inlineStr">
        <is>
          <t>3</t>
        </is>
      </c>
      <c r="BV54" s="2" t="inlineStr">
        <is>
          <t/>
        </is>
      </c>
      <c r="BW54" t="inlineStr">
        <is>
          <t/>
        </is>
      </c>
      <c r="BX54" s="2" t="inlineStr">
        <is>
          <t>środek odtworzenia</t>
        </is>
      </c>
      <c r="BY54" s="2" t="inlineStr">
        <is>
          <t>2</t>
        </is>
      </c>
      <c r="BZ54" s="2" t="inlineStr">
        <is>
          <t/>
        </is>
      </c>
      <c r="CA54" t="inlineStr">
        <is>
          <t/>
        </is>
      </c>
      <c r="CB54" s="2" t="inlineStr">
        <is>
          <t>medida de restauração|
medidas de restauração</t>
        </is>
      </c>
      <c r="CC54" s="2" t="inlineStr">
        <is>
          <t>3|
3</t>
        </is>
      </c>
      <c r="CD54" s="2" t="inlineStr">
        <is>
          <t xml:space="preserve">|
</t>
        </is>
      </c>
      <c r="CE54" t="inlineStr">
        <is>
          <t/>
        </is>
      </c>
      <c r="CF54" t="inlineStr">
        <is>
          <t/>
        </is>
      </c>
      <c r="CG54" t="inlineStr">
        <is>
          <t/>
        </is>
      </c>
      <c r="CH54" t="inlineStr">
        <is>
          <t/>
        </is>
      </c>
      <c r="CI54" t="inlineStr">
        <is>
          <t/>
        </is>
      </c>
      <c r="CJ54" t="inlineStr">
        <is>
          <t/>
        </is>
      </c>
      <c r="CK54" t="inlineStr">
        <is>
          <t/>
        </is>
      </c>
      <c r="CL54" t="inlineStr">
        <is>
          <t/>
        </is>
      </c>
      <c r="CM54" t="inlineStr">
        <is>
          <t/>
        </is>
      </c>
      <c r="CN54" t="inlineStr">
        <is>
          <t/>
        </is>
      </c>
      <c r="CO54" t="inlineStr">
        <is>
          <t/>
        </is>
      </c>
      <c r="CP54" t="inlineStr">
        <is>
          <t/>
        </is>
      </c>
      <c r="CQ54" t="inlineStr">
        <is>
          <t/>
        </is>
      </c>
      <c r="CR54" s="2" t="inlineStr">
        <is>
          <t>återställande åtgärd</t>
        </is>
      </c>
      <c r="CS54" s="2" t="inlineStr">
        <is>
          <t>3</t>
        </is>
      </c>
      <c r="CT54" s="2" t="inlineStr">
        <is>
          <t/>
        </is>
      </c>
      <c r="CU54" t="inlineStr">
        <is>
          <t/>
        </is>
      </c>
    </row>
    <row r="55">
      <c r="A55" s="1" t="str">
        <f>HYPERLINK("https://iate.europa.eu/entry/result/884939/all", "884939")</f>
        <v>884939</v>
      </c>
      <c r="B55" t="inlineStr">
        <is>
          <t>FINANCE;TRADE</t>
        </is>
      </c>
      <c r="C55" t="inlineStr">
        <is>
          <t>FINANCE|taxation;TRADE|tariff policy</t>
        </is>
      </c>
      <c r="D55" s="2" t="inlineStr">
        <is>
          <t>лицензиран складодържател</t>
        </is>
      </c>
      <c r="E55" s="2" t="inlineStr">
        <is>
          <t>3</t>
        </is>
      </c>
      <c r="F55" s="2" t="inlineStr">
        <is>
          <t/>
        </is>
      </c>
      <c r="G55" t="inlineStr">
        <is>
          <t>физическо или юридическо лице, имащо разрешение от компетентните органи на държава-членка в хода на своята дейност да произвежда, преработва, държи, получава и изпраща акцизни стоки при условията на режим отложено плащане на акциз в данъчни складове</t>
        </is>
      </c>
      <c r="H55" s="2" t="inlineStr">
        <is>
          <t>oprávněný skladovatel</t>
        </is>
      </c>
      <c r="I55" s="2" t="inlineStr">
        <is>
          <t>3</t>
        </is>
      </c>
      <c r="J55" s="2" t="inlineStr">
        <is>
          <t/>
        </is>
      </c>
      <c r="K55" t="inlineStr">
        <is>
          <t>fyzická nebo právnická osoba, které příslušné orgány členského státu povolily, aby v rámci své podnikatelské činnosti vyráběla, zpracovávala, držela, skladovala, přijímala nebo odesílala zboží podléhající spotřební dani v režimu s podmíněným osvobozením od daně v daňovém skladu</t>
        </is>
      </c>
      <c r="L55" s="2" t="inlineStr">
        <is>
          <t>godkendt oplagshaver</t>
        </is>
      </c>
      <c r="M55" s="2" t="inlineStr">
        <is>
          <t>3</t>
        </is>
      </c>
      <c r="N55" s="2" t="inlineStr">
        <is>
          <t/>
        </is>
      </c>
      <c r="O55" t="inlineStr">
        <is>
          <t>en fysisk eller juridisk person, der som led i udøvelsen af sit erhverv af de kompetente myndigheder i en medlemsstat har fået bevilling til at fremstille, forarbejde, oplægge, modtage eller afsende punktafgiftspligtige varer under en afgiftssuspensionsordning i et afgiftsoplag</t>
        </is>
      </c>
      <c r="P55" s="2" t="inlineStr">
        <is>
          <t>zugelassener Lagerinhaber</t>
        </is>
      </c>
      <c r="Q55" s="2" t="inlineStr">
        <is>
          <t>3</t>
        </is>
      </c>
      <c r="R55" s="2" t="inlineStr">
        <is>
          <t/>
        </is>
      </c>
      <c r="S55" t="inlineStr">
        <is>
          <t>eine natürliche oder juristische Person, die von den zuständigen Behörden eines Mitgliedstaats ermächtigt wurde, in Ausübung ihres Berufs im Rahmen eines Verfahrens der Steueraussetzung verbrauchsteuerpflichtige Waren in einem Steuerlager herzustellen, zu verarbeiten, zu lagern, zu empfangen oder zu versenden</t>
        </is>
      </c>
      <c r="T55" s="2" t="inlineStr">
        <is>
          <t>εγκεκριμένος αποθηκευτής</t>
        </is>
      </c>
      <c r="U55" s="2" t="inlineStr">
        <is>
          <t>2</t>
        </is>
      </c>
      <c r="V55" s="2" t="inlineStr">
        <is>
          <t/>
        </is>
      </c>
      <c r="W55" t="inlineStr">
        <is>
          <t>φυσικό ή νομικό πρόσωπο εξουσιοδοτημένο από τις αρμόδιες αρχές κράτους μέλους, στο πλαίσιο των επιχειρηματικών δραστηριοτήτων του, να παράγει, να μεταποιεί, να κατέχει, να παραλαμβάνει ή να αποστέλλει υποκείμενα σε ειδικό φόρο κατανάλωσης προϊόντα τα οποία τελούν υπό καθεστώς αναστολής του φόρου σε φορολογική αποθήκη</t>
        </is>
      </c>
      <c r="X55" s="2" t="inlineStr">
        <is>
          <t>authorised warehouse keeper</t>
        </is>
      </c>
      <c r="Y55" s="2" t="inlineStr">
        <is>
          <t>3</t>
        </is>
      </c>
      <c r="Z55" s="2" t="inlineStr">
        <is>
          <t/>
        </is>
      </c>
      <c r="AA55" t="inlineStr">
        <is>
          <t>natural or legal person authorised by the competent authorities of a Member State, in the course of his business, to produce, process, hold, receive or dispatch excise goods under a duty suspension arrangement in a tax warehouse</t>
        </is>
      </c>
      <c r="AB55" s="2" t="inlineStr">
        <is>
          <t>depositario autorizado</t>
        </is>
      </c>
      <c r="AC55" s="2" t="inlineStr">
        <is>
          <t>4</t>
        </is>
      </c>
      <c r="AD55" s="2" t="inlineStr">
        <is>
          <t/>
        </is>
      </c>
      <c r="AE55" t="inlineStr">
        <is>
          <t>Toda persona física o jurídica que haya sido autorizada por las autoridades competentes de un Estado miembro a producir, transformar, almacenar, recibir y enviar, en el ejercicio de su profesión, productos sujetos a impuestos especiales en régimen suspensivo dentro de un depósito fiscal.</t>
        </is>
      </c>
      <c r="AF55" t="inlineStr">
        <is>
          <t/>
        </is>
      </c>
      <c r="AG55" t="inlineStr">
        <is>
          <t/>
        </is>
      </c>
      <c r="AH55" t="inlineStr">
        <is>
          <t/>
        </is>
      </c>
      <c r="AI55" t="inlineStr">
        <is>
          <t/>
        </is>
      </c>
      <c r="AJ55" s="2" t="inlineStr">
        <is>
          <t>valtuutettu varastonpitäjä</t>
        </is>
      </c>
      <c r="AK55" s="2" t="inlineStr">
        <is>
          <t>3</t>
        </is>
      </c>
      <c r="AL55" s="2" t="inlineStr">
        <is>
          <t/>
        </is>
      </c>
      <c r="AM55" t="inlineStr">
        <is>
          <t>"valtuutetulla varastonpitäjällä" [tarkoitetaan] luonnollista henkilöä tai oikeushenkilöä, jonka jäsenvaltion toimivaltaiset viranomaiset ovat valtuuttaneet ansiotoiminnassaan verottomassa varastossa tuottamaan, valmistamaan, pitämään hallussaan, vastaanottamaan ja sieltä lähettämään valmisteveron alaisia tuotteita väliaikaisesti valmisteverottomina</t>
        </is>
      </c>
      <c r="AN55" s="2" t="inlineStr">
        <is>
          <t>entrepositaire agréé</t>
        </is>
      </c>
      <c r="AO55" s="2" t="inlineStr">
        <is>
          <t>3</t>
        </is>
      </c>
      <c r="AP55" s="2" t="inlineStr">
        <is>
          <t/>
        </is>
      </c>
      <c r="AQ55" t="inlineStr">
        <is>
          <t>personne physique ou morale autorisée par les autorités compétentes d'un Etat membre, dans l'exercice de sa profession, à produire, transformer, détenir, recevoir et expédier des produits soumis à accise en suspension de droits d'accises dans un entrepôt fiscal</t>
        </is>
      </c>
      <c r="AR55" t="inlineStr">
        <is>
          <t/>
        </is>
      </c>
      <c r="AS55" t="inlineStr">
        <is>
          <t/>
        </is>
      </c>
      <c r="AT55" t="inlineStr">
        <is>
          <t/>
        </is>
      </c>
      <c r="AU55" t="inlineStr">
        <is>
          <t/>
        </is>
      </c>
      <c r="AV55" t="inlineStr">
        <is>
          <t/>
        </is>
      </c>
      <c r="AW55" t="inlineStr">
        <is>
          <t/>
        </is>
      </c>
      <c r="AX55" t="inlineStr">
        <is>
          <t/>
        </is>
      </c>
      <c r="AY55" t="inlineStr">
        <is>
          <t/>
        </is>
      </c>
      <c r="AZ55" s="2" t="inlineStr">
        <is>
          <t>adóraktári engedélyes|
adóraktár engedélyese</t>
        </is>
      </c>
      <c r="BA55" s="2" t="inlineStr">
        <is>
          <t>4|
4</t>
        </is>
      </c>
      <c r="BB55" s="2" t="inlineStr">
        <is>
          <t xml:space="preserve">|
</t>
        </is>
      </c>
      <c r="BC55" t="inlineStr">
        <is>
          <t>az a természetes vagy jogi személy, aki, illetve amely valamely tagállam illetékes hatóságaitól engedélyt kapott, hogy üzleti tevékenysége során adófelfüggesztés alatt adóraktárban jövedéki terméket állítson elő, dolgozzon fel, tároljon, vegyen át vagy adjon fel</t>
        </is>
      </c>
      <c r="BD55" s="2" t="inlineStr">
        <is>
          <t>depositario autorizzato</t>
        </is>
      </c>
      <c r="BE55" s="2" t="inlineStr">
        <is>
          <t>3</t>
        </is>
      </c>
      <c r="BF55" s="2" t="inlineStr">
        <is>
          <t/>
        </is>
      </c>
      <c r="BG55" t="inlineStr">
        <is>
          <t>la persona fisica o giuridica autorizzata dalle autorità competenti di uno Stato membro, nell'esercizio della sua attività, a fabbricare, trasformare, detenere, ricevere o spedire prodotti sottoposti ad accisa in regime di sospensione dall'accisa in un deposito fiscale</t>
        </is>
      </c>
      <c r="BH55" s="2" t="inlineStr">
        <is>
          <t>įgaliotasis sandėlio savininkas|
akcizais apmokestinamų prekių sandėlio savininkas</t>
        </is>
      </c>
      <c r="BI55" s="2" t="inlineStr">
        <is>
          <t>3|
2</t>
        </is>
      </c>
      <c r="BJ55" s="2" t="inlineStr">
        <is>
          <t xml:space="preserve">preferred|
</t>
        </is>
      </c>
      <c r="BK55" t="inlineStr">
        <is>
          <t>fizinis ar juridinis asmuo, kuriam valstybės narės kompetentingos institucijos suteikė leidimą vykdant savo veiklą apmokestinamų prekių sandėlyje gaminti, perdirbti, laikyti, saugoti, gauti ar išsiųsti akcizais apmokestinamas prekes, kurioms taikomas akcizų mokėjimo laikino atidėjimo režimas</t>
        </is>
      </c>
      <c r="BL55" s="2" t="inlineStr">
        <is>
          <t>apstiprināts noliktavas turētājs</t>
        </is>
      </c>
      <c r="BM55" s="2" t="inlineStr">
        <is>
          <t>3</t>
        </is>
      </c>
      <c r="BN55" s="2" t="inlineStr">
        <is>
          <t/>
        </is>
      </c>
      <c r="BO55" t="inlineStr">
        <is>
          <t>fiziska vai juridiska persona, kurai dalībvalsts kompetentās iestādes devušas atļauju, veicot savu darbību, ražot, pārstrādāt, glabāt, saņemt vai sūtīt akcīzes preces saskaņā ar atliktās nodokļa maksāšanas režīmu akcīzes preču noliktavā</t>
        </is>
      </c>
      <c r="BP55" s="2" t="inlineStr">
        <is>
          <t>magazzinier awtorizzat</t>
        </is>
      </c>
      <c r="BQ55" s="2" t="inlineStr">
        <is>
          <t>3</t>
        </is>
      </c>
      <c r="BR55" s="2" t="inlineStr">
        <is>
          <t/>
        </is>
      </c>
      <c r="BS55" t="inlineStr">
        <is>
          <t>persuna fiżika jew ġuridika awtorizzata mill-awtoritajiet kompetenti ta’ Stat Membru li, fl-eżerċizzju tal-professjoni tagħha, tipproduċi, tipproċessa, iżżomm, tirċievi jew tibgħat prodotti soġġetti għad-dazju tas-sisa taħt arranġament ta’ sospensjoni tad-dazju f’maħżen tat-taxxa</t>
        </is>
      </c>
      <c r="BT55" s="2" t="inlineStr">
        <is>
          <t>erkend entrepothouder</t>
        </is>
      </c>
      <c r="BU55" s="2" t="inlineStr">
        <is>
          <t>3</t>
        </is>
      </c>
      <c r="BV55" s="2" t="inlineStr">
        <is>
          <t/>
        </is>
      </c>
      <c r="BW55" t="inlineStr">
        <is>
          <t>de natuurlijke of rechtspersoon die door de bevoegde autoriteiten van een lidstaat gemachtigd is om bij de bedrijfsuitoefening accijnsgoederen onder een accijnsschorsingsregeling in een belastingentrepot te produceren, te verwerken, voorhanden te hebben, te ontvangen en te verzenden;</t>
        </is>
      </c>
      <c r="BX55" s="2" t="inlineStr">
        <is>
          <t>uprawniony prowadzący skład podatkowy</t>
        </is>
      </c>
      <c r="BY55" s="2" t="inlineStr">
        <is>
          <t>3</t>
        </is>
      </c>
      <c r="BZ55" s="2" t="inlineStr">
        <is>
          <t/>
        </is>
      </c>
      <c r="CA55" t="inlineStr">
        <is>
          <t>osoba fizyczna lub prawna uprawniona przez właściwe organy państwa członkowskiego w ramach swojej działalności do produkowania, przetwarzania, przechowywania, odbierania lub wysyłania wyrobów akcyzowych w procedurze zawieszenia poboru akcyzy w składzie podatkowym</t>
        </is>
      </c>
      <c r="CB55" s="2" t="inlineStr">
        <is>
          <t>depositário autorizado</t>
        </is>
      </c>
      <c r="CC55" s="2" t="inlineStr">
        <is>
          <t>3</t>
        </is>
      </c>
      <c r="CD55" s="2" t="inlineStr">
        <is>
          <t/>
        </is>
      </c>
      <c r="CE55" t="inlineStr">
        <is>
          <t>Pessoa singular ou coletiva autorizada pelas autoridades competentes de um Estado-Membro, no exercício da sua profissão, a produzir, transformar, deter, receber e expedir, num entreposto fiscal, produtos sujeitos ao imposto especial de consumo em regime de suspensão do imposto.</t>
        </is>
      </c>
      <c r="CF55" s="2" t="inlineStr">
        <is>
          <t>antrepozitar autorizat</t>
        </is>
      </c>
      <c r="CG55" s="2" t="inlineStr">
        <is>
          <t>3</t>
        </is>
      </c>
      <c r="CH55" s="2" t="inlineStr">
        <is>
          <t/>
        </is>
      </c>
      <c r="CI55" t="inlineStr">
        <is>
          <t>persoană fizică sau juridică autorizată de autoritățile competente dintr-un stat membru să producă, să transforme, să dețină, să primească sau să expedieze produse accizabile în cadrul activității sale, în regim suspensiv de accize în cadrul unui antrepozit fiscal</t>
        </is>
      </c>
      <c r="CJ55" s="2" t="inlineStr">
        <is>
          <t>oprávnený prevádzkovateľ daňového skladu</t>
        </is>
      </c>
      <c r="CK55" s="2" t="inlineStr">
        <is>
          <t>3</t>
        </is>
      </c>
      <c r="CL55" s="2" t="inlineStr">
        <is>
          <t/>
        </is>
      </c>
      <c r="CM55" t="inlineStr">
        <is>
          <t>fyzická alebo právnická osoba, ktorá v rámci podnikania na základe povolenia od príslušných orgánov členského štátu v daňovom sklade vyrába, spracúva, drží, prijíma alebo odosiela tovar podliehajúci spotrebnej dani v režime pozastavenia dane</t>
        </is>
      </c>
      <c r="CN55" s="2" t="inlineStr">
        <is>
          <t>imetnik trošarinskega skladišča</t>
        </is>
      </c>
      <c r="CO55" s="2" t="inlineStr">
        <is>
          <t>3</t>
        </is>
      </c>
      <c r="CP55" s="2" t="inlineStr">
        <is>
          <t/>
        </is>
      </c>
      <c r="CQ55" t="inlineStr">
        <is>
          <t>fizična ali pravna oseba, ki ima dovoljenje pristojnih organov države članice, da pri opravljanju svoje poslovne dejavnosti proizvaja, predeluje, skladišči, prejema in odpremlja trošarinsko blago pod režimom odloga plačila trošarine v trošarinskem skladišču</t>
        </is>
      </c>
      <c r="CR55" s="2" t="inlineStr">
        <is>
          <t>godkänd upplagshavare</t>
        </is>
      </c>
      <c r="CS55" s="2" t="inlineStr">
        <is>
          <t>3</t>
        </is>
      </c>
      <c r="CT55" s="2" t="inlineStr">
        <is>
          <t/>
        </is>
      </c>
      <c r="CU55" t="inlineStr">
        <is>
          <t>fysisk eller juridisk person som av en medlemsstats behöriga myndigheter fått tillstånd att i sin affärsverksamhet tillverka, bearbeta, förvara, lagra, ta emot eller avsända punktskattepliktiga varor under ett uppskovsförfarande i ett skatteupplag</t>
        </is>
      </c>
    </row>
    <row r="56">
      <c r="A56" s="1" t="str">
        <f>HYPERLINK("https://iate.europa.eu/entry/result/47323/all", "47323")</f>
        <v>47323</v>
      </c>
      <c r="B56" t="inlineStr">
        <is>
          <t>ENVIRONMENT</t>
        </is>
      </c>
      <c r="C56" t="inlineStr">
        <is>
          <t>ENVIRONMENT|natural environment|physical environment|ecosystem</t>
        </is>
      </c>
      <c r="D56" s="2" t="inlineStr">
        <is>
          <t>възстановяване (подновяване) на земята</t>
        </is>
      </c>
      <c r="E56" s="2" t="inlineStr">
        <is>
          <t>3</t>
        </is>
      </c>
      <c r="F56" s="2" t="inlineStr">
        <is>
          <t/>
        </is>
      </c>
      <c r="G56" t="inlineStr">
        <is>
          <t/>
        </is>
      </c>
      <c r="H56" s="2" t="inlineStr">
        <is>
          <t>rekultivace půdy|
rehabilitace půdy</t>
        </is>
      </c>
      <c r="I56" s="2" t="inlineStr">
        <is>
          <t>2|
2</t>
        </is>
      </c>
      <c r="J56" s="2" t="inlineStr">
        <is>
          <t xml:space="preserve">|
</t>
        </is>
      </c>
      <c r="K56" t="inlineStr">
        <is>
          <t/>
        </is>
      </c>
      <c r="L56" s="2" t="inlineStr">
        <is>
          <t>landskabsgenopretning|
landskabsretablering</t>
        </is>
      </c>
      <c r="M56" s="2" t="inlineStr">
        <is>
          <t>3|
3</t>
        </is>
      </c>
      <c r="N56" s="2" t="inlineStr">
        <is>
          <t xml:space="preserve">|
</t>
        </is>
      </c>
      <c r="O56" t="inlineStr">
        <is>
          <t>genetablering af et landområde, der er blevet ødelagt eller forringet, så det bragt tilbage til sin oprindelige form eller til en ny bæredygtig form</t>
        </is>
      </c>
      <c r="P56" s="2" t="inlineStr">
        <is>
          <t>Bodensanierung|
Wiederherstellung von Flächen|
Ödlandkultivierung</t>
        </is>
      </c>
      <c r="Q56" s="2" t="inlineStr">
        <is>
          <t>3|
2|
2</t>
        </is>
      </c>
      <c r="R56" s="2" t="inlineStr">
        <is>
          <t xml:space="preserve">|
|
</t>
        </is>
      </c>
      <c r="S56" t="inlineStr">
        <is>
          <t/>
        </is>
      </c>
      <c r="T56" s="2" t="inlineStr">
        <is>
          <t>αποκατάσταση γαιών (του εδάφους)</t>
        </is>
      </c>
      <c r="U56" s="2" t="inlineStr">
        <is>
          <t>3</t>
        </is>
      </c>
      <c r="V56" s="2" t="inlineStr">
        <is>
          <t/>
        </is>
      </c>
      <c r="W56" t="inlineStr">
        <is>
          <t/>
        </is>
      </c>
      <c r="X56" s="2" t="inlineStr">
        <is>
          <t>land restoration|
landscape restoration|
land rehabilitation|
restoration</t>
        </is>
      </c>
      <c r="Y56" s="2" t="inlineStr">
        <is>
          <t>3|
3|
3|
3</t>
        </is>
      </c>
      <c r="Z56" s="2" t="inlineStr">
        <is>
          <t xml:space="preserve">|
|
|
</t>
        </is>
      </c>
      <c r="AA56" t="inlineStr">
        <is>
          <t>process of restoration to bring an area of land back to its natural state after it has been damaged or degraded, making it safe for wildlife and flora as well as humans</t>
        </is>
      </c>
      <c r="AB56" s="2" t="inlineStr">
        <is>
          <t>rehabilitación de tierras</t>
        </is>
      </c>
      <c r="AC56" s="2" t="inlineStr">
        <is>
          <t>3</t>
        </is>
      </c>
      <c r="AD56" s="2" t="inlineStr">
        <is>
          <t/>
        </is>
      </c>
      <c r="AE56" t="inlineStr">
        <is>
          <t/>
        </is>
      </c>
      <c r="AF56" s="2" t="inlineStr">
        <is>
          <t>maastiku taastamine|
alade taastamine|
maa taastamine|
maapinna korrastamine</t>
        </is>
      </c>
      <c r="AG56" s="2" t="inlineStr">
        <is>
          <t>3|
3|
3|
2</t>
        </is>
      </c>
      <c r="AH56" s="2" t="inlineStr">
        <is>
          <t xml:space="preserve">|
|
|
</t>
        </is>
      </c>
      <c r="AI56" t="inlineStr">
        <is>
          <t>protsess, mille eesmärk on taastatda maaala looduslik seisund pärast selle kahjustamist või degradeerimist, muutes selle ohutuks eluslooduse, taimestiku ning inimeste jaoks</t>
        </is>
      </c>
      <c r="AJ56" s="2" t="inlineStr">
        <is>
          <t>maan saneeraus</t>
        </is>
      </c>
      <c r="AK56" s="2" t="inlineStr">
        <is>
          <t>3</t>
        </is>
      </c>
      <c r="AL56" s="2" t="inlineStr">
        <is>
          <t/>
        </is>
      </c>
      <c r="AM56" t="inlineStr">
        <is>
          <t/>
        </is>
      </c>
      <c r="AN56" s="2" t="inlineStr">
        <is>
          <t>restauration des terres|
remise en état|
réhabilitation|
restauration</t>
        </is>
      </c>
      <c r="AO56" s="2" t="inlineStr">
        <is>
          <t>3|
3|
3|
3</t>
        </is>
      </c>
      <c r="AP56" s="2" t="inlineStr">
        <is>
          <t xml:space="preserve">|
|
|
</t>
        </is>
      </c>
      <c r="AQ56" t="inlineStr">
        <is>
          <t>processus d'aide au
rétablissement d'un écosystème qui a été dégradé, endommagé ou détruit afin de permettre un retour à son état d'origine</t>
        </is>
      </c>
      <c r="AR56" s="2" t="inlineStr">
        <is>
          <t>athshlánú talún|
athchóiriú talún</t>
        </is>
      </c>
      <c r="AS56" s="2" t="inlineStr">
        <is>
          <t>3|
3</t>
        </is>
      </c>
      <c r="AT56" s="2" t="inlineStr">
        <is>
          <t xml:space="preserve">|
</t>
        </is>
      </c>
      <c r="AU56" t="inlineStr">
        <is>
          <t/>
        </is>
      </c>
      <c r="AV56" t="inlineStr">
        <is>
          <t/>
        </is>
      </c>
      <c r="AW56" t="inlineStr">
        <is>
          <t/>
        </is>
      </c>
      <c r="AX56" t="inlineStr">
        <is>
          <t/>
        </is>
      </c>
      <c r="AY56" t="inlineStr">
        <is>
          <t/>
        </is>
      </c>
      <c r="AZ56" t="inlineStr">
        <is>
          <t/>
        </is>
      </c>
      <c r="BA56" t="inlineStr">
        <is>
          <t/>
        </is>
      </c>
      <c r="BB56" t="inlineStr">
        <is>
          <t/>
        </is>
      </c>
      <c r="BC56" t="inlineStr">
        <is>
          <t/>
        </is>
      </c>
      <c r="BD56" s="2" t="inlineStr">
        <is>
          <t>bonifica del territorio</t>
        </is>
      </c>
      <c r="BE56" s="2" t="inlineStr">
        <is>
          <t>3</t>
        </is>
      </c>
      <c r="BF56" s="2" t="inlineStr">
        <is>
          <t/>
        </is>
      </c>
      <c r="BG56" t="inlineStr">
        <is>
          <t/>
        </is>
      </c>
      <c r="BH56" s="2" t="inlineStr">
        <is>
          <t>dirvos atkūrimas|
dirvos atkūrimas</t>
        </is>
      </c>
      <c r="BI56" s="2" t="inlineStr">
        <is>
          <t>2|
3</t>
        </is>
      </c>
      <c r="BJ56" s="2" t="inlineStr">
        <is>
          <t xml:space="preserve">|
</t>
        </is>
      </c>
      <c r="BK56" t="inlineStr">
        <is>
          <t/>
        </is>
      </c>
      <c r="BL56" t="inlineStr">
        <is>
          <t/>
        </is>
      </c>
      <c r="BM56" t="inlineStr">
        <is>
          <t/>
        </is>
      </c>
      <c r="BN56" t="inlineStr">
        <is>
          <t/>
        </is>
      </c>
      <c r="BO56" t="inlineStr">
        <is>
          <t/>
        </is>
      </c>
      <c r="BP56" s="2" t="inlineStr">
        <is>
          <t>restawr ta’ art</t>
        </is>
      </c>
      <c r="BQ56" s="2" t="inlineStr">
        <is>
          <t>3</t>
        </is>
      </c>
      <c r="BR56" s="2" t="inlineStr">
        <is>
          <t/>
        </is>
      </c>
      <c r="BS56" t="inlineStr">
        <is>
          <t/>
        </is>
      </c>
      <c r="BT56" s="2" t="inlineStr">
        <is>
          <t>bodemverbetering</t>
        </is>
      </c>
      <c r="BU56" s="2" t="inlineStr">
        <is>
          <t>3</t>
        </is>
      </c>
      <c r="BV56" s="2" t="inlineStr">
        <is>
          <t/>
        </is>
      </c>
      <c r="BW56" t="inlineStr">
        <is>
          <t/>
        </is>
      </c>
      <c r="BX56" s="2" t="inlineStr">
        <is>
          <t>renaturalizacja terenu</t>
        </is>
      </c>
      <c r="BY56" s="2" t="inlineStr">
        <is>
          <t>3</t>
        </is>
      </c>
      <c r="BZ56" s="2" t="inlineStr">
        <is>
          <t/>
        </is>
      </c>
      <c r="CA56" t="inlineStr">
        <is>
          <t/>
        </is>
      </c>
      <c r="CB56" s="2" t="inlineStr">
        <is>
          <t>recuperação de solos|
restauração dos terrenos</t>
        </is>
      </c>
      <c r="CC56" s="2" t="inlineStr">
        <is>
          <t>3|
3</t>
        </is>
      </c>
      <c r="CD56" s="2" t="inlineStr">
        <is>
          <t xml:space="preserve">|
</t>
        </is>
      </c>
      <c r="CE56" t="inlineStr">
        <is>
          <t/>
        </is>
      </c>
      <c r="CF56" s="2" t="inlineStr">
        <is>
          <t>regenerarea solului</t>
        </is>
      </c>
      <c r="CG56" s="2" t="inlineStr">
        <is>
          <t>3</t>
        </is>
      </c>
      <c r="CH56" s="2" t="inlineStr">
        <is>
          <t/>
        </is>
      </c>
      <c r="CI56" t="inlineStr">
        <is>
          <t/>
        </is>
      </c>
      <c r="CJ56" t="inlineStr">
        <is>
          <t/>
        </is>
      </c>
      <c r="CK56" t="inlineStr">
        <is>
          <t/>
        </is>
      </c>
      <c r="CL56" t="inlineStr">
        <is>
          <t/>
        </is>
      </c>
      <c r="CM56" t="inlineStr">
        <is>
          <t/>
        </is>
      </c>
      <c r="CN56" s="2" t="inlineStr">
        <is>
          <t>sanacija tal za rabo</t>
        </is>
      </c>
      <c r="CO56" s="2" t="inlineStr">
        <is>
          <t>3</t>
        </is>
      </c>
      <c r="CP56" s="2" t="inlineStr">
        <is>
          <t/>
        </is>
      </c>
      <c r="CQ56" t="inlineStr">
        <is>
          <t>obdelava in priprava neuporabljenega zemljišča, običajno z odlaganjem odpadnega materiala v neravnih delih zemljišča ali z izravnavo neravnih delov zemljišča, dokler tako zemljišče ni primerno za določeno rabo.</t>
        </is>
      </c>
      <c r="CR56" s="2" t="inlineStr">
        <is>
          <t>jordsanering|
jordåtervinning</t>
        </is>
      </c>
      <c r="CS56" s="2" t="inlineStr">
        <is>
          <t>3|
3</t>
        </is>
      </c>
      <c r="CT56" s="2" t="inlineStr">
        <is>
          <t xml:space="preserve">|
</t>
        </is>
      </c>
      <c r="CU56" t="inlineStr">
        <is>
          <t/>
        </is>
      </c>
    </row>
    <row r="57">
      <c r="A57" s="1" t="str">
        <f>HYPERLINK("https://iate.europa.eu/entry/result/3573490/all", "3573490")</f>
        <v>3573490</v>
      </c>
      <c r="B57" t="inlineStr">
        <is>
          <t>ENVIRONMENT</t>
        </is>
      </c>
      <c r="C57" t="inlineStr">
        <is>
          <t>ENVIRONMENT|environmental policy|climate change policy|emission trading|EU Emissions Trading Scheme;ENVIRONMENT|environmental policy|climate change policy</t>
        </is>
      </c>
      <c r="D57" t="inlineStr">
        <is>
          <t/>
        </is>
      </c>
      <c r="E57" t="inlineStr">
        <is>
          <t/>
        </is>
      </c>
      <c r="F57" t="inlineStr">
        <is>
          <t/>
        </is>
      </c>
      <c r="G57" t="inlineStr">
        <is>
          <t/>
        </is>
      </c>
      <c r="H57" t="inlineStr">
        <is>
          <t/>
        </is>
      </c>
      <c r="I57" t="inlineStr">
        <is>
          <t/>
        </is>
      </c>
      <c r="J57" t="inlineStr">
        <is>
          <t/>
        </is>
      </c>
      <c r="K57" t="inlineStr">
        <is>
          <t/>
        </is>
      </c>
      <c r="L57" s="2" t="inlineStr">
        <is>
          <t>nyplantet areal</t>
        </is>
      </c>
      <c r="M57" s="2" t="inlineStr">
        <is>
          <t>3</t>
        </is>
      </c>
      <c r="N57" s="2" t="inlineStr">
        <is>
          <t/>
        </is>
      </c>
      <c r="O57" t="inlineStr">
        <is>
          <t>arealanvendelse rapporteret som dyrkede arealer, græsarealer, vådområder, bebyggelse eller andre arealer, der er omlagt til skovarealer</t>
        </is>
      </c>
      <c r="P57" s="2" t="inlineStr">
        <is>
          <t>aufgeforstete Fläche</t>
        </is>
      </c>
      <c r="Q57" s="2" t="inlineStr">
        <is>
          <t>3</t>
        </is>
      </c>
      <c r="R57" s="2" t="inlineStr">
        <is>
          <t/>
        </is>
      </c>
      <c r="S57" t="inlineStr">
        <is>
          <t>Waldfläche, die aus Ackerfläche, Grünland, Feuchtgebiet, Siedlung oder sonstigen Flächen umgewandelt wurde</t>
        </is>
      </c>
      <c r="T57" s="2" t="inlineStr">
        <is>
          <t>δασωμένες εκτάσεις</t>
        </is>
      </c>
      <c r="U57" s="2" t="inlineStr">
        <is>
          <t>3</t>
        </is>
      </c>
      <c r="V57" s="2" t="inlineStr">
        <is>
          <t/>
        </is>
      </c>
      <c r="W57" t="inlineStr">
        <is>
          <t/>
        </is>
      </c>
      <c r="X57" s="2" t="inlineStr">
        <is>
          <t>afforested land</t>
        </is>
      </c>
      <c r="Y57" s="2" t="inlineStr">
        <is>
          <t>3</t>
        </is>
      </c>
      <c r="Z57" s="2" t="inlineStr">
        <is>
          <t/>
        </is>
      </c>
      <c r="AA57" t="inlineStr">
        <is>
          <t>forest land converted from cropland, grassland, wetlands, settlements, and other land</t>
        </is>
      </c>
      <c r="AB57" s="2" t="inlineStr">
        <is>
          <t>tierra forestada</t>
        </is>
      </c>
      <c r="AC57" s="2" t="inlineStr">
        <is>
          <t>3</t>
        </is>
      </c>
      <c r="AD57" s="2" t="inlineStr">
        <is>
          <t/>
        </is>
      </c>
      <c r="AE57" t="inlineStr">
        <is>
          <t>Tierras cuyo uso notificado es el de cultivos, 
pastos, humedales, asentamientos u otras tierras, convertidas en tierras
 forestales.</t>
        </is>
      </c>
      <c r="AF57" s="2" t="inlineStr">
        <is>
          <t>metsastatud maa</t>
        </is>
      </c>
      <c r="AG57" s="2" t="inlineStr">
        <is>
          <t>3</t>
        </is>
      </c>
      <c r="AH57" s="2" t="inlineStr">
        <is>
          <t/>
        </is>
      </c>
      <c r="AI57" t="inlineStr">
        <is>
          <t>metsamaaks muudetud maa, mille maakasutuseks on märgitud põllumaa, rohumaa, märgala, asulad või muu maa</t>
        </is>
      </c>
      <c r="AJ57" s="2" t="inlineStr">
        <is>
          <t>metsitetty maa</t>
        </is>
      </c>
      <c r="AK57" s="2" t="inlineStr">
        <is>
          <t>3</t>
        </is>
      </c>
      <c r="AL57" s="2" t="inlineStr">
        <is>
          <t/>
        </is>
      </c>
      <c r="AM57" t="inlineStr">
        <is>
          <t>maa, joka on ilmoitettu metsämaaksi, joka on muutettu viljelymaasta, ruohikkoalueesta, kosteikosta, asutusalueesta tai muusta maasta</t>
        </is>
      </c>
      <c r="AN57" s="2" t="inlineStr">
        <is>
          <t>terres boisées</t>
        </is>
      </c>
      <c r="AO57" s="2" t="inlineStr">
        <is>
          <t>3</t>
        </is>
      </c>
      <c r="AP57" s="2" t="inlineStr">
        <is>
          <t/>
        </is>
      </c>
      <c r="AQ57" t="inlineStr">
        <is>
          <t>terres forestières issues de la conversion de terres cultivées, de prairies, de zones humides, d'établissements ou d'autres terres</t>
        </is>
      </c>
      <c r="AR57" s="2" t="inlineStr">
        <is>
          <t>talamh foraoisithe</t>
        </is>
      </c>
      <c r="AS57" s="2" t="inlineStr">
        <is>
          <t>3</t>
        </is>
      </c>
      <c r="AT57" s="2" t="inlineStr">
        <is>
          <t/>
        </is>
      </c>
      <c r="AU57" t="inlineStr">
        <is>
          <t>úsáid talún a thuairiscítear mar thalamh curaíochta, féarthalamh, bogaigh, lonnaíochtaí nó talamh eile, atá tiontaithe go talamh foraoise</t>
        </is>
      </c>
      <c r="AV57" t="inlineStr">
        <is>
          <t/>
        </is>
      </c>
      <c r="AW57" t="inlineStr">
        <is>
          <t/>
        </is>
      </c>
      <c r="AX57" t="inlineStr">
        <is>
          <t/>
        </is>
      </c>
      <c r="AY57" t="inlineStr">
        <is>
          <t/>
        </is>
      </c>
      <c r="AZ57" s="2" t="inlineStr">
        <is>
          <t>erdősített terület</t>
        </is>
      </c>
      <c r="BA57" s="2" t="inlineStr">
        <is>
          <t>3</t>
        </is>
      </c>
      <c r="BB57" s="2" t="inlineStr">
        <is>
          <t/>
        </is>
      </c>
      <c r="BC57" t="inlineStr">
        <is>
          <t>a szántóterületből, gyepterületből, vizes élőhelyből, beépített területből vagy egyéb földterületből átalakított erdőterületként bejelentett földhasználat</t>
        </is>
      </c>
      <c r="BD57" s="2" t="inlineStr">
        <is>
          <t>terreni imboschiti</t>
        </is>
      </c>
      <c r="BE57" s="2" t="inlineStr">
        <is>
          <t>3</t>
        </is>
      </c>
      <c r="BF57" s="2" t="inlineStr">
        <is>
          <t/>
        </is>
      </c>
      <c r="BG57" t="inlineStr">
        <is>
          <t>uso del suolo comunicato come terre coltivate, pascoli, zone umide, insediamenti o altri terreni, convertiti in terreni forestali</t>
        </is>
      </c>
      <c r="BH57" s="2" t="inlineStr">
        <is>
          <t>mišku apželdinta žemė</t>
        </is>
      </c>
      <c r="BI57" s="2" t="inlineStr">
        <is>
          <t>3</t>
        </is>
      </c>
      <c r="BJ57" s="2" t="inlineStr">
        <is>
          <t/>
        </is>
      </c>
      <c r="BK57" t="inlineStr">
        <is>
          <t>deklaruota kaip pasėliai, pievos, šlapynės, gyvenamosios paskirties arba kita žemė, paversta miško žeme</t>
        </is>
      </c>
      <c r="BL57" s="2" t="inlineStr">
        <is>
          <t>apmežota zeme</t>
        </is>
      </c>
      <c r="BM57" s="2" t="inlineStr">
        <is>
          <t>3</t>
        </is>
      </c>
      <c r="BN57" s="2" t="inlineStr">
        <is>
          <t/>
        </is>
      </c>
      <c r="BO57" t="inlineStr">
        <is>
          <t>zeme, kura saskaņā ar paziņoto izmantojumu ir aramzeme, zālāji, mitrāji, apdzīvotas teritorijas vai cita zeme, kas pārveidota par meža zemi</t>
        </is>
      </c>
      <c r="BP57" s="2" t="inlineStr">
        <is>
          <t>art forestali</t>
        </is>
      </c>
      <c r="BQ57" s="2" t="inlineStr">
        <is>
          <t>3</t>
        </is>
      </c>
      <c r="BR57" s="2" t="inlineStr">
        <is>
          <t/>
        </is>
      </c>
      <c r="BS57" t="inlineStr">
        <is>
          <t>użu tal-art rapportat bħala raba’, bur, art mistagħdra, insedjamenti, u art oħra konvertita f’foresta</t>
        </is>
      </c>
      <c r="BT57" s="2" t="inlineStr">
        <is>
          <t>bebost land</t>
        </is>
      </c>
      <c r="BU57" s="2" t="inlineStr">
        <is>
          <t>3</t>
        </is>
      </c>
      <c r="BV57" s="2" t="inlineStr">
        <is>
          <t/>
        </is>
      </c>
      <c r="BW57" t="inlineStr">
        <is>
          <t>landgebruik
 dat is aangegeven als in bosgrond omgezet(te) bouwland, grasland, wetlands,
 woongebied of overig land</t>
        </is>
      </c>
      <c r="BX57" s="2" t="inlineStr">
        <is>
          <t>grunty zalesione</t>
        </is>
      </c>
      <c r="BY57" s="2" t="inlineStr">
        <is>
          <t>3</t>
        </is>
      </c>
      <c r="BZ57" s="2" t="inlineStr">
        <is>
          <t/>
        </is>
      </c>
      <c r="CA57" t="inlineStr">
        <is>
          <t>grunty uprawne, użytki zielone, tereny podmokłe, grunty zabudowane i inne grunty przekształcone w grunty leśne</t>
        </is>
      </c>
      <c r="CB57" s="2" t="inlineStr">
        <is>
          <t>solo florestado</t>
        </is>
      </c>
      <c r="CC57" s="2" t="inlineStr">
        <is>
          <t>3</t>
        </is>
      </c>
      <c r="CD57" s="2" t="inlineStr">
        <is>
          <t/>
        </is>
      </c>
      <c r="CE57" t="inlineStr">
        <is>
          <t>Solo identificado como solo agrícola, pastagem, zona húmida, povoação e outros tipos de solos convertidos em solos florestais.</t>
        </is>
      </c>
      <c r="CF57" s="2" t="inlineStr">
        <is>
          <t>terenuri împădurite</t>
        </is>
      </c>
      <c r="CG57" s="2" t="inlineStr">
        <is>
          <t>3</t>
        </is>
      </c>
      <c r="CH57" s="2" t="inlineStr">
        <is>
          <t/>
        </is>
      </c>
      <c r="CI57" t="inlineStr">
        <is>
          <t>terenuri declarate ca având destinația de terenuri cultivate, pajiști, 
zone umede, așezări sau alte tipuri de terenuri, transformate în 
terenuri forestiere</t>
        </is>
      </c>
      <c r="CJ57" s="2" t="inlineStr">
        <is>
          <t>zalesnená pôda</t>
        </is>
      </c>
      <c r="CK57" s="2" t="inlineStr">
        <is>
          <t>3</t>
        </is>
      </c>
      <c r="CL57" s="2" t="inlineStr">
        <is>
          <t/>
        </is>
      </c>
      <c r="CM57" t="inlineStr">
        <is>
          <t>využívanie pôdy nahlasované ako orná pôda, trávne porasty, mokrade, sídla a iná pôda konvertovaná na lesnú pôdu</t>
        </is>
      </c>
      <c r="CN57" s="2" t="inlineStr">
        <is>
          <t>pogozdeno zemljišče</t>
        </is>
      </c>
      <c r="CO57" s="2" t="inlineStr">
        <is>
          <t>3</t>
        </is>
      </c>
      <c r="CP57" s="2" t="inlineStr">
        <is>
          <t/>
        </is>
      </c>
      <c r="CQ57" t="inlineStr">
        <is>
          <t>raba zemljišč, sporočena kot njivske površine, travinje, mokrišča, naselja ali druga zemljišča, spremenjena v gozdna zemljišča</t>
        </is>
      </c>
      <c r="CR57" s="2" t="inlineStr">
        <is>
          <t>beskogad mark</t>
        </is>
      </c>
      <c r="CS57" s="2" t="inlineStr">
        <is>
          <t>3</t>
        </is>
      </c>
      <c r="CT57" s="2" t="inlineStr">
        <is>
          <t/>
        </is>
      </c>
      <c r="CU57" t="inlineStr">
        <is>
          <t>markanvändning som rapporterats som åkermark, betesmark, våtmark, bebyggd mark och övrig mark som ställts om till skogsmark</t>
        </is>
      </c>
    </row>
    <row r="58">
      <c r="A58" s="1" t="str">
        <f>HYPERLINK("https://iate.europa.eu/entry/result/1622667/all", "1622667")</f>
        <v>1622667</v>
      </c>
      <c r="B58" t="inlineStr">
        <is>
          <t>AGRICULTURE, FORESTRY AND FISHERIES;ENVIRONMENT;SCIENCE</t>
        </is>
      </c>
      <c r="C58" t="inlineStr">
        <is>
          <t>AGRICULTURE, FORESTRY AND FISHERIES|forestry;ENVIRONMENT|environmental policy|climate change policy|emission trading|EU Emissions Trading Scheme;SCIENCE|natural and applied sciences|life sciences</t>
        </is>
      </c>
      <c r="D58" s="2" t="inlineStr">
        <is>
          <t>паднала листна маса и клони</t>
        </is>
      </c>
      <c r="E58" s="2" t="inlineStr">
        <is>
          <t>2</t>
        </is>
      </c>
      <c r="F58" s="2" t="inlineStr">
        <is>
          <t/>
        </is>
      </c>
      <c r="G58" t="inlineStr">
        <is>
          <t/>
        </is>
      </c>
      <c r="H58" s="2" t="inlineStr">
        <is>
          <t>vrstva L|
opadová vrstva|
půdní horizont Oi|
opad|
lesní opad</t>
        </is>
      </c>
      <c r="I58" s="2" t="inlineStr">
        <is>
          <t>3|
3|
3|
3|
3</t>
        </is>
      </c>
      <c r="J58" s="2" t="inlineStr">
        <is>
          <t xml:space="preserve">|
|
|
|
</t>
        </is>
      </c>
      <c r="K58" t="inlineStr">
        <is>
          <t>nejsvrchnější část lesní půdy</t>
        </is>
      </c>
      <c r="L58" s="2" t="inlineStr">
        <is>
          <t>litter|
strølag|
strø|
litterlag|
førne|
løvlag|
førn|
førnelag</t>
        </is>
      </c>
      <c r="M58" s="2" t="inlineStr">
        <is>
          <t>3|
3|
3|
3|
3|
3|
3|
3</t>
        </is>
      </c>
      <c r="N58" s="2" t="inlineStr">
        <is>
          <t xml:space="preserve">|
|
admitted|
|
|
|
|
</t>
        </is>
      </c>
      <c r="O58" t="inlineStr">
        <is>
          <t>øverste lag af
skovbunden, der bl.a. består af løv</t>
        </is>
      </c>
      <c r="P58" s="2" t="inlineStr">
        <is>
          <t>organische Auflage|
organischer Auflagehorizont|
L-Horizont|
Streuschicht</t>
        </is>
      </c>
      <c r="Q58" s="2" t="inlineStr">
        <is>
          <t>3|
3|
3|
3</t>
        </is>
      </c>
      <c r="R58" s="2" t="inlineStr">
        <is>
          <t xml:space="preserve">|
|
|
</t>
        </is>
      </c>
      <c r="S58" t="inlineStr">
        <is>
          <t>mehr oder weniger zersetzte Streuschicht, die mindestens 30 % organische Substanz enthält</t>
        </is>
      </c>
      <c r="T58" s="2" t="inlineStr">
        <is>
          <t>ξηροτάπητας|
φυλλόστρωση|
δασοφυλλάδα|
φυλλοστρωμνή</t>
        </is>
      </c>
      <c r="U58" s="2" t="inlineStr">
        <is>
          <t>3|
3|
2|
3</t>
        </is>
      </c>
      <c r="V58" s="2" t="inlineStr">
        <is>
          <t xml:space="preserve">|
|
|
</t>
        </is>
      </c>
      <c r="W58" t="inlineStr">
        <is>
          <t/>
        </is>
      </c>
      <c r="X58" s="2" t="inlineStr">
        <is>
          <t>litter|
forrest duff|
forest litter|
litter layer|
L layer|
oi soil horizon</t>
        </is>
      </c>
      <c r="Y58" s="2" t="inlineStr">
        <is>
          <t>3|
1|
3|
3|
3|
3</t>
        </is>
      </c>
      <c r="Z58" s="2" t="inlineStr">
        <is>
          <t xml:space="preserve">|
|
|
|
|
</t>
        </is>
      </c>
      <c r="AA58" t="inlineStr">
        <is>
          <t>surface layer on the forest floor of loose non-living organic debris consisting of freshly fallen or slightly decomposed plant parts (below a certain diameter), such as leaves, bark, twigs, flowers, fruits, and other vegetable matter</t>
        </is>
      </c>
      <c r="AB58" s="2" t="inlineStr">
        <is>
          <t>cubierta muerta|
hojarasca</t>
        </is>
      </c>
      <c r="AC58" s="2" t="inlineStr">
        <is>
          <t>3|
3</t>
        </is>
      </c>
      <c r="AD58" s="2" t="inlineStr">
        <is>
          <t xml:space="preserve">preferred|
</t>
        </is>
      </c>
      <c r="AE58" t="inlineStr">
        <is>
          <t>Capa superior (llamada capa L) de restos orgánicos de un suelo forestal,
 compuesta básicamente de materias vegetales recién caídas o ligeramente
 descompuestas, principalmente hojas, pero también fragmentos de 
corteza, ramitas, flores, frutos, etc.</t>
        </is>
      </c>
      <c r="AF58" s="2" t="inlineStr">
        <is>
          <t>metsavaris|
varis</t>
        </is>
      </c>
      <c r="AG58" s="2" t="inlineStr">
        <is>
          <t>3|
3</t>
        </is>
      </c>
      <c r="AH58" s="2" t="inlineStr">
        <is>
          <t xml:space="preserve">|
</t>
        </is>
      </c>
      <c r="AI58" t="inlineStr">
        <is>
          <t>peamiselt metsas mullapinnal lasuvad muundumata ja vähe muundunud orgaanilised jäänused</t>
        </is>
      </c>
      <c r="AJ58" s="2" t="inlineStr">
        <is>
          <t>karike</t>
        </is>
      </c>
      <c r="AK58" s="2" t="inlineStr">
        <is>
          <t>3</t>
        </is>
      </c>
      <c r="AL58" s="2" t="inlineStr">
        <is>
          <t/>
        </is>
      </c>
      <c r="AM58" t="inlineStr">
        <is>
          <t>ekosysteemin kuollut eloperäinen aines, joka muodostuu runkopuusta, oksista, risuista, neulasista, lehdistä, kävyistä ja muista kasvinosista sekä eläimistä ja niiden ulosteista ja muista eritteistä</t>
        </is>
      </c>
      <c r="AN58" s="2" t="inlineStr">
        <is>
          <t>litière forestière|
litière|
horizon OL|
couche de litière</t>
        </is>
      </c>
      <c r="AO58" s="2" t="inlineStr">
        <is>
          <t>3|
3|
3|
3</t>
        </is>
      </c>
      <c r="AP58" s="2" t="inlineStr">
        <is>
          <t xml:space="preserve">|
|
|
</t>
        </is>
      </c>
      <c r="AQ58" t="inlineStr">
        <is>
          <t>couche supérieure du sol d'une forêt composée de débris organiques entiers ou peu transformés</t>
        </is>
      </c>
      <c r="AR58" s="2" t="inlineStr">
        <is>
          <t>easair foraoise|
sraith easrach|
easair</t>
        </is>
      </c>
      <c r="AS58" s="2" t="inlineStr">
        <is>
          <t>3|
3|
3</t>
        </is>
      </c>
      <c r="AT58" s="2" t="inlineStr">
        <is>
          <t xml:space="preserve">|
|
</t>
        </is>
      </c>
      <c r="AU58" t="inlineStr">
        <is>
          <t/>
        </is>
      </c>
      <c r="AV58" t="inlineStr">
        <is>
          <t/>
        </is>
      </c>
      <c r="AW58" t="inlineStr">
        <is>
          <t/>
        </is>
      </c>
      <c r="AX58" t="inlineStr">
        <is>
          <t/>
        </is>
      </c>
      <c r="AY58" t="inlineStr">
        <is>
          <t/>
        </is>
      </c>
      <c r="AZ58" s="2" t="inlineStr">
        <is>
          <t>erdei avar|
avarréteg|
avar</t>
        </is>
      </c>
      <c r="BA58" s="2" t="inlineStr">
        <is>
          <t>4|
3|
4</t>
        </is>
      </c>
      <c r="BB58" s="2" t="inlineStr">
        <is>
          <t xml:space="preserve">|
|
</t>
        </is>
      </c>
      <c r="BC58" t="inlineStr">
        <is>
          <t/>
        </is>
      </c>
      <c r="BD58" s="2" t="inlineStr">
        <is>
          <t>lettiera|
lettiera forestale|
orizzonte Oi|
orizzonte L</t>
        </is>
      </c>
      <c r="BE58" s="2" t="inlineStr">
        <is>
          <t>3|
3|
3|
3</t>
        </is>
      </c>
      <c r="BF58" s="2" t="inlineStr">
        <is>
          <t xml:space="preserve">|
|
|
</t>
        </is>
      </c>
      <c r="BG58" t="inlineStr">
        <is>
          <t>strato più superficiale del terreno, l'orizzonte L, dei detriti organici della copertura morta, cioè essenzialmente gli organi vegetali caduti di fresco e appena decomposti, soprattutto foglie (lettiera fogliare) ma anche frammenti di corteccia, di gemme, di fiori, frutti, ecc.</t>
        </is>
      </c>
      <c r="BH58" s="2" t="inlineStr">
        <is>
          <t>miško puvenos|
paklotė|
miško paklotė</t>
        </is>
      </c>
      <c r="BI58" s="2" t="inlineStr">
        <is>
          <t>3|
3|
3</t>
        </is>
      </c>
      <c r="BJ58" s="2" t="inlineStr">
        <is>
          <t xml:space="preserve">admitted|
|
</t>
        </is>
      </c>
      <c r="BK58" t="inlineStr">
        <is>
          <t>organinių medžiagų sluoksnis miško dirvožemio 
paviršiuje, susidaręs iš yrančių miško nuokritų (spyglių, lapų, šakelių,
 žievės), negyvų žolių, samanų ir kerpių liekanų</t>
        </is>
      </c>
      <c r="BL58" s="2" t="inlineStr">
        <is>
          <t>meža nobiras|
nobiras</t>
        </is>
      </c>
      <c r="BM58" s="2" t="inlineStr">
        <is>
          <t>3|
3</t>
        </is>
      </c>
      <c r="BN58" s="2" t="inlineStr">
        <is>
          <t xml:space="preserve">|
</t>
        </is>
      </c>
      <c r="BO58" t="inlineStr">
        <is>
          <t>Augsnes virspusē uzkrājies nedzīvais materiāls dažādās sadalīšanās pakāpēs</t>
        </is>
      </c>
      <c r="BP58" t="inlineStr">
        <is>
          <t/>
        </is>
      </c>
      <c r="BQ58" t="inlineStr">
        <is>
          <t/>
        </is>
      </c>
      <c r="BR58" t="inlineStr">
        <is>
          <t/>
        </is>
      </c>
      <c r="BS58" t="inlineStr">
        <is>
          <t/>
        </is>
      </c>
      <c r="BT58" s="2" t="inlineStr">
        <is>
          <t>ectorganisch profiel|
strooisellaag</t>
        </is>
      </c>
      <c r="BU58" s="2" t="inlineStr">
        <is>
          <t>3|
3</t>
        </is>
      </c>
      <c r="BV58" s="2" t="inlineStr">
        <is>
          <t xml:space="preserve">|
</t>
        </is>
      </c>
      <c r="BW58" t="inlineStr">
        <is>
          <t>de laag met dood organisch materiaal, die zich op de minerale bodem bevindt</t>
        </is>
      </c>
      <c r="BX58" s="2" t="inlineStr">
        <is>
          <t>ściółka</t>
        </is>
      </c>
      <c r="BY58" s="2" t="inlineStr">
        <is>
          <t>3</t>
        </is>
      </c>
      <c r="BZ58" s="2" t="inlineStr">
        <is>
          <t/>
        </is>
      </c>
      <c r="CA58" t="inlineStr">
        <is>
          <t>leżąca bezpośrednio na glebie warstwa lasu, utworzona z opadłych liści, gałązek, owoców, nasion, piór, skrawków sierści i odchodów zwierzęcych</t>
        </is>
      </c>
      <c r="CB58" s="2" t="inlineStr">
        <is>
          <t>folhada</t>
        </is>
      </c>
      <c r="CC58" s="2" t="inlineStr">
        <is>
          <t>3</t>
        </is>
      </c>
      <c r="CD58" s="2" t="inlineStr">
        <is>
          <t/>
        </is>
      </c>
      <c r="CE58" t="inlineStr">
        <is>
          <t>Camada formada no solo de uma floresta pela acumulação de folhas e outros detritos vegetais.</t>
        </is>
      </c>
      <c r="CF58" s="2" t="inlineStr">
        <is>
          <t>litieră</t>
        </is>
      </c>
      <c r="CG58" s="2" t="inlineStr">
        <is>
          <t>3</t>
        </is>
      </c>
      <c r="CH58" s="2" t="inlineStr">
        <is>
          <t/>
        </is>
      </c>
      <c r="CI58" t="inlineStr">
        <is>
          <t>strat de frunze moarte și de alte resturi vegetale și animale care acoperă solul în pădure</t>
        </is>
      </c>
      <c r="CJ58" t="inlineStr">
        <is>
          <t/>
        </is>
      </c>
      <c r="CK58" t="inlineStr">
        <is>
          <t/>
        </is>
      </c>
      <c r="CL58" t="inlineStr">
        <is>
          <t/>
        </is>
      </c>
      <c r="CM58" t="inlineStr">
        <is>
          <t/>
        </is>
      </c>
      <c r="CN58" s="2" t="inlineStr">
        <is>
          <t>opad</t>
        </is>
      </c>
      <c r="CO58" s="2" t="inlineStr">
        <is>
          <t>3</t>
        </is>
      </c>
      <c r="CP58" s="2" t="inlineStr">
        <is>
          <t/>
        </is>
      </c>
      <c r="CQ58" t="inlineStr">
        <is>
          <t>nerazkrojeni rastlinski ostanki, ki sestavljajo površinski del zlasti gozdnih tal</t>
        </is>
      </c>
      <c r="CR58" s="2" t="inlineStr">
        <is>
          <t>förna</t>
        </is>
      </c>
      <c r="CS58" s="2" t="inlineStr">
        <is>
          <t>3</t>
        </is>
      </c>
      <c r="CT58" s="2" t="inlineStr">
        <is>
          <t/>
        </is>
      </c>
      <c r="CU58" t="inlineStr">
        <is>
          <t>dött organiskt material på och i marken som ännu inte förmultnat och brutits ner till humus</t>
        </is>
      </c>
    </row>
    <row r="59">
      <c r="A59" s="1" t="str">
        <f>HYPERLINK("https://iate.europa.eu/entry/result/3628160/all", "3628160")</f>
        <v>3628160</v>
      </c>
      <c r="B59" t="inlineStr">
        <is>
          <t>AGRICULTURE, FORESTRY AND FISHERIES;ENVIRONMENT</t>
        </is>
      </c>
      <c r="C59" t="inlineStr">
        <is>
          <t>AGRICULTURE, FORESTRY AND FISHERIES;ENVIRONMENT</t>
        </is>
      </c>
      <c r="D59" t="inlineStr">
        <is>
          <t/>
        </is>
      </c>
      <c r="E59" t="inlineStr">
        <is>
          <t/>
        </is>
      </c>
      <c r="F59" t="inlineStr">
        <is>
          <t/>
        </is>
      </c>
      <c r="G59" t="inlineStr">
        <is>
          <t/>
        </is>
      </c>
      <c r="H59" t="inlineStr">
        <is>
          <t/>
        </is>
      </c>
      <c r="I59" t="inlineStr">
        <is>
          <t/>
        </is>
      </c>
      <c r="J59" t="inlineStr">
        <is>
          <t/>
        </is>
      </c>
      <c r="K59" t="inlineStr">
        <is>
          <t/>
        </is>
      </c>
      <c r="L59" s="2" t="inlineStr">
        <is>
          <t>reservoir fra skove</t>
        </is>
      </c>
      <c r="M59" s="2" t="inlineStr">
        <is>
          <t>3</t>
        </is>
      </c>
      <c r="N59" s="2" t="inlineStr">
        <is>
          <t/>
        </is>
      </c>
      <c r="O59" t="inlineStr">
        <is>
          <t>kulstofreservoir, der optages i træernes biomasse, dødt ved og &lt;a href="https://iate.europa.eu/entry/result/1622667/da" target="_blank"&gt;førne&lt;/a&gt; og tilsammen danner en &lt;small&gt;&lt;a href="https://iate.europa.eu/entry/result/2230267/da" target="_blank"&gt;kulstofpulje&lt;/a&gt;&lt;/small&gt;</t>
        </is>
      </c>
      <c r="P59" s="2" t="inlineStr">
        <is>
          <t>Speicher aus Wäldern</t>
        </is>
      </c>
      <c r="Q59" s="2" t="inlineStr">
        <is>
          <t>2</t>
        </is>
      </c>
      <c r="R59" s="2" t="inlineStr">
        <is>
          <t/>
        </is>
      </c>
      <c r="S59" t="inlineStr">
        <is>
          <t/>
        </is>
      </c>
      <c r="T59" s="2" t="inlineStr">
        <is>
          <t>δασική δεξαμενή</t>
        </is>
      </c>
      <c r="U59" s="2" t="inlineStr">
        <is>
          <t>3</t>
        </is>
      </c>
      <c r="V59" s="2" t="inlineStr">
        <is>
          <t/>
        </is>
      </c>
      <c r="W59" t="inlineStr">
        <is>
          <t>δεξαμενή άνθρακα που αποθηκεύεται στη βιομάζα των δέντρων, στο νεκρό ξύλο και στην οργανική ύλη του δάσους, που λειτουργεί ως &lt;a href="https://iate.europa.eu/entry/result/2230267/en-el" target="_blank"&gt;δεξαμενή άνθρακα&lt;/a&gt;</t>
        </is>
      </c>
      <c r="X59" s="2" t="inlineStr">
        <is>
          <t>forest reservoir</t>
        </is>
      </c>
      <c r="Y59" s="2" t="inlineStr">
        <is>
          <t>3</t>
        </is>
      </c>
      <c r="Z59" s="2" t="inlineStr">
        <is>
          <t/>
        </is>
      </c>
      <c r="AA59" t="inlineStr">
        <is>
          <t>reservoir of carbon retained in the tree biomass, deadwood, and litter and soil organic matter of the forest, being a ‘&lt;a href="https://iate.europa.eu/entry/result/2230267" target="_blank"&gt;carbon pool&lt;/a&gt;'</t>
        </is>
      </c>
      <c r="AB59" t="inlineStr">
        <is>
          <t/>
        </is>
      </c>
      <c r="AC59" t="inlineStr">
        <is>
          <t/>
        </is>
      </c>
      <c r="AD59" t="inlineStr">
        <is>
          <t/>
        </is>
      </c>
      <c r="AE59" t="inlineStr">
        <is>
          <t/>
        </is>
      </c>
      <c r="AF59" s="2" t="inlineStr">
        <is>
          <t>metsapõhine reservuaar|
metsapõhine talletaja</t>
        </is>
      </c>
      <c r="AG59" s="2" t="inlineStr">
        <is>
          <t>2|
2</t>
        </is>
      </c>
      <c r="AH59" s="2" t="inlineStr">
        <is>
          <t>proposed|
proposed</t>
        </is>
      </c>
      <c r="AI59" t="inlineStr">
        <is>
          <t>puude biomassis, lagupuidus, metsavarises ja mulla orgaanilises aines talletatud süsinikdioksiidi varu e reservuaar</t>
        </is>
      </c>
      <c r="AJ59" t="inlineStr">
        <is>
          <t/>
        </is>
      </c>
      <c r="AK59" t="inlineStr">
        <is>
          <t/>
        </is>
      </c>
      <c r="AL59" t="inlineStr">
        <is>
          <t/>
        </is>
      </c>
      <c r="AM59" t="inlineStr">
        <is>
          <t/>
        </is>
      </c>
      <c r="AN59" s="2" t="inlineStr">
        <is>
          <t>réservoir forestier</t>
        </is>
      </c>
      <c r="AO59" s="2" t="inlineStr">
        <is>
          <t>3</t>
        </is>
      </c>
      <c r="AP59" s="2" t="inlineStr">
        <is>
          <t/>
        </is>
      </c>
      <c r="AQ59" t="inlineStr">
        <is>
          <t>réservoir de carbone constitué par la biomasse vivante aérienne et
souterraine, le bois mort, la litière et les matières organiques des forêts</t>
        </is>
      </c>
      <c r="AR59" s="2" t="inlineStr">
        <is>
          <t>taiscumar foraoise</t>
        </is>
      </c>
      <c r="AS59" s="2" t="inlineStr">
        <is>
          <t>3</t>
        </is>
      </c>
      <c r="AT59" s="2" t="inlineStr">
        <is>
          <t/>
        </is>
      </c>
      <c r="AU59" t="inlineStr">
        <is>
          <t/>
        </is>
      </c>
      <c r="AV59" t="inlineStr">
        <is>
          <t/>
        </is>
      </c>
      <c r="AW59" t="inlineStr">
        <is>
          <t/>
        </is>
      </c>
      <c r="AX59" t="inlineStr">
        <is>
          <t/>
        </is>
      </c>
      <c r="AY59" t="inlineStr">
        <is>
          <t/>
        </is>
      </c>
      <c r="AZ59" t="inlineStr">
        <is>
          <t/>
        </is>
      </c>
      <c r="BA59" t="inlineStr">
        <is>
          <t/>
        </is>
      </c>
      <c r="BB59" t="inlineStr">
        <is>
          <t/>
        </is>
      </c>
      <c r="BC59" t="inlineStr">
        <is>
          <t/>
        </is>
      </c>
      <c r="BD59" t="inlineStr">
        <is>
          <t/>
        </is>
      </c>
      <c r="BE59" t="inlineStr">
        <is>
          <t/>
        </is>
      </c>
      <c r="BF59" t="inlineStr">
        <is>
          <t/>
        </is>
      </c>
      <c r="BG59" t="inlineStr">
        <is>
          <t/>
        </is>
      </c>
      <c r="BH59" s="2" t="inlineStr">
        <is>
          <t>miško kaupiklis</t>
        </is>
      </c>
      <c r="BI59" s="2" t="inlineStr">
        <is>
          <t>3</t>
        </is>
      </c>
      <c r="BJ59" s="2" t="inlineStr">
        <is>
          <t/>
        </is>
      </c>
      <c r="BK59" t="inlineStr">
        <is>
          <t/>
        </is>
      </c>
      <c r="BL59" t="inlineStr">
        <is>
          <t/>
        </is>
      </c>
      <c r="BM59" t="inlineStr">
        <is>
          <t/>
        </is>
      </c>
      <c r="BN59" t="inlineStr">
        <is>
          <t/>
        </is>
      </c>
      <c r="BO59" t="inlineStr">
        <is>
          <t/>
        </is>
      </c>
      <c r="BP59" t="inlineStr">
        <is>
          <t/>
        </is>
      </c>
      <c r="BQ59" t="inlineStr">
        <is>
          <t/>
        </is>
      </c>
      <c r="BR59" t="inlineStr">
        <is>
          <t/>
        </is>
      </c>
      <c r="BS59" t="inlineStr">
        <is>
          <t/>
        </is>
      </c>
      <c r="BT59" t="inlineStr">
        <is>
          <t/>
        </is>
      </c>
      <c r="BU59" t="inlineStr">
        <is>
          <t/>
        </is>
      </c>
      <c r="BV59" t="inlineStr">
        <is>
          <t/>
        </is>
      </c>
      <c r="BW59" t="inlineStr">
        <is>
          <t/>
        </is>
      </c>
      <c r="BX59" t="inlineStr">
        <is>
          <t/>
        </is>
      </c>
      <c r="BY59" t="inlineStr">
        <is>
          <t/>
        </is>
      </c>
      <c r="BZ59" t="inlineStr">
        <is>
          <t/>
        </is>
      </c>
      <c r="CA59" t="inlineStr">
        <is>
          <t/>
        </is>
      </c>
      <c r="CB59" t="inlineStr">
        <is>
          <t/>
        </is>
      </c>
      <c r="CC59" t="inlineStr">
        <is>
          <t/>
        </is>
      </c>
      <c r="CD59" t="inlineStr">
        <is>
          <t/>
        </is>
      </c>
      <c r="CE59" t="inlineStr">
        <is>
          <t/>
        </is>
      </c>
      <c r="CF59" t="inlineStr">
        <is>
          <t/>
        </is>
      </c>
      <c r="CG59" t="inlineStr">
        <is>
          <t/>
        </is>
      </c>
      <c r="CH59" t="inlineStr">
        <is>
          <t/>
        </is>
      </c>
      <c r="CI59" t="inlineStr">
        <is>
          <t/>
        </is>
      </c>
      <c r="CJ59" t="inlineStr">
        <is>
          <t/>
        </is>
      </c>
      <c r="CK59" t="inlineStr">
        <is>
          <t/>
        </is>
      </c>
      <c r="CL59" t="inlineStr">
        <is>
          <t/>
        </is>
      </c>
      <c r="CM59" t="inlineStr">
        <is>
          <t/>
        </is>
      </c>
      <c r="CN59" t="inlineStr">
        <is>
          <t/>
        </is>
      </c>
      <c r="CO59" t="inlineStr">
        <is>
          <t/>
        </is>
      </c>
      <c r="CP59" t="inlineStr">
        <is>
          <t/>
        </is>
      </c>
      <c r="CQ59" t="inlineStr">
        <is>
          <t/>
        </is>
      </c>
      <c r="CR59" t="inlineStr">
        <is>
          <t/>
        </is>
      </c>
      <c r="CS59" t="inlineStr">
        <is>
          <t/>
        </is>
      </c>
      <c r="CT59" t="inlineStr">
        <is>
          <t/>
        </is>
      </c>
      <c r="CU59" t="inlineStr">
        <is>
          <t/>
        </is>
      </c>
    </row>
    <row r="60">
      <c r="A60" s="1" t="str">
        <f>HYPERLINK("https://iate.europa.eu/entry/result/3574370/all", "3574370")</f>
        <v>3574370</v>
      </c>
      <c r="B60" t="inlineStr">
        <is>
          <t>ENVIRONMENT</t>
        </is>
      </c>
      <c r="C60" t="inlineStr">
        <is>
          <t>ENVIRONMENT|environmental policy|climate change policy|emission trading|EU Emissions Trading Scheme;ENVIRONMENT|natural environment|natural resources;ENVIRONMENT|environmental policy|climate change policy</t>
        </is>
      </c>
      <c r="D60" t="inlineStr">
        <is>
          <t/>
        </is>
      </c>
      <c r="E60" t="inlineStr">
        <is>
          <t/>
        </is>
      </c>
      <c r="F60" t="inlineStr">
        <is>
          <t/>
        </is>
      </c>
      <c r="G60" t="inlineStr">
        <is>
          <t/>
        </is>
      </c>
      <c r="H60" t="inlineStr">
        <is>
          <t/>
        </is>
      </c>
      <c r="I60" t="inlineStr">
        <is>
          <t/>
        </is>
      </c>
      <c r="J60" t="inlineStr">
        <is>
          <t/>
        </is>
      </c>
      <c r="K60" t="inlineStr">
        <is>
          <t/>
        </is>
      </c>
      <c r="L60" s="2" t="inlineStr">
        <is>
          <t>skovreferenceniveau</t>
        </is>
      </c>
      <c r="M60" s="2" t="inlineStr">
        <is>
          <t>3</t>
        </is>
      </c>
      <c r="N60" s="2" t="inlineStr">
        <is>
          <t/>
        </is>
      </c>
      <c r="O60" t="inlineStr">
        <is>
          <t>et skøn udtrykt i ton CO&lt;sub&gt;2&lt;/sub&gt;-ækvivalenter pr. år over de gennemsnitlige årlige nettoemissioner eller -optag fra forvaltede skovarealer inden for en medlemsstats område i perioderne fra 2021 til 2025 og fra 2026 til 2030 ud fra kriterierne fastsat i denne forordning</t>
        </is>
      </c>
      <c r="P60" s="2" t="inlineStr">
        <is>
          <t>Referenzwert für Wälder</t>
        </is>
      </c>
      <c r="Q60" s="2" t="inlineStr">
        <is>
          <t>3</t>
        </is>
      </c>
      <c r="R60" s="2" t="inlineStr">
        <is>
          <t/>
        </is>
      </c>
      <c r="S60" t="inlineStr">
        <is>
          <t/>
        </is>
      </c>
      <c r="T60" s="2" t="inlineStr">
        <is>
          <t>επίπεδο αναφοράς δασικών εκτάσεων</t>
        </is>
      </c>
      <c r="U60" s="2" t="inlineStr">
        <is>
          <t>3</t>
        </is>
      </c>
      <c r="V60" s="2" t="inlineStr">
        <is>
          <t/>
        </is>
      </c>
      <c r="W60" t="inlineStr">
        <is>
          <t/>
        </is>
      </c>
      <c r="X60" s="2" t="inlineStr">
        <is>
          <t>forest reference level|
FRL</t>
        </is>
      </c>
      <c r="Y60" s="2" t="inlineStr">
        <is>
          <t>3|
3</t>
        </is>
      </c>
      <c r="Z60" s="2" t="inlineStr">
        <is>
          <t xml:space="preserve">|
</t>
        </is>
      </c>
      <c r="AA60" t="inlineStr">
        <is>
          <t>indication by a country of the level that it intends to use as the reference for calculations of the contribution that its forest management activities are making to the increase in greenhouse gas levels in the atmosphere</t>
        </is>
      </c>
      <c r="AB60" s="2" t="inlineStr">
        <is>
          <t>nivel de referencia de la gestión forestal|
nivel de referencia forestal|
nivel de referencia de la gestión de bosques</t>
        </is>
      </c>
      <c r="AC60" s="2" t="inlineStr">
        <is>
          <t>2|
3|
2</t>
        </is>
      </c>
      <c r="AD60" s="2" t="inlineStr">
        <is>
          <t xml:space="preserve">|
|
</t>
        </is>
      </c>
      <c r="AE60" t="inlineStr">
        <is>
          <t>Indicación dada por un país del nivel que se propone utilizar como referencia para calcular la contribución que sus actividades de gestión forestal aportan al incremento de la cantidad de gases de efecto invernadero en la atmósfera. 
&lt;br&gt;Se expresa en millones de toneladas anuales de dióxido de carbono equivalente (un número negativo indica que las actividades de gestión forestal están permitiendo retirar de la atmósfera más gases de efecto invernadero de los que se están emitiendo).</t>
        </is>
      </c>
      <c r="AF60" s="2" t="inlineStr">
        <is>
          <t>metsa heitkoguse võrdlustase</t>
        </is>
      </c>
      <c r="AG60" s="2" t="inlineStr">
        <is>
          <t>3</t>
        </is>
      </c>
      <c r="AH60" s="2" t="inlineStr">
        <is>
          <t/>
        </is>
      </c>
      <c r="AI60" t="inlineStr">
        <is>
          <t>&lt;div&gt;liikmesriigi territooriumil majandatavast metsamaast tuleneva aastase 
keskmise netoheite või selle netosidumise prognoos ajavahemikeks 
2021–2025 ja 2026–2030, väljendatud CO&lt;sub&gt;2 &lt;/sub&gt;ekvivalenttonnidena aastas, vastavalt määruses (EL) 2018/841 sätestatud kriteeriumidele&lt;/div&gt;</t>
        </is>
      </c>
      <c r="AJ60" s="2" t="inlineStr">
        <is>
          <t>metsien vertailutaso</t>
        </is>
      </c>
      <c r="AK60" s="2" t="inlineStr">
        <is>
          <t>3</t>
        </is>
      </c>
      <c r="AL60" s="2" t="inlineStr">
        <is>
          <t/>
        </is>
      </c>
      <c r="AM60" t="inlineStr">
        <is>
          <t>arvio, joka ilmaistaan tonneina hiilidioksidiekvivalenttia vuodessa, hoidetusta metsämaasta aiheutuvista keskimääräisistä vuotuisista nettopäästöistä tai -poistumista jäsenvaltion alueella tiettyinä kausina perustuen asetuksessa (EU) 2018/841 säädettyihin kriteereihin</t>
        </is>
      </c>
      <c r="AN60" s="2" t="inlineStr">
        <is>
          <t>niveau de référence pour les forêts|
NRF</t>
        </is>
      </c>
      <c r="AO60" s="2" t="inlineStr">
        <is>
          <t>3|
3</t>
        </is>
      </c>
      <c r="AP60" s="2" t="inlineStr">
        <is>
          <t xml:space="preserve">|
</t>
        </is>
      </c>
      <c r="AQ60" t="inlineStr">
        <is>
          <t>estimation, exprimée en tonnes-équivalent CO&lt;sub&gt;2&lt;/sub&gt; par an, des émissions ou des absorptions annuelles nettes moyennes résultant des terres forestières gérées sur le territoire d’un État membre au cours d'une période donnée</t>
        </is>
      </c>
      <c r="AR60" s="2" t="inlineStr">
        <is>
          <t>leibhéal tagartha foraoise</t>
        </is>
      </c>
      <c r="AS60" s="2" t="inlineStr">
        <is>
          <t>3</t>
        </is>
      </c>
      <c r="AT60" s="2" t="inlineStr">
        <is>
          <t/>
        </is>
      </c>
      <c r="AU60" t="inlineStr">
        <is>
          <t/>
        </is>
      </c>
      <c r="AV60" t="inlineStr">
        <is>
          <t/>
        </is>
      </c>
      <c r="AW60" t="inlineStr">
        <is>
          <t/>
        </is>
      </c>
      <c r="AX60" t="inlineStr">
        <is>
          <t/>
        </is>
      </c>
      <c r="AY60" t="inlineStr">
        <is>
          <t/>
        </is>
      </c>
      <c r="AZ60" s="2" t="inlineStr">
        <is>
          <t>erdőkre vonatkozó referenciaszint</t>
        </is>
      </c>
      <c r="BA60" s="2" t="inlineStr">
        <is>
          <t>3</t>
        </is>
      </c>
      <c r="BB60" s="2" t="inlineStr">
        <is>
          <t/>
        </is>
      </c>
      <c r="BC60" t="inlineStr">
        <is>
          <t>a tagállam területén a 2021–2025-ös és a 2026–2030-as időszakban a gazdálkodás alatt álló erdőterülethez kapcsolódó nettó kibocsátásnak vagy elnyelésnek az e rendeletben meghatározott követelmények alapján megbecsült éves átlaga, évi CO2-egyenértékben (tonna) kifejezve</t>
        </is>
      </c>
      <c r="BD60" s="2" t="inlineStr">
        <is>
          <t>livello di riferimento per le foreste</t>
        </is>
      </c>
      <c r="BE60" s="2" t="inlineStr">
        <is>
          <t>3</t>
        </is>
      </c>
      <c r="BF60" s="2" t="inlineStr">
        <is>
          <t/>
        </is>
      </c>
      <c r="BG60" t="inlineStr">
        <is>
          <t>stima delle emissioni o degli assorbimenti annuali netti medi risultanti dai terreni forestali gestiti nel territorio di uno Stato membro nei periodi compresi tra il 2021 e il 2025 e tra il 2026 e il 2030</t>
        </is>
      </c>
      <c r="BH60" s="2" t="inlineStr">
        <is>
          <t>miškų atskaitos lygis</t>
        </is>
      </c>
      <c r="BI60" s="2" t="inlineStr">
        <is>
          <t>3</t>
        </is>
      </c>
      <c r="BJ60" s="2" t="inlineStr">
        <is>
          <t/>
        </is>
      </c>
      <c r="BK60" t="inlineStr">
        <is>
          <t>atskaitos dydis, skirtas UNFCCC kontekste įvertinti, kokiu mastu konkrečios šalies miškų tvarkymas prisideda prie ŠESD kiekio išmetimo arba pašalinimo</t>
        </is>
      </c>
      <c r="BL60" s="2" t="inlineStr">
        <is>
          <t>meža references līmenis</t>
        </is>
      </c>
      <c r="BM60" s="2" t="inlineStr">
        <is>
          <t>3</t>
        </is>
      </c>
      <c r="BN60" s="2" t="inlineStr">
        <is>
          <t/>
        </is>
      </c>
      <c r="BO60" t="inlineStr">
        <is>
          <t/>
        </is>
      </c>
      <c r="BP60" s="2" t="inlineStr">
        <is>
          <t>livell ta' referenza għall-foresti</t>
        </is>
      </c>
      <c r="BQ60" s="2" t="inlineStr">
        <is>
          <t>3</t>
        </is>
      </c>
      <c r="BR60" s="2" t="inlineStr">
        <is>
          <t/>
        </is>
      </c>
      <c r="BS60" t="inlineStr">
        <is>
          <t>kwantità ta' tunnellati ta' emissjonijiet jew assorbimenti ta' CO2 ekwivalenti fis-sena użata biex jitqabblu magħha l-emissjonijiet jew l-assorbimenti li jirriżultaw mill-foresti ġestiti f'pajjiż tul perjodu ta' żmien speċifikat</t>
        </is>
      </c>
      <c r="BT60" s="2" t="inlineStr">
        <is>
          <t>referentieniveau voor bossen</t>
        </is>
      </c>
      <c r="BU60" s="2" t="inlineStr">
        <is>
          <t>3</t>
        </is>
      </c>
      <c r="BV60" s="2" t="inlineStr">
        <is>
          <t/>
        </is>
      </c>
      <c r="BW60" t="inlineStr">
        <is>
          <t>raming,
 uitgedrukt in tonnen CO2-equivalent per jaar, van de gemiddelde jaarlijkse
 netto-emissies of -verwijderingen afkomstig van beheerde bosgrond op het
 grondgebied van een lidstaat tijdens de perioden van 2021 tot en met 2025 en
 van 2026 tot en met 2030, op basis van de criteria van deze verordening</t>
        </is>
      </c>
      <c r="BX60" s="2" t="inlineStr">
        <is>
          <t>poziom referencyjny dla lasów</t>
        </is>
      </c>
      <c r="BY60" s="2" t="inlineStr">
        <is>
          <t>3</t>
        </is>
      </c>
      <c r="BZ60" s="2" t="inlineStr">
        <is>
          <t/>
        </is>
      </c>
      <c r="CA60" t="inlineStr">
        <is>
          <t>szacunkowy poziom referencyjny dla lasów wyrażony w tonach ekwiwalentu CO2 rocznie, średni roczny poziom netto emisji lub pochłaniania pochodzących z zarządzanych gruntów leśnych na terytorium danego państwa członkowskiego w okresach do 2021 r. do 2025 r. oraz od 2026 r. do 2030 r. w oparciu o kryteria określone w rozporządzeniu (UE) 2018/841</t>
        </is>
      </c>
      <c r="CB60" s="2" t="inlineStr">
        <is>
          <t>nível de referência florestal</t>
        </is>
      </c>
      <c r="CC60" s="2" t="inlineStr">
        <is>
          <t>3</t>
        </is>
      </c>
      <c r="CD60" s="2" t="inlineStr">
        <is>
          <t/>
        </is>
      </c>
      <c r="CE60" t="inlineStr">
        <is>
          <t>Estimativa, expressa em toneladas de equivalente CO 
&lt;sub&gt;2&lt;/sub&gt; por ano, da média anual das emissões ou remoções líquidas resultantes do solo florestal gerido no território de um Estado-Membro nos períodos de 2021 a 2025 e 2026 a 2030, baseada nos critérios estabelecidos no presente regulamento.</t>
        </is>
      </c>
      <c r="CF60" s="2" t="inlineStr">
        <is>
          <t>nivel de referință pentru păduri</t>
        </is>
      </c>
      <c r="CG60" s="2" t="inlineStr">
        <is>
          <t>3</t>
        </is>
      </c>
      <c r="CH60" s="2" t="inlineStr">
        <is>
          <t/>
        </is>
      </c>
      <c r="CI60" t="inlineStr">
        <is>
          <t>o estimare, exprimată în tone de echivalent CO&lt;sub&gt;2&lt;/sub&gt; pe an, a emisiilor sau 
absorbțiilor nete medii anuale provenite din terenuri forestiere 
gestionate pe teritoriul unui stat membru în decursul unei anumite perioade</t>
        </is>
      </c>
      <c r="CJ60" t="inlineStr">
        <is>
          <t/>
        </is>
      </c>
      <c r="CK60" t="inlineStr">
        <is>
          <t/>
        </is>
      </c>
      <c r="CL60" t="inlineStr">
        <is>
          <t/>
        </is>
      </c>
      <c r="CM60" t="inlineStr">
        <is>
          <t/>
        </is>
      </c>
      <c r="CN60" s="2" t="inlineStr">
        <is>
          <t>referenčna vrednost za gospodarjenje z gozdovi</t>
        </is>
      </c>
      <c r="CO60" s="2" t="inlineStr">
        <is>
          <t>3</t>
        </is>
      </c>
      <c r="CP60" s="2" t="inlineStr">
        <is>
          <t/>
        </is>
      </c>
      <c r="CQ60" t="inlineStr">
        <is>
          <t/>
        </is>
      </c>
      <c r="CR60" t="inlineStr">
        <is>
          <t/>
        </is>
      </c>
      <c r="CS60" t="inlineStr">
        <is>
          <t/>
        </is>
      </c>
      <c r="CT60" t="inlineStr">
        <is>
          <t/>
        </is>
      </c>
      <c r="CU60" t="inlineStr">
        <is>
          <t/>
        </is>
      </c>
    </row>
    <row r="61">
      <c r="A61" s="1" t="str">
        <f>HYPERLINK("https://iate.europa.eu/entry/result/1228613/all", "1228613")</f>
        <v>1228613</v>
      </c>
      <c r="B61" t="inlineStr">
        <is>
          <t>AGRICULTURE, FORESTRY AND FISHERIES;ENVIRONMENT</t>
        </is>
      </c>
      <c r="C61" t="inlineStr">
        <is>
          <t>AGRICULTURE, FORESTRY AND FISHERIES;ENVIRONMENT</t>
        </is>
      </c>
      <c r="D61" t="inlineStr">
        <is>
          <t/>
        </is>
      </c>
      <c r="E61" t="inlineStr">
        <is>
          <t/>
        </is>
      </c>
      <c r="F61" t="inlineStr">
        <is>
          <t/>
        </is>
      </c>
      <c r="G61" t="inlineStr">
        <is>
          <t/>
        </is>
      </c>
      <c r="H61" t="inlineStr">
        <is>
          <t/>
        </is>
      </c>
      <c r="I61" t="inlineStr">
        <is>
          <t/>
        </is>
      </c>
      <c r="J61" t="inlineStr">
        <is>
          <t/>
        </is>
      </c>
      <c r="K61" t="inlineStr">
        <is>
          <t/>
        </is>
      </c>
      <c r="L61" s="2" t="inlineStr">
        <is>
          <t>kvælstofudvaskning</t>
        </is>
      </c>
      <c r="M61" s="2" t="inlineStr">
        <is>
          <t>3</t>
        </is>
      </c>
      <c r="N61" s="2" t="inlineStr">
        <is>
          <t/>
        </is>
      </c>
      <c r="O61" t="inlineStr">
        <is>
          <t/>
        </is>
      </c>
      <c r="P61" s="2" t="inlineStr">
        <is>
          <t>Stickstoffauswaschung</t>
        </is>
      </c>
      <c r="Q61" s="2" t="inlineStr">
        <is>
          <t>3</t>
        </is>
      </c>
      <c r="R61" s="2" t="inlineStr">
        <is>
          <t/>
        </is>
      </c>
      <c r="S61" t="inlineStr">
        <is>
          <t>natürlicher
Prozess, bei dem Stickstoff, meist in Form von &lt;a href="https://iate.europa.eu/entry/result/1204598/en-de" target="_blank"&gt;Nitrat&lt;/a&gt; , aufgrund von Überbewässerung
oder Niederschlag aus dem Wurzelbereich des Bodens ausgewaschen wird und in das
Grundwasser gelangt</t>
        </is>
      </c>
      <c r="T61" s="2" t="inlineStr">
        <is>
          <t>απόπλυση νιτρικών ιόντων|
απώλεια αζώτου λόγω εκπλύσεως|
έκπλυση αζώτου</t>
        </is>
      </c>
      <c r="U61" s="2" t="inlineStr">
        <is>
          <t>3|
3|
3</t>
        </is>
      </c>
      <c r="V61" s="2" t="inlineStr">
        <is>
          <t xml:space="preserve">|
|
</t>
        </is>
      </c>
      <c r="W61" t="inlineStr">
        <is>
          <t/>
        </is>
      </c>
      <c r="X61" s="2" t="inlineStr">
        <is>
          <t>nitrogen leaching|
nitrate leaching</t>
        </is>
      </c>
      <c r="Y61" s="2" t="inlineStr">
        <is>
          <t>3|
3</t>
        </is>
      </c>
      <c r="Z61" s="2" t="inlineStr">
        <is>
          <t xml:space="preserve">|
</t>
        </is>
      </c>
      <c r="AA61" t="inlineStr">
        <is>
          <t>natural process&lt;sup&gt;1&lt;/sup&gt; which occurs when nitrogen, usually in the form of nitrate&lt;sup&gt;2&lt;/sup&gt;, is washed away from the plant root zone of the soil due to over-irrigation or excessive precipitation and leaches into the groundwater&lt;sup&gt;3&lt;/sup&gt;</t>
        </is>
      </c>
      <c r="AB61" s="2" t="inlineStr">
        <is>
          <t>lixiviación del nitrato</t>
        </is>
      </c>
      <c r="AC61" s="2" t="inlineStr">
        <is>
          <t>3</t>
        </is>
      </c>
      <c r="AD61" s="2" t="inlineStr">
        <is>
          <t/>
        </is>
      </c>
      <c r="AE61" t="inlineStr">
        <is>
          <t/>
        </is>
      </c>
      <c r="AF61" s="2" t="inlineStr">
        <is>
          <t>lämmastiku leostumine</t>
        </is>
      </c>
      <c r="AG61" s="2" t="inlineStr">
        <is>
          <t>3</t>
        </is>
      </c>
      <c r="AH61" s="2" t="inlineStr">
        <is>
          <t/>
        </is>
      </c>
      <c r="AI61" t="inlineStr">
        <is>
          <t>looduslik protsess, mille käigus lämmastik uhutakse liigse kastmise või liigsete sademete tõttu pinnasest taimejuurte ümbrusest põhjavette</t>
        </is>
      </c>
      <c r="AJ61" t="inlineStr">
        <is>
          <t/>
        </is>
      </c>
      <c r="AK61" t="inlineStr">
        <is>
          <t/>
        </is>
      </c>
      <c r="AL61" t="inlineStr">
        <is>
          <t/>
        </is>
      </c>
      <c r="AM61" t="inlineStr">
        <is>
          <t/>
        </is>
      </c>
      <c r="AN61" s="2" t="inlineStr">
        <is>
          <t>perte d'azote par lixiviation|
lessivage des nitrates|
lessivage de l'azote|
lixiviation de l'azote|
lixiviation du nitrate</t>
        </is>
      </c>
      <c r="AO61" s="2" t="inlineStr">
        <is>
          <t>3|
3|
3|
3|
3</t>
        </is>
      </c>
      <c r="AP61" s="2" t="inlineStr">
        <is>
          <t xml:space="preserve">|
|
|
|
</t>
        </is>
      </c>
      <c r="AQ61" t="inlineStr">
        <is>
          <t>phénomène naturel par lequel l'eau entraîne l'azote,
sous la forme de nitrate, dans le sol au-delà de la zone d'enracinement en
raison d'une irrigation ou de précipitations trop importantes</t>
        </is>
      </c>
      <c r="AR61" s="2" t="inlineStr">
        <is>
          <t>láisteadh níotráití</t>
        </is>
      </c>
      <c r="AS61" s="2" t="inlineStr">
        <is>
          <t>2</t>
        </is>
      </c>
      <c r="AT61" s="2" t="inlineStr">
        <is>
          <t/>
        </is>
      </c>
      <c r="AU61" t="inlineStr">
        <is>
          <t/>
        </is>
      </c>
      <c r="AV61" t="inlineStr">
        <is>
          <t/>
        </is>
      </c>
      <c r="AW61" t="inlineStr">
        <is>
          <t/>
        </is>
      </c>
      <c r="AX61" t="inlineStr">
        <is>
          <t/>
        </is>
      </c>
      <c r="AY61" t="inlineStr">
        <is>
          <t/>
        </is>
      </c>
      <c r="AZ61" t="inlineStr">
        <is>
          <t/>
        </is>
      </c>
      <c r="BA61" t="inlineStr">
        <is>
          <t/>
        </is>
      </c>
      <c r="BB61" t="inlineStr">
        <is>
          <t/>
        </is>
      </c>
      <c r="BC61" t="inlineStr">
        <is>
          <t/>
        </is>
      </c>
      <c r="BD61" s="2" t="inlineStr">
        <is>
          <t>liscivazione dell'azoto</t>
        </is>
      </c>
      <c r="BE61" s="2" t="inlineStr">
        <is>
          <t>3</t>
        </is>
      </c>
      <c r="BF61" s="2" t="inlineStr">
        <is>
          <t/>
        </is>
      </c>
      <c r="BG61" t="inlineStr">
        <is>
          <t/>
        </is>
      </c>
      <c r="BH61" s="2" t="inlineStr">
        <is>
          <t>azoto išplovimas|
nitratų išplovimas</t>
        </is>
      </c>
      <c r="BI61" s="2" t="inlineStr">
        <is>
          <t>3|
3</t>
        </is>
      </c>
      <c r="BJ61" s="2" t="inlineStr">
        <is>
          <t xml:space="preserve">|
</t>
        </is>
      </c>
      <c r="BK61" t="inlineStr">
        <is>
          <t/>
        </is>
      </c>
      <c r="BL61" t="inlineStr">
        <is>
          <t/>
        </is>
      </c>
      <c r="BM61" t="inlineStr">
        <is>
          <t/>
        </is>
      </c>
      <c r="BN61" t="inlineStr">
        <is>
          <t/>
        </is>
      </c>
      <c r="BO61" t="inlineStr">
        <is>
          <t/>
        </is>
      </c>
      <c r="BP61" t="inlineStr">
        <is>
          <t/>
        </is>
      </c>
      <c r="BQ61" t="inlineStr">
        <is>
          <t/>
        </is>
      </c>
      <c r="BR61" t="inlineStr">
        <is>
          <t/>
        </is>
      </c>
      <c r="BS61" t="inlineStr">
        <is>
          <t/>
        </is>
      </c>
      <c r="BT61" s="2" t="inlineStr">
        <is>
          <t>nitraatuitspoeling</t>
        </is>
      </c>
      <c r="BU61" s="2" t="inlineStr">
        <is>
          <t>3</t>
        </is>
      </c>
      <c r="BV61" s="2" t="inlineStr">
        <is>
          <t/>
        </is>
      </c>
      <c r="BW61" t="inlineStr">
        <is>
          <t/>
        </is>
      </c>
      <c r="BX61" t="inlineStr">
        <is>
          <t/>
        </is>
      </c>
      <c r="BY61" t="inlineStr">
        <is>
          <t/>
        </is>
      </c>
      <c r="BZ61" t="inlineStr">
        <is>
          <t/>
        </is>
      </c>
      <c r="CA61" t="inlineStr">
        <is>
          <t/>
        </is>
      </c>
      <c r="CB61" s="2" t="inlineStr">
        <is>
          <t>lixiviação do azoto</t>
        </is>
      </c>
      <c r="CC61" s="2" t="inlineStr">
        <is>
          <t>3</t>
        </is>
      </c>
      <c r="CD61" s="2" t="inlineStr">
        <is>
          <t/>
        </is>
      </c>
      <c r="CE61" t="inlineStr">
        <is>
          <t/>
        </is>
      </c>
      <c r="CF61" t="inlineStr">
        <is>
          <t/>
        </is>
      </c>
      <c r="CG61" t="inlineStr">
        <is>
          <t/>
        </is>
      </c>
      <c r="CH61" t="inlineStr">
        <is>
          <t/>
        </is>
      </c>
      <c r="CI61" t="inlineStr">
        <is>
          <t/>
        </is>
      </c>
      <c r="CJ61" t="inlineStr">
        <is>
          <t/>
        </is>
      </c>
      <c r="CK61" t="inlineStr">
        <is>
          <t/>
        </is>
      </c>
      <c r="CL61" t="inlineStr">
        <is>
          <t/>
        </is>
      </c>
      <c r="CM61" t="inlineStr">
        <is>
          <t/>
        </is>
      </c>
      <c r="CN61" s="2" t="inlineStr">
        <is>
          <t>izpiranje dušika|
izpiranje nitratov|
spiranje nitratov</t>
        </is>
      </c>
      <c r="CO61" s="2" t="inlineStr">
        <is>
          <t>3|
3|
3</t>
        </is>
      </c>
      <c r="CP61" s="2" t="inlineStr">
        <is>
          <t xml:space="preserve">|
|
</t>
        </is>
      </c>
      <c r="CQ61" t="inlineStr">
        <is>
          <t/>
        </is>
      </c>
      <c r="CR61" t="inlineStr">
        <is>
          <t/>
        </is>
      </c>
      <c r="CS61" t="inlineStr">
        <is>
          <t/>
        </is>
      </c>
      <c r="CT61" t="inlineStr">
        <is>
          <t/>
        </is>
      </c>
      <c r="CU61" t="inlineStr">
        <is>
          <t/>
        </is>
      </c>
    </row>
    <row r="62">
      <c r="A62" s="1" t="str">
        <f>HYPERLINK("https://iate.europa.eu/entry/result/3628159/all", "3628159")</f>
        <v>3628159</v>
      </c>
      <c r="B62" t="inlineStr">
        <is>
          <t>ENVIRONMENT;AGRICULTURE, FORESTRY AND FISHERIES</t>
        </is>
      </c>
      <c r="C62" t="inlineStr">
        <is>
          <t>ENVIRONMENT|deterioration of the environment|pollution|water pollution;ENVIRONMENT|deterioration of the environment|pollution|water pollution|eutrophication;AGRICULTURE, FORESTRY AND FISHERIES|cultivation of agricultural land|cultivation techniques|plant health treatment</t>
        </is>
      </c>
      <c r="D62" t="inlineStr">
        <is>
          <t/>
        </is>
      </c>
      <c r="E62" t="inlineStr">
        <is>
          <t/>
        </is>
      </c>
      <c r="F62" t="inlineStr">
        <is>
          <t/>
        </is>
      </c>
      <c r="G62" t="inlineStr">
        <is>
          <t/>
        </is>
      </c>
      <c r="H62" t="inlineStr">
        <is>
          <t/>
        </is>
      </c>
      <c r="I62" t="inlineStr">
        <is>
          <t/>
        </is>
      </c>
      <c r="J62" t="inlineStr">
        <is>
          <t/>
        </is>
      </c>
      <c r="K62" t="inlineStr">
        <is>
          <t/>
        </is>
      </c>
      <c r="L62" s="2" t="inlineStr">
        <is>
          <t>nitratudvaskning</t>
        </is>
      </c>
      <c r="M62" s="2" t="inlineStr">
        <is>
          <t>3</t>
        </is>
      </c>
      <c r="N62" s="2" t="inlineStr">
        <is>
          <t/>
        </is>
      </c>
      <c r="O62" t="inlineStr">
        <is>
          <t>proces, hvorved nitrat, fortrinsvis fra gødningsstoffer, udvaskes i grundvandet, så vandkvaliteten forringes</t>
        </is>
      </c>
      <c r="P62" s="2" t="inlineStr">
        <is>
          <t>Stickstoffabfluss</t>
        </is>
      </c>
      <c r="Q62" s="2" t="inlineStr">
        <is>
          <t>3</t>
        </is>
      </c>
      <c r="R62" s="2" t="inlineStr">
        <is>
          <t/>
        </is>
      </c>
      <c r="S62" t="inlineStr">
        <is>
          <t>Eindringen von Stickstoff
(meist aus Düngemitteln) in Gewässer, wodurch deren Qualität beeinträchtigt
wird</t>
        </is>
      </c>
      <c r="T62" s="2" t="inlineStr">
        <is>
          <t>απορροή αζώτου</t>
        </is>
      </c>
      <c r="U62" s="2" t="inlineStr">
        <is>
          <t>3</t>
        </is>
      </c>
      <c r="V62" s="2" t="inlineStr">
        <is>
          <t/>
        </is>
      </c>
      <c r="W62" t="inlineStr">
        <is>
          <t/>
        </is>
      </c>
      <c r="X62" s="2" t="inlineStr">
        <is>
          <t>nitrogen run-off</t>
        </is>
      </c>
      <c r="Y62" s="2" t="inlineStr">
        <is>
          <t>3</t>
        </is>
      </c>
      <c r="Z62" s="2" t="inlineStr">
        <is>
          <t/>
        </is>
      </c>
      <c r="AA62" t="inlineStr">
        <is>
          <t>process by which nitrogen, mainly coming from fertilizers, gets into water bodies, harming water quality and causing excessive algae growth</t>
        </is>
      </c>
      <c r="AB62" t="inlineStr">
        <is>
          <t/>
        </is>
      </c>
      <c r="AC62" t="inlineStr">
        <is>
          <t/>
        </is>
      </c>
      <c r="AD62" t="inlineStr">
        <is>
          <t/>
        </is>
      </c>
      <c r="AE62" t="inlineStr">
        <is>
          <t/>
        </is>
      </c>
      <c r="AF62" s="2" t="inlineStr">
        <is>
          <t>lämmastiku äravool</t>
        </is>
      </c>
      <c r="AG62" s="2" t="inlineStr">
        <is>
          <t>2</t>
        </is>
      </c>
      <c r="AH62" s="2" t="inlineStr">
        <is>
          <t>proposed</t>
        </is>
      </c>
      <c r="AI62" t="inlineStr">
        <is>
          <t>protsess, mille käigus peamiselt väetistest pärinev lämmastik sattub veekogudesse, kahjustades vee kvaliteeti ja põhjustades vetikate vohamist</t>
        </is>
      </c>
      <c r="AJ62" t="inlineStr">
        <is>
          <t/>
        </is>
      </c>
      <c r="AK62" t="inlineStr">
        <is>
          <t/>
        </is>
      </c>
      <c r="AL62" t="inlineStr">
        <is>
          <t/>
        </is>
      </c>
      <c r="AM62" t="inlineStr">
        <is>
          <t/>
        </is>
      </c>
      <c r="AN62" s="2" t="inlineStr">
        <is>
          <t>ruissellement de l'azote</t>
        </is>
      </c>
      <c r="AO62" s="2" t="inlineStr">
        <is>
          <t>3</t>
        </is>
      </c>
      <c r="AP62" s="2" t="inlineStr">
        <is>
          <t/>
        </is>
      </c>
      <c r="AQ62" t="inlineStr">
        <is>
          <t>processus par lequel l’azote contenu dans les sols, et principalement issu des engrais, est entraîné par les eaux de ruissellement dans les cours d'eau, les lacs et les océans</t>
        </is>
      </c>
      <c r="AR62" s="2" t="inlineStr">
        <is>
          <t>rith chun srutha níotráití</t>
        </is>
      </c>
      <c r="AS62" s="2" t="inlineStr">
        <is>
          <t>2</t>
        </is>
      </c>
      <c r="AT62" s="2" t="inlineStr">
        <is>
          <t/>
        </is>
      </c>
      <c r="AU62" t="inlineStr">
        <is>
          <t/>
        </is>
      </c>
      <c r="AV62" t="inlineStr">
        <is>
          <t/>
        </is>
      </c>
      <c r="AW62" t="inlineStr">
        <is>
          <t/>
        </is>
      </c>
      <c r="AX62" t="inlineStr">
        <is>
          <t/>
        </is>
      </c>
      <c r="AY62" t="inlineStr">
        <is>
          <t/>
        </is>
      </c>
      <c r="AZ62" t="inlineStr">
        <is>
          <t/>
        </is>
      </c>
      <c r="BA62" t="inlineStr">
        <is>
          <t/>
        </is>
      </c>
      <c r="BB62" t="inlineStr">
        <is>
          <t/>
        </is>
      </c>
      <c r="BC62" t="inlineStr">
        <is>
          <t/>
        </is>
      </c>
      <c r="BD62" t="inlineStr">
        <is>
          <t/>
        </is>
      </c>
      <c r="BE62" t="inlineStr">
        <is>
          <t/>
        </is>
      </c>
      <c r="BF62" t="inlineStr">
        <is>
          <t/>
        </is>
      </c>
      <c r="BG62" t="inlineStr">
        <is>
          <t/>
        </is>
      </c>
      <c r="BH62" s="2" t="inlineStr">
        <is>
          <t>azoto nutekėjimas</t>
        </is>
      </c>
      <c r="BI62" s="2" t="inlineStr">
        <is>
          <t>3</t>
        </is>
      </c>
      <c r="BJ62" s="2" t="inlineStr">
        <is>
          <t/>
        </is>
      </c>
      <c r="BK62" t="inlineStr">
        <is>
          <t/>
        </is>
      </c>
      <c r="BL62" t="inlineStr">
        <is>
          <t/>
        </is>
      </c>
      <c r="BM62" t="inlineStr">
        <is>
          <t/>
        </is>
      </c>
      <c r="BN62" t="inlineStr">
        <is>
          <t/>
        </is>
      </c>
      <c r="BO62" t="inlineStr">
        <is>
          <t/>
        </is>
      </c>
      <c r="BP62" t="inlineStr">
        <is>
          <t/>
        </is>
      </c>
      <c r="BQ62" t="inlineStr">
        <is>
          <t/>
        </is>
      </c>
      <c r="BR62" t="inlineStr">
        <is>
          <t/>
        </is>
      </c>
      <c r="BS62" t="inlineStr">
        <is>
          <t/>
        </is>
      </c>
      <c r="BT62" t="inlineStr">
        <is>
          <t/>
        </is>
      </c>
      <c r="BU62" t="inlineStr">
        <is>
          <t/>
        </is>
      </c>
      <c r="BV62" t="inlineStr">
        <is>
          <t/>
        </is>
      </c>
      <c r="BW62" t="inlineStr">
        <is>
          <t/>
        </is>
      </c>
      <c r="BX62" t="inlineStr">
        <is>
          <t/>
        </is>
      </c>
      <c r="BY62" t="inlineStr">
        <is>
          <t/>
        </is>
      </c>
      <c r="BZ62" t="inlineStr">
        <is>
          <t/>
        </is>
      </c>
      <c r="CA62" t="inlineStr">
        <is>
          <t/>
        </is>
      </c>
      <c r="CB62" t="inlineStr">
        <is>
          <t/>
        </is>
      </c>
      <c r="CC62" t="inlineStr">
        <is>
          <t/>
        </is>
      </c>
      <c r="CD62" t="inlineStr">
        <is>
          <t/>
        </is>
      </c>
      <c r="CE62" t="inlineStr">
        <is>
          <t/>
        </is>
      </c>
      <c r="CF62" t="inlineStr">
        <is>
          <t/>
        </is>
      </c>
      <c r="CG62" t="inlineStr">
        <is>
          <t/>
        </is>
      </c>
      <c r="CH62" t="inlineStr">
        <is>
          <t/>
        </is>
      </c>
      <c r="CI62" t="inlineStr">
        <is>
          <t/>
        </is>
      </c>
      <c r="CJ62" t="inlineStr">
        <is>
          <t/>
        </is>
      </c>
      <c r="CK62" t="inlineStr">
        <is>
          <t/>
        </is>
      </c>
      <c r="CL62" t="inlineStr">
        <is>
          <t/>
        </is>
      </c>
      <c r="CM62" t="inlineStr">
        <is>
          <t/>
        </is>
      </c>
      <c r="CN62" s="2" t="inlineStr">
        <is>
          <t>odtekanje dušika</t>
        </is>
      </c>
      <c r="CO62" s="2" t="inlineStr">
        <is>
          <t>3</t>
        </is>
      </c>
      <c r="CP62" s="2" t="inlineStr">
        <is>
          <t/>
        </is>
      </c>
      <c r="CQ62" t="inlineStr">
        <is>
          <t/>
        </is>
      </c>
      <c r="CR62" t="inlineStr">
        <is>
          <t/>
        </is>
      </c>
      <c r="CS62" t="inlineStr">
        <is>
          <t/>
        </is>
      </c>
      <c r="CT62" t="inlineStr">
        <is>
          <t/>
        </is>
      </c>
      <c r="CU62" t="inlineStr">
        <is>
          <t/>
        </is>
      </c>
    </row>
    <row r="63">
      <c r="A63" s="1" t="str">
        <f>HYPERLINK("https://iate.europa.eu/entry/result/3541431/all", "3541431")</f>
        <v>3541431</v>
      </c>
      <c r="B63" t="inlineStr">
        <is>
          <t>AGRICULTURE, FORESTRY AND FISHERIES;ENVIRONMENT</t>
        </is>
      </c>
      <c r="C63" t="inlineStr">
        <is>
          <t>AGRICULTURE, FORESTRY AND FISHERIES|forestry;ENVIRONMENT|environmental policy|climate change policy|emission trading|EU Emissions Trading Scheme;ENVIRONMENT|environmental policy</t>
        </is>
      </c>
      <c r="D63" s="2" t="inlineStr">
        <is>
          <t>природно смущение</t>
        </is>
      </c>
      <c r="E63" s="2" t="inlineStr">
        <is>
          <t>3</t>
        </is>
      </c>
      <c r="F63" s="2" t="inlineStr">
        <is>
          <t/>
        </is>
      </c>
      <c r="G63" t="inlineStr">
        <is>
          <t>Всяко неантропогенно събитие или обстоятелство, причиняващо значителни емисии от гори или от селскостопански почви, чието настъпване е извън контрола на съответната държава членка, при положение че последната също така няма възможност да ограничи значително ефекта от събитието или обстоятелството върху емисиите, дори и след неговата проява.</t>
        </is>
      </c>
      <c r="H63" t="inlineStr">
        <is>
          <t/>
        </is>
      </c>
      <c r="I63" t="inlineStr">
        <is>
          <t/>
        </is>
      </c>
      <c r="J63" t="inlineStr">
        <is>
          <t/>
        </is>
      </c>
      <c r="K63" t="inlineStr">
        <is>
          <t/>
        </is>
      </c>
      <c r="L63" s="2" t="inlineStr">
        <is>
          <t>naturlig forstyrrelse</t>
        </is>
      </c>
      <c r="M63" s="2" t="inlineStr">
        <is>
          <t>3</t>
        </is>
      </c>
      <c r="N63" s="2" t="inlineStr">
        <is>
          <t/>
        </is>
      </c>
      <c r="O63" t="inlineStr">
        <is>
          <t>alle ikkemenneskeskabte begivenheder eller omstændigheder, som forårsager betydelige emissioner i skove, og hvis opståen den pågældende medlemsstat ikke har indflydelse på, og hvis virkninger for emissionerne medlemsstaten objektivt set er ude af stand til væsentligt at begrænse, selv efter at de er indtruffet</t>
        </is>
      </c>
      <c r="P63" s="2" t="inlineStr">
        <is>
          <t>natürliche Störung</t>
        </is>
      </c>
      <c r="Q63" s="2" t="inlineStr">
        <is>
          <t>3</t>
        </is>
      </c>
      <c r="R63" s="2" t="inlineStr">
        <is>
          <t/>
        </is>
      </c>
      <c r="S63" t="inlineStr">
        <is>
          <t>alle nicht
anthropogenen Ereignisse oder Situationen, die in Wäldern erhebliche Emissionen
verursachen und deren Auftreten außerhalb der Kontrolle des betreffenden
Mitgliedstaats liegt, und deren Folgen unter Emissionsgesichtspunkten selbst
nach ihrem Auftreten der Mitgliedstaat nicht wesentlich zu begrenzen vermag</t>
        </is>
      </c>
      <c r="T63" s="2" t="inlineStr">
        <is>
          <t>φυσική διαταραχή</t>
        </is>
      </c>
      <c r="U63" s="2" t="inlineStr">
        <is>
          <t>3</t>
        </is>
      </c>
      <c r="V63" s="2" t="inlineStr">
        <is>
          <t/>
        </is>
      </c>
      <c r="W63" t="inlineStr">
        <is>
          <t/>
        </is>
      </c>
      <c r="X63" s="2" t="inlineStr">
        <is>
          <t>disturbances|
natural disturbance</t>
        </is>
      </c>
      <c r="Y63" s="2" t="inlineStr">
        <is>
          <t>1|
3</t>
        </is>
      </c>
      <c r="Z63" s="2" t="inlineStr">
        <is>
          <t xml:space="preserve">|
</t>
        </is>
      </c>
      <c r="AA63" t="inlineStr">
        <is>
          <t>any non-anthropogenic events or circumstances that cause significant 
emissions in forests and the occurrence of which is beyond the control 
of the relevant Member State, and the effects of which the Member State 
is objectively unable to significantly limit, even after their 
occurrence, on emissions</t>
        </is>
      </c>
      <c r="AB63" s="2" t="inlineStr">
        <is>
          <t>perturbación natural</t>
        </is>
      </c>
      <c r="AC63" s="2" t="inlineStr">
        <is>
          <t>3</t>
        </is>
      </c>
      <c r="AD63" s="2" t="inlineStr">
        <is>
          <t/>
        </is>
      </c>
      <c r="AE63" t="inlineStr">
        <is>
          <t>Cualquier fenómeno o circunstancia de origen no antropogénico que, causando importantes emisiones en bosques o en tierras agrícolas, escape al control del Estado miembro que lo padezca y cuyo efecto en dichas emisiones no pueda ser limitado objetivamente ni de forma significativa por ese Estado miembro ni siquiera después de que se produzca.</t>
        </is>
      </c>
      <c r="AF63" s="2" t="inlineStr">
        <is>
          <t>looduslik häiring</t>
        </is>
      </c>
      <c r="AG63" s="2" t="inlineStr">
        <is>
          <t>3</t>
        </is>
      </c>
      <c r="AH63" s="2" t="inlineStr">
        <is>
          <t/>
        </is>
      </c>
      <c r="AI63" t="inlineStr">
        <is>
          <t>mitte-inimtekkelised sündmused või asjaolud, mis põhjustavad metsas märkimisväärset heidet ja mille esinemine ei ole asjaomase liikmesriigi kontrolli all ning mille mõju liikmesriik on objektiivselt võimetu oluliselt piirama isegi pärast nende asetleidmistsündmus või asjaolu, mis ei ole inimtekkeline, põhjustab metsas või põllumajandusmaal märkimisväärset heidet ja mille juhtumine ei ole asjaomase liikmesriigi kontrolli all, tingimusel et liikmesriik on ka objektiivselt võimetu oluliselt piirama selle sündmuse või asjaolu mõju heitele</t>
        </is>
      </c>
      <c r="AJ63" s="2" t="inlineStr">
        <is>
          <t>luonnonhäiriö|
luonnollinen häiriötekijä</t>
        </is>
      </c>
      <c r="AK63" s="2" t="inlineStr">
        <is>
          <t>3|
3</t>
        </is>
      </c>
      <c r="AL63" s="2" t="inlineStr">
        <is>
          <t xml:space="preserve">|
</t>
        </is>
      </c>
      <c r="AM63" t="inlineStr">
        <is>
          <t>LULUCFin [ &lt;a href="/entry/result/922868/all" id="ENTRY_TO_ENTRY_CONVERTER" target="_blank"&gt;IATE:922868&lt;/a&gt; ] yhteydessä mikä tahansa muusta kuin ihmisen toiminnasta johtuva tilanne tai olosuhde, joka aiheuttaa metsissä tai maatalousmaassa merkittäviä päästöjä ja jonka esiintymiseen asianomainen jäsenvaltio ei voi vaikuttaa, edellyttäen, ettei kyseinen jäsenvaltio myöskään pysty objektiivisesti arvioiden rajoittamaan mainitun tilanteen tai olosuhteen vaikutuksia päästöihin sen esiintymisen jälkeenkään</t>
        </is>
      </c>
      <c r="AN63" s="2" t="inlineStr">
        <is>
          <t>perturbation naturelle</t>
        </is>
      </c>
      <c r="AO63" s="2" t="inlineStr">
        <is>
          <t>3</t>
        </is>
      </c>
      <c r="AP63" s="2" t="inlineStr">
        <is>
          <t/>
        </is>
      </c>
      <c r="AQ63" t="inlineStr">
        <is>
          <t>tout événement ou circonstance non anthropique qui entraîne d’importantes émissions dans les forêts et qui échappe au contrôle de l’État membre concerné, et dont l’État membre est objectivement incapable de limiter les effets sur les émissions de manière significative, même après qu’il se soit produit</t>
        </is>
      </c>
      <c r="AR63" s="2" t="inlineStr">
        <is>
          <t>suaitheadh nádúrtha</t>
        </is>
      </c>
      <c r="AS63" s="2" t="inlineStr">
        <is>
          <t>3</t>
        </is>
      </c>
      <c r="AT63" s="2" t="inlineStr">
        <is>
          <t/>
        </is>
      </c>
      <c r="AU63" t="inlineStr">
        <is>
          <t/>
        </is>
      </c>
      <c r="AV63" t="inlineStr">
        <is>
          <t/>
        </is>
      </c>
      <c r="AW63" t="inlineStr">
        <is>
          <t/>
        </is>
      </c>
      <c r="AX63" t="inlineStr">
        <is>
          <t/>
        </is>
      </c>
      <c r="AY63" t="inlineStr">
        <is>
          <t/>
        </is>
      </c>
      <c r="AZ63" s="2" t="inlineStr">
        <is>
          <t>természetes bolygatás</t>
        </is>
      </c>
      <c r="BA63" s="2" t="inlineStr">
        <is>
          <t>3</t>
        </is>
      </c>
      <c r="BB63" s="2" t="inlineStr">
        <is>
          <t/>
        </is>
      </c>
      <c r="BC63" t="inlineStr">
        <is>
          <t>nem emberi beavatkozásra fellépő bármely olyan esemény vagy körülmény, amely az erdőkben jelentős mértékű kibocsátáshoz vezet, és amelynek előfordulását az érintett tagállam nem képes befolyásolni, valamint amelynek a kibocsátásra gyakorolt hatásait a tagállam objektív tényezőkből kifolyólag nem tudja jelentősen csökkenteni, annak bekövetkezését követően sem</t>
        </is>
      </c>
      <c r="BD63" s="2" t="inlineStr">
        <is>
          <t>perturbazione naturale</t>
        </is>
      </c>
      <c r="BE63" s="2" t="inlineStr">
        <is>
          <t>3</t>
        </is>
      </c>
      <c r="BF63" s="2" t="inlineStr">
        <is>
          <t/>
        </is>
      </c>
      <c r="BG63" t="inlineStr">
        <is>
          <t>ogni evento o circostanza non antropogenici che provocano un rilascio significativo di emissioni dalle foreste o dai suoli agricoli e il cui manifestarsi sfugge al controllo dello Stato membro interessato, a condizione che lo Stato membro suddetto sia anche obiettivamente incapace di limitare in misura significativa l'effetto del fenomeno o della circostanza sulle emissioni, anche successivamente al loro verificarsi</t>
        </is>
      </c>
      <c r="BH63" s="2" t="inlineStr">
        <is>
          <t>natūralus trikdis</t>
        </is>
      </c>
      <c r="BI63" s="2" t="inlineStr">
        <is>
          <t>3</t>
        </is>
      </c>
      <c r="BJ63" s="2" t="inlineStr">
        <is>
          <t/>
        </is>
      </c>
      <c r="BK63" t="inlineStr">
        <is>
          <t>bet kokie ne žmogaus nulemti įvykiai ar aplinkybės, dėl kurių miškuose išmetamas didelis ŠESD kiekis ir kurių atitinkama valstybė narė nepajėgia kontroliuoti, jei ta valstybė narė dėl objektyvių priežasčių negali pastebimai apriboti dėl tų įvykių ar aplinkybių išmetamo ŠESD kiekio, net jiems įvykus</t>
        </is>
      </c>
      <c r="BL63" s="2" t="inlineStr">
        <is>
          <t>dabisks traucējums</t>
        </is>
      </c>
      <c r="BM63" s="2" t="inlineStr">
        <is>
          <t>3</t>
        </is>
      </c>
      <c r="BN63" s="2" t="inlineStr">
        <is>
          <t/>
        </is>
      </c>
      <c r="BO63" t="inlineStr">
        <is>
          <t>jebkāds neantropogēns notikums vai apstākļi, kas izraisa ievērojamas emisijas mežos un kuru norise ir ārpus attiecīgās dalībvalsts kontroles, ar noteikumu, ka šī dalībvalsts pat pēc šo notikumu vai apstākļu rašanās objektīvi nespēj ievērojami ierobežot to ietekmi uz emisijām</t>
        </is>
      </c>
      <c r="BP63" s="2" t="inlineStr">
        <is>
          <t>disturb naturali</t>
        </is>
      </c>
      <c r="BQ63" s="2" t="inlineStr">
        <is>
          <t>3</t>
        </is>
      </c>
      <c r="BR63" s="2" t="inlineStr">
        <is>
          <t/>
        </is>
      </c>
      <c r="BS63" t="inlineStr">
        <is>
          <t>kwalunkwe avveniment mhux antropoġeniku jew ċirkostanza mhux antropoġenika li jikkawża/tikkawża emissjonijiet sinifikanti fil-foresti jew fil-ħamrija agrikola u li l-Istat Membru rilevanti ma jkollu l-ebda kontroll fuq l-okkorrenza tiegħu/tagħha, sakemm dak l-Istat Membru, b'mod oġġettiv, lanqas ma jkun jista' jillimita b'mod sinifikanti l-effett fuq l-emissjonijiet ta’ dak l-avveniment jew ta’ dik iċ-ċirkostanza, anke wara li dan jokkorri/li din tokkorri</t>
        </is>
      </c>
      <c r="BT63" s="2" t="inlineStr">
        <is>
          <t>natuurlijke verstoring</t>
        </is>
      </c>
      <c r="BU63" s="2" t="inlineStr">
        <is>
          <t>3</t>
        </is>
      </c>
      <c r="BV63" s="2" t="inlineStr">
        <is>
          <t/>
        </is>
      </c>
      <c r="BW63" t="inlineStr">
        <is>
          <t>"elke niet-antropogene gebeurtenis of omstandigheid die aanzienlijke emissies in bossen veroorzaakt en plaatsvindt buiten de wil van de betrokken lidstaat, mits de lidstaat objectief niet in staat is om het effect van de gebeurtenis of de omstandigheid op de emissies aanzienlijk te beperken, zelfs niet nadat die zich heeft voorgedaan"</t>
        </is>
      </c>
      <c r="BX63" s="2" t="inlineStr">
        <is>
          <t>zjawisko katastrofalne</t>
        </is>
      </c>
      <c r="BY63" s="2" t="inlineStr">
        <is>
          <t>3</t>
        </is>
      </c>
      <c r="BZ63" s="2" t="inlineStr">
        <is>
          <t/>
        </is>
      </c>
      <c r="CA63" t="inlineStr">
        <is>
          <t>wszelkie nieantropogeniczne zdarzenia lub okoliczności, które prowadzą do znacznych emisji z lasów i których występowanie leży poza kontrolą odpowiedniego państwa członkowskiego, oraz których skutków dane państwo członkowskie obiektywnie nie jest w stanie znacząco ograniczyć nawet po ich wystąpieniu</t>
        </is>
      </c>
      <c r="CB63" s="2" t="inlineStr">
        <is>
          <t>perturbação natural</t>
        </is>
      </c>
      <c r="CC63" s="2" t="inlineStr">
        <is>
          <t>3</t>
        </is>
      </c>
      <c r="CD63" s="2" t="inlineStr">
        <is>
          <t/>
        </is>
      </c>
      <c r="CE63" t="inlineStr">
        <is>
          <t>Modificações do meio ambiente devido a fatores naturais ou antropogénicos, como o fogo, avalanches, tempestades, ataque de insetos, processos geomórficos ou exploração florestal.</t>
        </is>
      </c>
      <c r="CF63" s="2" t="inlineStr">
        <is>
          <t>perturbare naturală</t>
        </is>
      </c>
      <c r="CG63" s="2" t="inlineStr">
        <is>
          <t>2</t>
        </is>
      </c>
      <c r="CH63" s="2" t="inlineStr">
        <is>
          <t/>
        </is>
      </c>
      <c r="CI63" t="inlineStr">
        <is>
          <t>orice eveniment sau circumstanță nedeterminate de către om, care generează emisii semnificative în păduri sau în solurile agricole și a cărui (cărei) apariție nu poate fi controlată de statul membru în cauză, cu condiția ca statul membru respectiv să fie, de asemenea, în incapacitatea obiectivă de a limita semnificativ efectul evenimentului sau circumstanței respective asupra emisiilor, chiar și după apariția acestuia (acesteia)</t>
        </is>
      </c>
      <c r="CJ63" s="2" t="inlineStr">
        <is>
          <t>prírodný škodlivý činiteľ</t>
        </is>
      </c>
      <c r="CK63" s="2" t="inlineStr">
        <is>
          <t>3</t>
        </is>
      </c>
      <c r="CL63" s="2" t="inlineStr">
        <is>
          <t/>
        </is>
      </c>
      <c r="CM63" t="inlineStr">
        <is>
          <t>akákoľvek neantropogénna udalosť alebo okolnosť, ktorá spôsobuje významné emisie v lesoch alebo v poľnohospodárskej pôde a ktorej výskyt je mimo kontroly príslušného členského štátu za predpokladu, že členský štát objektívne nemôže ani po výskyte udalosti alebo okolnosti významne obmedziť jej vplyv na emisie</t>
        </is>
      </c>
      <c r="CN63" s="2" t="inlineStr">
        <is>
          <t>naravna motnja</t>
        </is>
      </c>
      <c r="CO63" s="2" t="inlineStr">
        <is>
          <t>3</t>
        </is>
      </c>
      <c r="CP63" s="2" t="inlineStr">
        <is>
          <t/>
        </is>
      </c>
      <c r="CQ63" t="inlineStr">
        <is>
          <t>&lt;div&gt;kateri koli neantropogeni dogodek ali okoliščina, ki povzroči znatne emisije v gozdovih in na pojav katerih zadevna država članica ne more vplivati, če ta država članica tudi po pojavu takšnih dogodkov ali okoliščin objektivno ne more znatno omejiti njihovega vpliva na emisije&lt;br&gt;&lt;/div&gt;</t>
        </is>
      </c>
      <c r="CR63" s="2" t="inlineStr">
        <is>
          <t>naturlig störning</t>
        </is>
      </c>
      <c r="CS63" s="2" t="inlineStr">
        <is>
          <t>3</t>
        </is>
      </c>
      <c r="CT63" s="2" t="inlineStr">
        <is>
          <t/>
        </is>
      </c>
      <c r="CU63" t="inlineStr">
        <is>
          <t>varje icke-antropogen händelse eller omständighet som orsakar betydande utsläpp från skogar eller jordbruksmarker och som ligger utom den berörda medlemsstatens kontroll, förutsatt att medlemsstaten även objektivt sett inte i någon betydande omfattning kan begränsa händelsens eller omständighetens effekt på utsläppen även efter det att händelsen eller omständigheten har uppstått</t>
        </is>
      </c>
    </row>
    <row r="64">
      <c r="A64" s="1" t="str">
        <f>HYPERLINK("https://iate.europa.eu/entry/result/3627636/all", "3627636")</f>
        <v>3627636</v>
      </c>
      <c r="B64" t="inlineStr">
        <is>
          <t>ENVIRONMENT;AGRICULTURE, FORESTRY AND FISHERIES</t>
        </is>
      </c>
      <c r="C64" t="inlineStr">
        <is>
          <t>ENVIRONMENT|environmental policy;AGRICULTURE, FORESTRY AND FISHERIES|agricultural policy</t>
        </is>
      </c>
      <c r="D64" t="inlineStr">
        <is>
          <t/>
        </is>
      </c>
      <c r="E64" t="inlineStr">
        <is>
          <t/>
        </is>
      </c>
      <c r="F64" t="inlineStr">
        <is>
          <t/>
        </is>
      </c>
      <c r="G64" t="inlineStr">
        <is>
          <t/>
        </is>
      </c>
      <c r="H64" t="inlineStr">
        <is>
          <t/>
        </is>
      </c>
      <c r="I64" t="inlineStr">
        <is>
          <t/>
        </is>
      </c>
      <c r="J64" t="inlineStr">
        <is>
          <t/>
        </is>
      </c>
      <c r="K64" t="inlineStr">
        <is>
          <t/>
        </is>
      </c>
      <c r="L64" t="inlineStr">
        <is>
          <t/>
        </is>
      </c>
      <c r="M64" t="inlineStr">
        <is>
          <t/>
        </is>
      </c>
      <c r="N64" t="inlineStr">
        <is>
          <t/>
        </is>
      </c>
      <c r="O64" t="inlineStr">
        <is>
          <t/>
        </is>
      </c>
      <c r="P64" s="2" t="inlineStr">
        <is>
          <t>kohlenstoffarme Landwirtschaft</t>
        </is>
      </c>
      <c r="Q64" s="2" t="inlineStr">
        <is>
          <t>3</t>
        </is>
      </c>
      <c r="R64" s="2" t="inlineStr">
        <is>
          <t/>
        </is>
      </c>
      <c r="S64" t="inlineStr">
        <is>
          <t>Konzept der Landwirtschaft,
das zum Ziel hat, Treibhausgasemissionen zu reduzieren sowie die
Kohlenstoffspeicherung von Böden durch angepasste landwirtschaftliche Verfahren
zu verbessern (z. B. in der Nutztierhaltung sowie Abwasser- und, beim Pflanzen
von Hecken und bei der Erhaltung von Dauergrünland sowie von Feuchtgebieten
usw.</t>
        </is>
      </c>
      <c r="T64" s="2" t="inlineStr">
        <is>
          <t>γεωργία χαμηλών ανθρακούχων εκπομπών|
γεωργία χαμηλών εκπομπών διοξειδίου του άνθρακα</t>
        </is>
      </c>
      <c r="U64" s="2" t="inlineStr">
        <is>
          <t>3|
3</t>
        </is>
      </c>
      <c r="V64" s="2" t="inlineStr">
        <is>
          <t xml:space="preserve">|
</t>
        </is>
      </c>
      <c r="W64" t="inlineStr">
        <is>
          <t/>
        </is>
      </c>
      <c r="X64" s="2" t="inlineStr">
        <is>
          <t>low-carbon agriculture|
low-carbon farming</t>
        </is>
      </c>
      <c r="Y64" s="2" t="inlineStr">
        <is>
          <t>2|
2</t>
        </is>
      </c>
      <c r="Z64" s="2" t="inlineStr">
        <is>
          <t xml:space="preserve">|
</t>
        </is>
      </c>
      <c r="AA64" t="inlineStr">
        <is>
          <t>agricultural system based on low GHG emissions from land use and land use change, mitigation of the environmental impacts of agriculture and high carbon sequestration, respecting the principles of sustainable development</t>
        </is>
      </c>
      <c r="AB64" t="inlineStr">
        <is>
          <t/>
        </is>
      </c>
      <c r="AC64" t="inlineStr">
        <is>
          <t/>
        </is>
      </c>
      <c r="AD64" t="inlineStr">
        <is>
          <t/>
        </is>
      </c>
      <c r="AE64" t="inlineStr">
        <is>
          <t/>
        </is>
      </c>
      <c r="AF64" s="2" t="inlineStr">
        <is>
          <t>vähese CO&lt;sub&gt;2 &lt;/sub&gt;heitega põllumajandus</t>
        </is>
      </c>
      <c r="AG64" s="2" t="inlineStr">
        <is>
          <t>3</t>
        </is>
      </c>
      <c r="AH64" s="2" t="inlineStr">
        <is>
          <t/>
        </is>
      </c>
      <c r="AI64" t="inlineStr">
        <is>
          <t>põllumajandussüsteem, mille aluseks on vähene maakasutusest ja maakasutuse muutusest tulenev kasvuhoonegaaside heide, põllumajanduse keskkonnamõjude leevendamine ja CO&lt;sub&gt;2&lt;/sub&gt; sidumise kõrge määr ning mille puhul järgitakse kestliku arengu põhimõtteid</t>
        </is>
      </c>
      <c r="AJ64" t="inlineStr">
        <is>
          <t/>
        </is>
      </c>
      <c r="AK64" t="inlineStr">
        <is>
          <t/>
        </is>
      </c>
      <c r="AL64" t="inlineStr">
        <is>
          <t/>
        </is>
      </c>
      <c r="AM64" t="inlineStr">
        <is>
          <t/>
        </is>
      </c>
      <c r="AN64" s="2" t="inlineStr">
        <is>
          <t>agriculture bas carbone|
agriculture à faible émission de carbone</t>
        </is>
      </c>
      <c r="AO64" s="2" t="inlineStr">
        <is>
          <t>3|
3</t>
        </is>
      </c>
      <c r="AP64" s="2" t="inlineStr">
        <is>
          <t xml:space="preserve">|
</t>
        </is>
      </c>
      <c r="AQ64" t="inlineStr">
        <is>
          <t>modèle agricole fondé sur une réduction des émissions de gaz à effet de serre et une augmentation du stockage du carbone dans les sols via des pratiques agricoles adaptées, en vue d'atténuer le changement climatique</t>
        </is>
      </c>
      <c r="AR64" s="2" t="inlineStr">
        <is>
          <t>talmhaíocht ísealcharbóin|
feirmeoireacht ísealcharbóin</t>
        </is>
      </c>
      <c r="AS64" s="2" t="inlineStr">
        <is>
          <t>3|
3</t>
        </is>
      </c>
      <c r="AT64" s="2" t="inlineStr">
        <is>
          <t xml:space="preserve">|
</t>
        </is>
      </c>
      <c r="AU64" t="inlineStr">
        <is>
          <t/>
        </is>
      </c>
      <c r="AV64" t="inlineStr">
        <is>
          <t/>
        </is>
      </c>
      <c r="AW64" t="inlineStr">
        <is>
          <t/>
        </is>
      </c>
      <c r="AX64" t="inlineStr">
        <is>
          <t/>
        </is>
      </c>
      <c r="AY64" t="inlineStr">
        <is>
          <t/>
        </is>
      </c>
      <c r="AZ64" t="inlineStr">
        <is>
          <t/>
        </is>
      </c>
      <c r="BA64" t="inlineStr">
        <is>
          <t/>
        </is>
      </c>
      <c r="BB64" t="inlineStr">
        <is>
          <t/>
        </is>
      </c>
      <c r="BC64" t="inlineStr">
        <is>
          <t/>
        </is>
      </c>
      <c r="BD64" s="2" t="inlineStr">
        <is>
          <t>agricoltura a basse emissioni di carbonio</t>
        </is>
      </c>
      <c r="BE64" s="2" t="inlineStr">
        <is>
          <t>3</t>
        </is>
      </c>
      <c r="BF64" s="2" t="inlineStr">
        <is>
          <t/>
        </is>
      </c>
      <c r="BG64" t="inlineStr">
        <is>
          <t>sistema agricolo basato su una riduzione delle emissioni di gas a effetto serra e su un aumento del carbonio sequestrato nei suoli al fine di mitigare i cambiamenti climatici</t>
        </is>
      </c>
      <c r="BH64" s="2" t="inlineStr">
        <is>
          <t>mažo anglies dioksido kiekio technologijų ūkininkavimas</t>
        </is>
      </c>
      <c r="BI64" s="2" t="inlineStr">
        <is>
          <t>3</t>
        </is>
      </c>
      <c r="BJ64" s="2" t="inlineStr">
        <is>
          <t/>
        </is>
      </c>
      <c r="BK64" t="inlineStr">
        <is>
          <t/>
        </is>
      </c>
      <c r="BL64" t="inlineStr">
        <is>
          <t/>
        </is>
      </c>
      <c r="BM64" t="inlineStr">
        <is>
          <t/>
        </is>
      </c>
      <c r="BN64" t="inlineStr">
        <is>
          <t/>
        </is>
      </c>
      <c r="BO64" t="inlineStr">
        <is>
          <t/>
        </is>
      </c>
      <c r="BP64" t="inlineStr">
        <is>
          <t/>
        </is>
      </c>
      <c r="BQ64" t="inlineStr">
        <is>
          <t/>
        </is>
      </c>
      <c r="BR64" t="inlineStr">
        <is>
          <t/>
        </is>
      </c>
      <c r="BS64" t="inlineStr">
        <is>
          <t/>
        </is>
      </c>
      <c r="BT64" t="inlineStr">
        <is>
          <t/>
        </is>
      </c>
      <c r="BU64" t="inlineStr">
        <is>
          <t/>
        </is>
      </c>
      <c r="BV64" t="inlineStr">
        <is>
          <t/>
        </is>
      </c>
      <c r="BW64" t="inlineStr">
        <is>
          <t/>
        </is>
      </c>
      <c r="BX64" t="inlineStr">
        <is>
          <t/>
        </is>
      </c>
      <c r="BY64" t="inlineStr">
        <is>
          <t/>
        </is>
      </c>
      <c r="BZ64" t="inlineStr">
        <is>
          <t/>
        </is>
      </c>
      <c r="CA64" t="inlineStr">
        <is>
          <t/>
        </is>
      </c>
      <c r="CB64" t="inlineStr">
        <is>
          <t/>
        </is>
      </c>
      <c r="CC64" t="inlineStr">
        <is>
          <t/>
        </is>
      </c>
      <c r="CD64" t="inlineStr">
        <is>
          <t/>
        </is>
      </c>
      <c r="CE64" t="inlineStr">
        <is>
          <t/>
        </is>
      </c>
      <c r="CF64" s="2" t="inlineStr">
        <is>
          <t>agricultură cu emisii scăzute de carbon|
agricultură cu emisii scăzute de dioxid de carbon</t>
        </is>
      </c>
      <c r="CG64" s="2" t="inlineStr">
        <is>
          <t>3|
3</t>
        </is>
      </c>
      <c r="CH64" s="2" t="inlineStr">
        <is>
          <t xml:space="preserve">|
</t>
        </is>
      </c>
      <c r="CI64" t="inlineStr">
        <is>
          <t>model agricol bazat pe reducerea emisiilor de gaze cu efect de seră, atenuarea impactului de mediu al agriculturii și sporirea stocării carbonului, cu respectarea principiilor dezvoltării durabile</t>
        </is>
      </c>
      <c r="CJ64" t="inlineStr">
        <is>
          <t/>
        </is>
      </c>
      <c r="CK64" t="inlineStr">
        <is>
          <t/>
        </is>
      </c>
      <c r="CL64" t="inlineStr">
        <is>
          <t/>
        </is>
      </c>
      <c r="CM64" t="inlineStr">
        <is>
          <t/>
        </is>
      </c>
      <c r="CN64" t="inlineStr">
        <is>
          <t/>
        </is>
      </c>
      <c r="CO64" t="inlineStr">
        <is>
          <t/>
        </is>
      </c>
      <c r="CP64" t="inlineStr">
        <is>
          <t/>
        </is>
      </c>
      <c r="CQ64" t="inlineStr">
        <is>
          <t/>
        </is>
      </c>
      <c r="CR64" t="inlineStr">
        <is>
          <t/>
        </is>
      </c>
      <c r="CS64" t="inlineStr">
        <is>
          <t/>
        </is>
      </c>
      <c r="CT64" t="inlineStr">
        <is>
          <t/>
        </is>
      </c>
      <c r="CU64" t="inlineStr">
        <is>
          <t/>
        </is>
      </c>
    </row>
    <row r="65">
      <c r="A65" s="1" t="str">
        <f>HYPERLINK("https://iate.europa.eu/entry/result/1621939/all", "1621939")</f>
        <v>1621939</v>
      </c>
      <c r="B65" t="inlineStr">
        <is>
          <t>AGRICULTURE, FORESTRY AND FISHERIES</t>
        </is>
      </c>
      <c r="C65" t="inlineStr">
        <is>
          <t>AGRICULTURE, FORESTRY AND FISHERIES|forestry</t>
        </is>
      </c>
      <c r="D65" t="inlineStr">
        <is>
          <t/>
        </is>
      </c>
      <c r="E65" t="inlineStr">
        <is>
          <t/>
        </is>
      </c>
      <c r="F65" t="inlineStr">
        <is>
          <t/>
        </is>
      </c>
      <c r="G65" t="inlineStr">
        <is>
          <t/>
        </is>
      </c>
      <c r="H65" t="inlineStr">
        <is>
          <t/>
        </is>
      </c>
      <c r="I65" t="inlineStr">
        <is>
          <t/>
        </is>
      </c>
      <c r="J65" t="inlineStr">
        <is>
          <t/>
        </is>
      </c>
      <c r="K65" t="inlineStr">
        <is>
          <t/>
        </is>
      </c>
      <c r="L65" s="2" t="inlineStr">
        <is>
          <t>forstmand|
skovrider|
skovarbejder|
skovfoged</t>
        </is>
      </c>
      <c r="M65" s="2" t="inlineStr">
        <is>
          <t>3|
3|
3|
3</t>
        </is>
      </c>
      <c r="N65" s="2" t="inlineStr">
        <is>
          <t xml:space="preserve">|
|
|
</t>
        </is>
      </c>
      <c r="O65" t="inlineStr">
        <is>
          <t>fagmand med ansvar for bæredygtig forvaltning af tømmerproduktion og bevarelse og beskyttelse af træer og skovmiljø</t>
        </is>
      </c>
      <c r="P65" s="2" t="inlineStr">
        <is>
          <t>Waldbewirtschafter|
Förster</t>
        </is>
      </c>
      <c r="Q65" s="2" t="inlineStr">
        <is>
          <t>3|
3</t>
        </is>
      </c>
      <c r="R65" s="2" t="inlineStr">
        <is>
          <t xml:space="preserve">|
</t>
        </is>
      </c>
      <c r="S65" t="inlineStr">
        <is>
          <t>für die
zusammengefasst als Forstwirtschaft bezeichnete Verwaltung und nachhaltige
Nutzung des Waldes zuständige Person</t>
        </is>
      </c>
      <c r="T65" s="2" t="inlineStr">
        <is>
          <t>δασοκόμος</t>
        </is>
      </c>
      <c r="U65" s="2" t="inlineStr">
        <is>
          <t>3</t>
        </is>
      </c>
      <c r="V65" s="2" t="inlineStr">
        <is>
          <t/>
        </is>
      </c>
      <c r="W65" t="inlineStr">
        <is>
          <t/>
        </is>
      </c>
      <c r="X65" s="2" t="inlineStr">
        <is>
          <t>forester|
forest manager</t>
        </is>
      </c>
      <c r="Y65" s="2" t="inlineStr">
        <is>
          <t>3|
3</t>
        </is>
      </c>
      <c r="Z65" s="2" t="inlineStr">
        <is>
          <t xml:space="preserve">|
</t>
        </is>
      </c>
      <c r="AA65" t="inlineStr">
        <is>
          <t>professional responsible for the sustainable management of timber production and the preservation and protection of trees and the forest environment</t>
        </is>
      </c>
      <c r="AB65" s="2" t="inlineStr">
        <is>
          <t>forestal</t>
        </is>
      </c>
      <c r="AC65" s="2" t="inlineStr">
        <is>
          <t>3</t>
        </is>
      </c>
      <c r="AD65" s="2" t="inlineStr">
        <is>
          <t/>
        </is>
      </c>
      <c r="AE65" t="inlineStr">
        <is>
          <t/>
        </is>
      </c>
      <c r="AF65" s="2" t="inlineStr">
        <is>
          <t>metsandusspetsialist|
metsamajandaja</t>
        </is>
      </c>
      <c r="AG65" s="2" t="inlineStr">
        <is>
          <t>3|
2</t>
        </is>
      </c>
      <c r="AH65" s="2" t="inlineStr">
        <is>
          <t xml:space="preserve">|
</t>
        </is>
      </c>
      <c r="AI65" t="inlineStr">
        <is>
          <t>spetsialist, kes vastutab puidu tootmise kestliku juhtimise ning puude ja metsakeskkonna säilitamise ja kaitsmise eest</t>
        </is>
      </c>
      <c r="AJ65" s="2" t="inlineStr">
        <is>
          <t>metsätyöntekijä|
metsätyömies|
metsänhoitaja|
metsätyöläinen</t>
        </is>
      </c>
      <c r="AK65" s="2" t="inlineStr">
        <is>
          <t>3|
3|
3|
3</t>
        </is>
      </c>
      <c r="AL65" s="2" t="inlineStr">
        <is>
          <t xml:space="preserve">|
|
|
</t>
        </is>
      </c>
      <c r="AM65" t="inlineStr">
        <is>
          <t>henkilö, joka tekee erilaisia puunkorjuu-,metsänhoito-ja ojitustöitä sekä metsäteiden ja varastoalueiden rakentamis-ja hoitotöitä, ja voi myös osallistua uittoon ja metsän virkistyskäyttöön liittyviin töihin; 2)metsäalan korkeakoulututkinnon suorittanut henkilö</t>
        </is>
      </c>
      <c r="AN65" s="2" t="inlineStr">
        <is>
          <t>forestier|
ingénieur des forêts|
ingénieur des eaux et forêts|
ingénieur forestier</t>
        </is>
      </c>
      <c r="AO65" s="2" t="inlineStr">
        <is>
          <t>3|
3|
3|
3</t>
        </is>
      </c>
      <c r="AP65" s="2" t="inlineStr">
        <is>
          <t xml:space="preserve">|
|
|
</t>
        </is>
      </c>
      <c r="AQ65" t="inlineStr">
        <is>
          <t>professionnel chargé de protéger les forêts et de superviser leurs travaux d'entretien et d'exploitation pour un aménagement forestier durable</t>
        </is>
      </c>
      <c r="AR65" s="2" t="inlineStr">
        <is>
          <t>foraoiseoir|
maor coille</t>
        </is>
      </c>
      <c r="AS65" s="2" t="inlineStr">
        <is>
          <t>3|
3</t>
        </is>
      </c>
      <c r="AT65" s="2" t="inlineStr">
        <is>
          <t xml:space="preserve">|
</t>
        </is>
      </c>
      <c r="AU65" t="inlineStr">
        <is>
          <t/>
        </is>
      </c>
      <c r="AV65" t="inlineStr">
        <is>
          <t/>
        </is>
      </c>
      <c r="AW65" t="inlineStr">
        <is>
          <t/>
        </is>
      </c>
      <c r="AX65" t="inlineStr">
        <is>
          <t/>
        </is>
      </c>
      <c r="AY65" t="inlineStr">
        <is>
          <t/>
        </is>
      </c>
      <c r="AZ65" t="inlineStr">
        <is>
          <t/>
        </is>
      </c>
      <c r="BA65" t="inlineStr">
        <is>
          <t/>
        </is>
      </c>
      <c r="BB65" t="inlineStr">
        <is>
          <t/>
        </is>
      </c>
      <c r="BC65" t="inlineStr">
        <is>
          <t/>
        </is>
      </c>
      <c r="BD65" s="2" t="inlineStr">
        <is>
          <t>forestale|
agronomo forestale</t>
        </is>
      </c>
      <c r="BE65" s="2" t="inlineStr">
        <is>
          <t>3|
3</t>
        </is>
      </c>
      <c r="BF65" s="2" t="inlineStr">
        <is>
          <t xml:space="preserve">|
</t>
        </is>
      </c>
      <c r="BG65" t="inlineStr">
        <is>
          <t>(1)qualsiasi persona impiegata nel settore forestale(2)comunemente un dipendente in divisa del Corpo forestale dello Stato o dei corpi forestali regionali</t>
        </is>
      </c>
      <c r="BH65" s="2" t="inlineStr">
        <is>
          <t>girininkas</t>
        </is>
      </c>
      <c r="BI65" s="2" t="inlineStr">
        <is>
          <t>3</t>
        </is>
      </c>
      <c r="BJ65" s="2" t="inlineStr">
        <is>
          <t/>
        </is>
      </c>
      <c r="BK65" t="inlineStr">
        <is>
          <t>miškų tarnybos pareigūnas, girininkijos vadovas, tiesioginis miško ūkinės veiklos organizatorius</t>
        </is>
      </c>
      <c r="BL65" t="inlineStr">
        <is>
          <t/>
        </is>
      </c>
      <c r="BM65" t="inlineStr">
        <is>
          <t/>
        </is>
      </c>
      <c r="BN65" t="inlineStr">
        <is>
          <t/>
        </is>
      </c>
      <c r="BO65" t="inlineStr">
        <is>
          <t/>
        </is>
      </c>
      <c r="BP65" s="2" t="inlineStr">
        <is>
          <t>forestier</t>
        </is>
      </c>
      <c r="BQ65" s="2" t="inlineStr">
        <is>
          <t>3</t>
        </is>
      </c>
      <c r="BR65" s="2" t="inlineStr">
        <is>
          <t/>
        </is>
      </c>
      <c r="BS65" t="inlineStr">
        <is>
          <t>persuna inkarigata milli tieħu ħsieb foresta jew espert fit-tisġir</t>
        </is>
      </c>
      <c r="BT65" s="2" t="inlineStr">
        <is>
          <t>bosbouwkundig ambtenaar|
houtvester|
bosbouwkundig hoofdambtenaar</t>
        </is>
      </c>
      <c r="BU65" s="2" t="inlineStr">
        <is>
          <t>3|
3|
3</t>
        </is>
      </c>
      <c r="BV65" s="2" t="inlineStr">
        <is>
          <t xml:space="preserve">|
|
</t>
        </is>
      </c>
      <c r="BW65" t="inlineStr">
        <is>
          <t/>
        </is>
      </c>
      <c r="BX65" s="2" t="inlineStr">
        <is>
          <t>leśnik</t>
        </is>
      </c>
      <c r="BY65" s="2" t="inlineStr">
        <is>
          <t>1</t>
        </is>
      </c>
      <c r="BZ65" s="2" t="inlineStr">
        <is>
          <t/>
        </is>
      </c>
      <c r="CA65" t="inlineStr">
        <is>
          <t>specjalista w zakresie gospodarki leśnej</t>
        </is>
      </c>
      <c r="CB65" s="2" t="inlineStr">
        <is>
          <t>engenheiro florestal|
guarda florestal</t>
        </is>
      </c>
      <c r="CC65" s="2" t="inlineStr">
        <is>
          <t>3|
3</t>
        </is>
      </c>
      <c r="CD65" s="2" t="inlineStr">
        <is>
          <t xml:space="preserve">|
</t>
        </is>
      </c>
      <c r="CE65" t="inlineStr">
        <is>
          <t/>
        </is>
      </c>
      <c r="CF65" t="inlineStr">
        <is>
          <t/>
        </is>
      </c>
      <c r="CG65" t="inlineStr">
        <is>
          <t/>
        </is>
      </c>
      <c r="CH65" t="inlineStr">
        <is>
          <t/>
        </is>
      </c>
      <c r="CI65" t="inlineStr">
        <is>
          <t/>
        </is>
      </c>
      <c r="CJ65" s="2" t="inlineStr">
        <is>
          <t>lesník</t>
        </is>
      </c>
      <c r="CK65" s="2" t="inlineStr">
        <is>
          <t>3</t>
        </is>
      </c>
      <c r="CL65" s="2" t="inlineStr">
        <is>
          <t/>
        </is>
      </c>
      <c r="CM65" t="inlineStr">
        <is>
          <t>kvalifikovaný pracovník lesného hospodárstva</t>
        </is>
      </c>
      <c r="CN65" s="2" t="inlineStr">
        <is>
          <t>gozdar</t>
        </is>
      </c>
      <c r="CO65" s="2" t="inlineStr">
        <is>
          <t>1</t>
        </is>
      </c>
      <c r="CP65" s="2" t="inlineStr">
        <is>
          <t/>
        </is>
      </c>
      <c r="CQ65" t="inlineStr">
        <is>
          <t/>
        </is>
      </c>
      <c r="CR65" s="2" t="inlineStr">
        <is>
          <t>skogsman</t>
        </is>
      </c>
      <c r="CS65" s="2" t="inlineStr">
        <is>
          <t>3</t>
        </is>
      </c>
      <c r="CT65" s="2" t="inlineStr">
        <is>
          <t/>
        </is>
      </c>
      <c r="CU65" t="inlineStr">
        <is>
          <t/>
        </is>
      </c>
    </row>
    <row r="66">
      <c r="A66" s="1" t="str">
        <f>HYPERLINK("https://iate.europa.eu/entry/result/3590397/all", "3590397")</f>
        <v>3590397</v>
      </c>
      <c r="B66" t="inlineStr">
        <is>
          <t>ENERGY</t>
        </is>
      </c>
      <c r="C66" t="inlineStr">
        <is>
          <t>ENERGY|soft energy|soft energy|renewable energy</t>
        </is>
      </c>
      <c r="D66" s="2" t="inlineStr">
        <is>
          <t>ДЗРЦВЕ|
договор за въглеродна разлика|
договор за разлика в цената на въглеродните емисии</t>
        </is>
      </c>
      <c r="E66" s="2" t="inlineStr">
        <is>
          <t>2|
2|
3</t>
        </is>
      </c>
      <c r="F66" s="2" t="inlineStr">
        <is>
          <t xml:space="preserve">|
|
</t>
        </is>
      </c>
      <c r="G66" t="inlineStr">
        <is>
          <t>дългосрочен договор, който гарантира на инвеститорите в благоприятни за климата иновативни технологии фиксирана цена, която възнаграждава намаляването на емисиите на CO&lt;sub&gt;2&lt;/sub&gt; над текущите ценови равнища в СТЕ на ЕС</t>
        </is>
      </c>
      <c r="H66" s="2" t="inlineStr">
        <is>
          <t>rozdílová smlouva o uhlíku</t>
        </is>
      </c>
      <c r="I66" s="2" t="inlineStr">
        <is>
          <t>2</t>
        </is>
      </c>
      <c r="J66" s="2" t="inlineStr">
        <is>
          <t/>
        </is>
      </c>
      <c r="K66" t="inlineStr">
        <is>
          <t/>
        </is>
      </c>
      <c r="L66" s="2" t="inlineStr">
        <is>
          <t>CCD|
CO2-differencekontrakt|
Carbon Contract for Difference|
CCfD</t>
        </is>
      </c>
      <c r="M66" s="2" t="inlineStr">
        <is>
          <t>3|
3|
3|
3</t>
        </is>
      </c>
      <c r="N66" s="2" t="inlineStr">
        <is>
          <t xml:space="preserve">preferred|
|
|
</t>
        </is>
      </c>
      <c r="O66" t="inlineStr">
        <is>
          <t>kontrakt, hvorved en offentlig forvaltning eller en privat agent indgår aftale med en anden agent om en fast kulstofpris i en given periode, formuleret som en strikepris over en CO&lt;sub&gt;2&lt;/sub&gt;-markedspris</t>
        </is>
      </c>
      <c r="P66" s="2" t="inlineStr">
        <is>
          <t>CCD|
CO&lt;sub&gt;2&lt;/sub&gt;-Differenzvertrag</t>
        </is>
      </c>
      <c r="Q66" s="2" t="inlineStr">
        <is>
          <t>3|
3</t>
        </is>
      </c>
      <c r="R66" s="2" t="inlineStr">
        <is>
          <t xml:space="preserve">|
</t>
        </is>
      </c>
      <c r="S66" t="inlineStr">
        <is>
          <t>langfristiger Vertrag mit einem öffentlichen Vertragspartner, der dem 
Investor zugutekommt, da explizit die Differenz zwischen dem 
CO&lt;sub&gt;2&lt;/sub&gt;-Ausübungspreis und dem tatsächlichen CO&lt;sub&gt;2&lt;/sub&gt;-Preis im EHS gezahlt und 
damit die Kostenlücke zur konventionellen Wasserstofferzeugung 
geschlossen wird</t>
        </is>
      </c>
      <c r="T66" s="2" t="inlineStr">
        <is>
          <t>συμβάσεις επί διαφοράς για τον άνθρακα</t>
        </is>
      </c>
      <c r="U66" s="2" t="inlineStr">
        <is>
          <t>3</t>
        </is>
      </c>
      <c r="V66" s="2" t="inlineStr">
        <is>
          <t/>
        </is>
      </c>
      <c r="W66" t="inlineStr">
        <is>
          <t>μακροπρόθεσμη σύμβαση με δημόσιο συμβαλλόμενο μέρος η οποία προβλέπει την αποζημίωση του επενδυτή με την καταβολή της διαφοράς μεταξύ της τιμής άσκησης του δικαώματος CO2 και της πραγματικής τιμής CO2 στο ΣΕΔΕ με σαφή τρόπο</t>
        </is>
      </c>
      <c r="X66" s="2" t="inlineStr">
        <is>
          <t>CCDs|
CCfD|
CCD|
Carbon Contract for Difference</t>
        </is>
      </c>
      <c r="Y66" s="2" t="inlineStr">
        <is>
          <t>1|
3|
3|
3</t>
        </is>
      </c>
      <c r="Z66" s="2" t="inlineStr">
        <is>
          <t xml:space="preserve">|
|
preferred|
</t>
        </is>
      </c>
      <c r="AA66" t="inlineStr">
        <is>
          <t>contract under which a public administration or a private agent agrees with
 another agent on a fixed carbon price over a given period formulated as a strike price over a carbon market price (a two-sided 
option)</t>
        </is>
      </c>
      <c r="AB66" s="2" t="inlineStr">
        <is>
          <t>contrato por diferencia para el carbono</t>
        </is>
      </c>
      <c r="AC66" s="2" t="inlineStr">
        <is>
          <t>3</t>
        </is>
      </c>
      <c r="AD66" s="2" t="inlineStr">
        <is>
          <t/>
        </is>
      </c>
      <c r="AE66" t="inlineStr">
        <is>
          <t>Contrato a largo plazo con una contraparte pública que remuneraría al inversor pagando la diferencia entre el precio de ejercicio del CO&lt;sub&gt;2&lt;/sub&gt; y el precio real del CO&lt;sub&gt;2&lt;/sub&gt; en el &lt;a href="https://iate.europa.eu/entry/result/933098/es" target="_blank"&gt;RCDE &lt;/a&gt;de manera explícita.</t>
        </is>
      </c>
      <c r="AF66" s="2" t="inlineStr">
        <is>
          <t>CO&lt;sub&gt;2 &lt;/sub&gt;heite hinnavahe leping</t>
        </is>
      </c>
      <c r="AG66" s="2" t="inlineStr">
        <is>
          <t>2</t>
        </is>
      </c>
      <c r="AH66" s="2" t="inlineStr">
        <is>
          <t>proposed</t>
        </is>
      </c>
      <c r="AI66" t="inlineStr">
        <is>
          <t/>
        </is>
      </c>
      <c r="AJ66" s="2" t="inlineStr">
        <is>
          <t>hiilen hinnanerosopimus</t>
        </is>
      </c>
      <c r="AK66" s="2" t="inlineStr">
        <is>
          <t>3</t>
        </is>
      </c>
      <c r="AL66" s="2" t="inlineStr">
        <is>
          <t/>
        </is>
      </c>
      <c r="AM66" t="inlineStr">
        <is>
          <t>hankeperusteinen sopimus, jonka avulla maa voi taata innovatiivisiin ilmastoystävällisiin teknologioihin ja käytäntöihin investoiville tahoille hiilidioksidivähennyksistä kiinteän hinnan, joka ylittää EU:n päästökauppajärjestelmän senhetkiset hintatasot</t>
        </is>
      </c>
      <c r="AN66" s="2" t="inlineStr">
        <is>
          <t>contrat d’écart compensatoire appliqué au carbone</t>
        </is>
      </c>
      <c r="AO66" s="2" t="inlineStr">
        <is>
          <t>3</t>
        </is>
      </c>
      <c r="AP66" s="2" t="inlineStr">
        <is>
          <t/>
        </is>
      </c>
      <c r="AQ66" t="inlineStr">
        <is>
          <t>contrat à long terme avec une contrepartie publique, qui rémunère un investisseur dans les technologies innovantes respectueuses du climat en payant la différence entre le prix
d’exercice du CO&lt;sub&gt;2&lt;/sub&gt; et le prix réel du CO&lt;sub&gt;2&lt;/sub&gt; dans le SEQE</t>
        </is>
      </c>
      <c r="AR66" s="2" t="inlineStr">
        <is>
          <t>conradh difríochta carbóin</t>
        </is>
      </c>
      <c r="AS66" s="2" t="inlineStr">
        <is>
          <t>3</t>
        </is>
      </c>
      <c r="AT66" s="2" t="inlineStr">
        <is>
          <t/>
        </is>
      </c>
      <c r="AU66" t="inlineStr">
        <is>
          <t/>
        </is>
      </c>
      <c r="AV66" t="inlineStr">
        <is>
          <t/>
        </is>
      </c>
      <c r="AW66" t="inlineStr">
        <is>
          <t/>
        </is>
      </c>
      <c r="AX66" t="inlineStr">
        <is>
          <t/>
        </is>
      </c>
      <c r="AY66" t="inlineStr">
        <is>
          <t/>
        </is>
      </c>
      <c r="AZ66" s="2" t="inlineStr">
        <is>
          <t>CCfD|
karboncsökkentési célú szerződés</t>
        </is>
      </c>
      <c r="BA66" s="2" t="inlineStr">
        <is>
          <t>2|
2</t>
        </is>
      </c>
      <c r="BB66" s="2" t="inlineStr">
        <is>
          <t>|
proposed</t>
        </is>
      </c>
      <c r="BC66" t="inlineStr">
        <is>
          <t/>
        </is>
      </c>
      <c r="BD66" s="2" t="inlineStr">
        <is>
          <t>contratto per differenza sul carbonio|
contratto per differenza di carbonio</t>
        </is>
      </c>
      <c r="BE66" s="2" t="inlineStr">
        <is>
          <t>3|
3</t>
        </is>
      </c>
      <c r="BF66" s="2" t="inlineStr">
        <is>
          <t xml:space="preserve">|
</t>
        </is>
      </c>
      <c r="BG66" t="inlineStr">
        <is>
          <t>contratto a lungo termine stipulato, a seguito di
specifiche aste, tra una controparte pubblica e quanti investono in grandi
progetti commerciali per produrre beni e materiali climaticamente neutri o a
bassissimo tenore di carbonio, finalizzato a scambiare la differenza tra il prezzo
di esercizio del carbonio e il prezzo effettivo al momento della conclusione
del contratto</t>
        </is>
      </c>
      <c r="BH66" s="2" t="inlineStr">
        <is>
          <t>sandoris dėl anglies dioksido kainų skirtumo|
sutartis dėl anglies dioksido kainų skirtumo</t>
        </is>
      </c>
      <c r="BI66" s="2" t="inlineStr">
        <is>
          <t>2|
3</t>
        </is>
      </c>
      <c r="BJ66" s="2" t="inlineStr">
        <is>
          <t xml:space="preserve">|
</t>
        </is>
      </c>
      <c r="BK66" t="inlineStr">
        <is>
          <t>ilgalaikė sutartis, pagal kurią, panaudojant valstybines lėšas, būtų atlyginama investuotojui konkrečiai sumokant CO&lt;sub&gt;2&lt;/sub&gt; vykdymo kainos ir faktinės ATLPS CO&lt;sub&gt;2&lt;/sub&gt; kainos skirtumą</t>
        </is>
      </c>
      <c r="BL66" s="2" t="inlineStr">
        <is>
          <t>oglekļa cenas starpības līgums</t>
        </is>
      </c>
      <c r="BM66" s="2" t="inlineStr">
        <is>
          <t>3</t>
        </is>
      </c>
      <c r="BN66" s="2" t="inlineStr">
        <is>
          <t/>
        </is>
      </c>
      <c r="BO66" t="inlineStr">
        <is>
          <t>ilgtermiņa līgums ar publiskā sektora darījuma partneri, kas investoram sniegtu tādu labumu, ka tas eksplicīti paredzētu, ka investoram tiek samaksāta starpība starp CO&lt;sub&gt;2&lt;/sub&gt; norunas cenu un CO&lt;sub&gt;2&lt;/sub&gt; faktisko cenu ETS, un tas palīdzētu samazināt izmaksu atšķirību salīdzinājumā ar konvencionālo ūdeņraža ražošanu</t>
        </is>
      </c>
      <c r="BP66" s="2" t="inlineStr">
        <is>
          <t>kuntratt għad-differenza għall-karbonju|
CCD</t>
        </is>
      </c>
      <c r="BQ66" s="2" t="inlineStr">
        <is>
          <t>3|
3</t>
        </is>
      </c>
      <c r="BR66" s="2" t="inlineStr">
        <is>
          <t xml:space="preserve">|
</t>
        </is>
      </c>
      <c r="BS66" t="inlineStr">
        <is>
          <t/>
        </is>
      </c>
      <c r="BT66" s="2" t="inlineStr">
        <is>
          <t>CCfD|
CCD|
carbon contract for difference|
koolstofcontract ter verrekening van verschillen</t>
        </is>
      </c>
      <c r="BU66" s="2" t="inlineStr">
        <is>
          <t>2|
3|
3|
3</t>
        </is>
      </c>
      <c r="BV66" s="2" t="inlineStr">
        <is>
          <t xml:space="preserve">|
preferred|
|
</t>
        </is>
      </c>
      <c r="BW66" t="inlineStr">
        <is>
          <t>&lt;div&gt;langetermijncontract met een publieke tegenpartij die de investeerder vergoedt door expliciet het verschil te betalen tussen de CO&lt;sub&gt;2&lt;/sub&gt;-uitoefenprijs en de werkelijke CO&lt;sub&gt;2&lt;/sub&gt;-prijs in de regeling voor de handel in emissierechten (ETS)&lt;br&gt;&lt;/div&gt;</t>
        </is>
      </c>
      <c r="BX66" s="2" t="inlineStr">
        <is>
          <t>kontrakt na transakcje różnicowe dotyczące dwutlenku węgla</t>
        </is>
      </c>
      <c r="BY66" s="2" t="inlineStr">
        <is>
          <t>3</t>
        </is>
      </c>
      <c r="BZ66" s="2" t="inlineStr">
        <is>
          <t/>
        </is>
      </c>
      <c r="CA66" t="inlineStr">
        <is>
          <t>długoterminowy
kontrakt z udziałem podmiotu publicznego, który nagradzałby inwestora przez wypłacanie
wprost różnicy między ustaloną ceną emisji CO&lt;sub&gt;2&lt;/sub&gt; (kurs wykonania) a
rzeczywistą ceną emisji CO&lt;sub&gt;2&lt;/sub&gt; w systemie EU ETS, niwelując różnicę w
kosztach w porównaniu z konwencjonalną produkcją wodoru</t>
        </is>
      </c>
      <c r="CB66" s="2" t="inlineStr">
        <is>
          <t>contrato por diferenças para o carbono</t>
        </is>
      </c>
      <c r="CC66" s="2" t="inlineStr">
        <is>
          <t>3</t>
        </is>
      </c>
      <c r="CD66" s="2" t="inlineStr">
        <is>
          <t/>
        </is>
      </c>
      <c r="CE66" t="inlineStr">
        <is>
          <t>Contrato ao abrigo do qual uma administração pública ou um agente privado acorda com outro agente um preço fixo de CO&lt;sub&gt;2&lt;/sub&gt; durante um determinado período, formulado como um preço de exercício sobre um preço de mercado do CO&lt;sub&gt;2&lt;/sub&gt; (opção bilateral)</t>
        </is>
      </c>
      <c r="CF66" s="2" t="inlineStr">
        <is>
          <t>contract pentru diferență în materie de carbon|
CCfD</t>
        </is>
      </c>
      <c r="CG66" s="2" t="inlineStr">
        <is>
          <t>2|
3</t>
        </is>
      </c>
      <c r="CH66" s="2" t="inlineStr">
        <is>
          <t xml:space="preserve">|
</t>
        </is>
      </c>
      <c r="CI66" t="inlineStr">
        <is>
          <t>contract pe termen lung cu o autoritate publică ce remunerează investitorul prin plata diferenței dintre prețul de exercitare al CO&lt;sub&gt;2 &lt;/sub&gt;și prețul real al CO&lt;sub&gt;2&lt;/sub&gt; din ETS</t>
        </is>
      </c>
      <c r="CJ66" s="2" t="inlineStr">
        <is>
          <t>rozdielová zmluva v oblasti uhlíka</t>
        </is>
      </c>
      <c r="CK66" s="2" t="inlineStr">
        <is>
          <t>2</t>
        </is>
      </c>
      <c r="CL66" s="2" t="inlineStr">
        <is>
          <t/>
        </is>
      </c>
      <c r="CM66" t="inlineStr">
        <is>
          <t/>
        </is>
      </c>
      <c r="CN66" s="2" t="inlineStr">
        <is>
          <t>pogodba na razliko za ogljik</t>
        </is>
      </c>
      <c r="CO66" s="2" t="inlineStr">
        <is>
          <t>3</t>
        </is>
      </c>
      <c r="CP66" s="2" t="inlineStr">
        <is>
          <t/>
        </is>
      </c>
      <c r="CQ66" t="inlineStr">
        <is>
          <t>pogodba, po kateri ena od 
pogodbenih strank drugi izplača razliko med vrednostjo ogljika na začetku in na koncu obdobja veljavnosti pogodbe</t>
        </is>
      </c>
      <c r="CR66" s="2" t="inlineStr">
        <is>
          <t>differenskontrakt för koldioxid</t>
        </is>
      </c>
      <c r="CS66" s="2" t="inlineStr">
        <is>
          <t>3</t>
        </is>
      </c>
      <c r="CT66" s="2" t="inlineStr">
        <is>
          <t/>
        </is>
      </c>
      <c r="CU66" t="inlineStr">
        <is>
          <t>kontrakt där 1) en offentlig förvaltning eller en privat aktör tillsammans med 2) en annan aktör kommer överens om ett fast pris på kol under en viss period i form av ett &lt;a href="https://iate.europa.eu/entry/result/1420579/sv" target="_blank"&gt;lösenpris&lt;/a&gt;, där differensen tillfaller den första parten om marknadspriset visar sig överstiga lösenpriset och den andra parten om lösenpriset visar sig överstiga marknadspriset</t>
        </is>
      </c>
    </row>
    <row r="67">
      <c r="A67" s="1" t="str">
        <f>HYPERLINK("https://iate.europa.eu/entry/result/764076/all", "764076")</f>
        <v>764076</v>
      </c>
      <c r="B67" t="inlineStr">
        <is>
          <t>ENVIRONMENT</t>
        </is>
      </c>
      <c r="C67" t="inlineStr">
        <is>
          <t>ENVIRONMENT|environmental policy|pollution control measures</t>
        </is>
      </c>
      <c r="D67" s="2" t="inlineStr">
        <is>
          <t>принцип „замърсителят плаща“</t>
        </is>
      </c>
      <c r="E67" s="2" t="inlineStr">
        <is>
          <t>3</t>
        </is>
      </c>
      <c r="F67" s="2" t="inlineStr">
        <is>
          <t/>
        </is>
      </c>
      <c r="G67" t="inlineStr">
        <is>
          <t>принцип на заплащане на разходите за подобряване на състоянието на околната среда за сметка на причинителя на замърсяването</t>
        </is>
      </c>
      <c r="H67" s="2" t="inlineStr">
        <is>
          <t>zásada „znečišťovatel platí“</t>
        </is>
      </c>
      <c r="I67" s="2" t="inlineStr">
        <is>
          <t>3</t>
        </is>
      </c>
      <c r="J67" s="2" t="inlineStr">
        <is>
          <t/>
        </is>
      </c>
      <c r="K67" t="inlineStr">
        <is>
          <t>Jedna ze zásad politiky Společenství v oblasti životního prostředí, stanovená v čl. 174 odst. 2 Smlouvy o ES. Znamená zahrnutí negativních externalit (např. formou daní a poplatků za ekologické újmy, které stanoví regulátor, nebo náhrady stanovené soudem) do nákladů znečišťovatele (znečišťovatel hradí způsobené škody).</t>
        </is>
      </c>
      <c r="L67" s="2" t="inlineStr">
        <is>
          <t>princippet om, at forureneren betaler|
forureneren betaler-princippet</t>
        </is>
      </c>
      <c r="M67" s="2" t="inlineStr">
        <is>
          <t>3|
3</t>
        </is>
      </c>
      <c r="N67" s="2" t="inlineStr">
        <is>
          <t xml:space="preserve">|
</t>
        </is>
      </c>
      <c r="O67" t="inlineStr">
        <is>
          <t>princippet om, at forurenerne bærer omkostningerne ved deres forurening, herunder omkostningerne til de foranstaltninger, der træffes for at forhindre, kontrollere og afhjælpe forureningen, og de omkostninger, denne forurening påfører samfundet</t>
        </is>
      </c>
      <c r="P67" s="2" t="inlineStr">
        <is>
          <t>Verursacherprinzip</t>
        </is>
      </c>
      <c r="Q67" s="2" t="inlineStr">
        <is>
          <t>3</t>
        </is>
      </c>
      <c r="R67" s="2" t="inlineStr">
        <is>
          <t/>
        </is>
      </c>
      <c r="S67" t="inlineStr">
        <is>
          <t>speziell in der Umweltpolitik angewandter Grundsatz, nach dem auch die gesamtwirtschaftl. Kosten einer wirtschaftl. Aktivität von dem zu tragen sind, der sie verursacht hat, und namentlich die Umweltschäden bei der Produktion eines Gutes in dessen betriebswirtschaftl. Kosten einfließen müssen</t>
        </is>
      </c>
      <c r="T67" s="2" t="inlineStr">
        <is>
          <t>αρχή "ο ρυπαίνων πληρώνει"</t>
        </is>
      </c>
      <c r="U67" s="2" t="inlineStr">
        <is>
          <t>3</t>
        </is>
      </c>
      <c r="V67" s="2" t="inlineStr">
        <is>
          <t/>
        </is>
      </c>
      <c r="W67" t="inlineStr">
        <is>
          <t>"Η πολιτική της Κοινότητας στον τομέα του περιβάλλοντος αποβλέπει σε υψηλό επίπεδο προστασίας καιλαμβάνει υπόψη την ποικιλομορφία των καταστάσεων στις διάφορες περιοχές της Κοινότητας. Στηρίζεται στιςαρχές της προφύλαξης και της προληπτικής δράσης, της επανόρθωσης των καταστροφών του περιβάλλοντος,κατά προτεραιότητα στην πηγή, καθώς και στην αρχή «ο ρυπαίνων πληρώνει»." (σ. 108 της Ενοποιημένης απόδοσης της Συνθήκης για την Ευρωπαϊκή Ένωση).</t>
        </is>
      </c>
      <c r="X67" s="2" t="inlineStr">
        <is>
          <t>polluter-pays principle|
polluter pays principle|
PPP|
principle that the polluter should pay|
'polluter pays' principle</t>
        </is>
      </c>
      <c r="Y67" s="2" t="inlineStr">
        <is>
          <t>1|
1|
3|
1|
3</t>
        </is>
      </c>
      <c r="Z67" s="2" t="inlineStr">
        <is>
          <t xml:space="preserve">|
|
|
|
</t>
        </is>
      </c>
      <c r="AA67" t="inlineStr">
        <is>
          <t>principle that those causing pollution should meet the costs to which it gives rise</t>
        </is>
      </c>
      <c r="AB67" s="2" t="inlineStr">
        <is>
          <t>principio del contaminador responsable|
principio de que quien contamina paga|
principio de responsabilidad económica del contaminador</t>
        </is>
      </c>
      <c r="AC67" s="2" t="inlineStr">
        <is>
          <t>2|
4|
3</t>
        </is>
      </c>
      <c r="AD67" s="2" t="inlineStr">
        <is>
          <t xml:space="preserve">|
|
</t>
        </is>
      </c>
      <c r="AE67" t="inlineStr">
        <is>
          <t>Principio del Derecho medioambiental, vinculado al principio de prevención, que exige que el contaminador soporte los gastos necesarios para reparar la contaminación generada por sus actividades.</t>
        </is>
      </c>
      <c r="AF67" s="2" t="inlineStr">
        <is>
          <t>põhimõte, et saastaja maksab|
põhimõte „saastaja maksab“</t>
        </is>
      </c>
      <c r="AG67" s="2" t="inlineStr">
        <is>
          <t>3|
3</t>
        </is>
      </c>
      <c r="AH67" s="2" t="inlineStr">
        <is>
          <t xml:space="preserve">preferred|
</t>
        </is>
      </c>
      <c r="AI67" t="inlineStr">
        <is>
          <t>põhimõte, mille kohaselt kannavad saaste vältimise ja heastamise kulud saaste tekitajad</t>
        </is>
      </c>
      <c r="AJ67" s="2" t="inlineStr">
        <is>
          <t>aiheuttaja maksaa -periaate|
saastuttaja maksaa -periaate|
aiheuttamisperiaate</t>
        </is>
      </c>
      <c r="AK67" s="2" t="inlineStr">
        <is>
          <t>3|
3|
4</t>
        </is>
      </c>
      <c r="AL67" s="2" t="inlineStr">
        <is>
          <t xml:space="preserve">|
|
</t>
        </is>
      </c>
      <c r="AM67" t="inlineStr">
        <is>
          <t/>
        </is>
      </c>
      <c r="AN67" s="2" t="inlineStr">
        <is>
          <t>principe du pollueur-payeur|
PPP</t>
        </is>
      </c>
      <c r="AO67" s="2" t="inlineStr">
        <is>
          <t>3|
3</t>
        </is>
      </c>
      <c r="AP67" s="2" t="inlineStr">
        <is>
          <t xml:space="preserve">|
</t>
        </is>
      </c>
      <c r="AQ67" t="inlineStr">
        <is>
          <t>principe selon lequel le pollueur supporte les coûts engendrés par la pollution résultant de ses activités, y
compris le coût des mesures prises pour prévenir, combattre et éliminer la pollution</t>
        </is>
      </c>
      <c r="AR67" s="2" t="inlineStr">
        <is>
          <t>an prionsabal ‘íoc mar a thruaillítear’|
an prionsabal gurb é údar an truaillithe a íocfaidh as|
an prionsabal 'costas an truaillithe ar an truaillitheoir'</t>
        </is>
      </c>
      <c r="AS67" s="2" t="inlineStr">
        <is>
          <t>3|
4|
3</t>
        </is>
      </c>
      <c r="AT67" s="2" t="inlineStr">
        <is>
          <t xml:space="preserve">|
preferred|
</t>
        </is>
      </c>
      <c r="AU67" t="inlineStr">
        <is>
          <t/>
        </is>
      </c>
      <c r="AV67" t="inlineStr">
        <is>
          <t/>
        </is>
      </c>
      <c r="AW67" t="inlineStr">
        <is>
          <t/>
        </is>
      </c>
      <c r="AX67" t="inlineStr">
        <is>
          <t/>
        </is>
      </c>
      <c r="AY67" t="inlineStr">
        <is>
          <t/>
        </is>
      </c>
      <c r="AZ67" s="2" t="inlineStr">
        <is>
          <t>„a szennyező fizet” elv</t>
        </is>
      </c>
      <c r="BA67" s="2" t="inlineStr">
        <is>
          <t>4</t>
        </is>
      </c>
      <c r="BB67" s="2" t="inlineStr">
        <is>
          <t/>
        </is>
      </c>
      <c r="BC67" t="inlineStr">
        <is>
          <t>elv, amely szerint ha megállapítható a szennyező személye, az általa okozott környezeti terhelés költségeit neki kell megtérítenie</t>
        </is>
      </c>
      <c r="BD67" s="2" t="inlineStr">
        <is>
          <t>principio "chi inquina paga"|
principio dell'inquinatore pagatore</t>
        </is>
      </c>
      <c r="BE67" s="2" t="inlineStr">
        <is>
          <t>4|
3</t>
        </is>
      </c>
      <c r="BF67" s="2" t="inlineStr">
        <is>
          <t xml:space="preserve">|
</t>
        </is>
      </c>
      <c r="BG67" t="inlineStr">
        <is>
          <t>principio di imputazione che prevede di far assumere i costi ambientali derivanti dalla attività di produzione (le esternalità ambientali negative) al produttore. Attraverso l'adozione di tale principio si richiede al produttore di internalizzare nel prezzo del bene anche i costi ambientali sostenuti. Non si tratta pertanto di un "principio etico" o "punitivo" ma di un sistema per assegnare un prezzo alle variabili ambientali che intervengono nei processi di produzione.</t>
        </is>
      </c>
      <c r="BH67" s="2" t="inlineStr">
        <is>
          <t>principas „teršėjas moka“</t>
        </is>
      </c>
      <c r="BI67" s="2" t="inlineStr">
        <is>
          <t>3</t>
        </is>
      </c>
      <c r="BJ67" s="2" t="inlineStr">
        <is>
          <t/>
        </is>
      </c>
      <c r="BK67" t="inlineStr">
        <is>
          <t>koncepcija, kuria vadovaujantis tie, kas savo veikla daro žalą aplinkai, savo lėšomis stengiasi tos žalos išvengti arba moka kompensaciją</t>
        </is>
      </c>
      <c r="BL67" s="2" t="inlineStr">
        <is>
          <t>"piesārņotājs maksā" princips|
princips "piesārņotājs maksā"</t>
        </is>
      </c>
      <c r="BM67" s="2" t="inlineStr">
        <is>
          <t>3|
3</t>
        </is>
      </c>
      <c r="BN67" s="2" t="inlineStr">
        <is>
          <t>|
preferred</t>
        </is>
      </c>
      <c r="BO67" t="inlineStr">
        <is>
          <t>Princips, kas nozīmē, ka piesārņojuma novēršanas, likvidēšanas vai kompensēšanas izmaksas sedz izraisītāji. Potenciālajiem piesārņotājiem izmaksu segšana tiek uzdota, lai motivētu šos piesārņotājus novērst turpmāko piesārņošanu, samazināt piesārņojuma apjomu, nodrošināt nekaitīgāku ražošanas procesu un ekoloģiski tīrākas tehnoloģijas. Līdz ar to šis princips atspoguļo izplatīto pieeju, saskaņā ar kuru finansiālu stimulu un izmaksu sodu ieviešana ir iedarbīgāki pasākumi nekā saistību un aizliegumu noteikšana.</t>
        </is>
      </c>
      <c r="BP67" s="2" t="inlineStr">
        <is>
          <t>prinċipju ta' min iniġġes iħallas|
PPP</t>
        </is>
      </c>
      <c r="BQ67" s="2" t="inlineStr">
        <is>
          <t>3|
3</t>
        </is>
      </c>
      <c r="BR67" s="2" t="inlineStr">
        <is>
          <t xml:space="preserve">|
</t>
        </is>
      </c>
      <c r="BS67" t="inlineStr">
        <is>
          <t>il-prinċipju li jipprevedi li pajjiżi jew kumpaniji privati jew saħansitra individwi għandhom b'xi mod jikkumpensaw lil ħaddieħor għall-effetti kkaġunati mit-tniġġis iġġenerat minnhom jew miċ-ċittadini tagħhom</t>
        </is>
      </c>
      <c r="BT67" s="2" t="inlineStr">
        <is>
          <t>het principe dat de vervuiler betaalt|
het beginsel dat de vervuiler betaalt|
het vervuiler betaalt-principe</t>
        </is>
      </c>
      <c r="BU67" s="2" t="inlineStr">
        <is>
          <t>3|
3|
3</t>
        </is>
      </c>
      <c r="BV67" s="2" t="inlineStr">
        <is>
          <t xml:space="preserve">|
|
</t>
        </is>
      </c>
      <c r="BW67" t="inlineStr">
        <is>
          <t>Naast onder meer het preventiebeginsel en het beginsel dat de vervuiling aan de bron moet worden aangepakt, een van de hoekstenen van het communautair en internationaal milieubeleid</t>
        </is>
      </c>
      <c r="BX67" s="2" t="inlineStr">
        <is>
          <t>zasada „zanieczyszczający płaci”</t>
        </is>
      </c>
      <c r="BY67" s="2" t="inlineStr">
        <is>
          <t>4</t>
        </is>
      </c>
      <c r="BZ67" s="2" t="inlineStr">
        <is>
          <t/>
        </is>
      </c>
      <c r="CA67" t="inlineStr">
        <is>
          <t>jedna z zasad ekologicznych UE, polegająca na tym, że sprawca zanieczyszczenia zobowiązany jest do poniesienia kosztów usunięcia skutków spowodowanego przez siebie zanieczyszczenia</t>
        </is>
      </c>
      <c r="CB67" s="2" t="inlineStr">
        <is>
          <t>PPP|
princípio do poluidor-pagador</t>
        </is>
      </c>
      <c r="CC67" s="2" t="inlineStr">
        <is>
          <t>3|
3</t>
        </is>
      </c>
      <c r="CD67" s="2" t="inlineStr">
        <is>
          <t xml:space="preserve">|
</t>
        </is>
      </c>
      <c r="CE67" t="inlineStr">
        <is>
          <t>Um dos princípios fundamentais em que assenta a
política ambiental da União Europeia, segundo o qual os poluidores
suportam os custos da poluição resultante das suas atividades, incluindo os das medidas tomadas para
prevenir, controlar e reparar os danos da poluição, bem como os custos que impõem à
sociedade.</t>
        </is>
      </c>
      <c r="CF67" s="2" t="inlineStr">
        <is>
          <t>principiul „poluatorul plătește"</t>
        </is>
      </c>
      <c r="CG67" s="2" t="inlineStr">
        <is>
          <t>3</t>
        </is>
      </c>
      <c r="CH67" s="2" t="inlineStr">
        <is>
          <t/>
        </is>
      </c>
      <c r="CI67" t="inlineStr">
        <is>
          <t>principiu conform căruia poluatorii suportă costurile poluării provocate, inclusiv costul măsurilor luate pentru
prevenirea, combaterea și remedierea poluării, precum și costurile pe care aceasta le
impune societății, fiind încurajați să evite daunele
aduse mediului și fiind trași la răspundere pentru poluarea pe care o provoacă</t>
        </is>
      </c>
      <c r="CJ67" s="2" t="inlineStr">
        <is>
          <t>zásada „znečisťovateľ platí“</t>
        </is>
      </c>
      <c r="CK67" s="2" t="inlineStr">
        <is>
          <t>3</t>
        </is>
      </c>
      <c r="CL67" s="2" t="inlineStr">
        <is>
          <t/>
        </is>
      </c>
      <c r="CM67" t="inlineStr">
        <is>
          <t>zásada, v súlade s ktorou by pôvodca znečistenia životného prostredia mal pokryť náklady, ktoré v súvislosti so znečistením vznikli</t>
        </is>
      </c>
      <c r="CN67" s="2" t="inlineStr">
        <is>
          <t>načelo "onesnaževalec plača"|
načelo odgovornosti povzročitelja|
PPP</t>
        </is>
      </c>
      <c r="CO67" s="2" t="inlineStr">
        <is>
          <t>3|
3|
2</t>
        </is>
      </c>
      <c r="CP67" s="2" t="inlineStr">
        <is>
          <t xml:space="preserve">|
|
</t>
        </is>
      </c>
      <c r="CQ67" t="inlineStr">
        <is>
          <t>"mednarodno načelo, da povzročitelj onesnaženja, škode, poškodbe, nesreče ali neustreznega in nedovoljenega posega v okolje nosi vse moralne, kazenske in materialne posledice dokazane škode"</t>
        </is>
      </c>
      <c r="CR67" s="2" t="inlineStr">
        <is>
          <t>principen att förorenaren betalar</t>
        </is>
      </c>
      <c r="CS67" s="2" t="inlineStr">
        <is>
          <t>3</t>
        </is>
      </c>
      <c r="CT67" s="2" t="inlineStr">
        <is>
          <t/>
        </is>
      </c>
      <c r="CU67" t="inlineStr">
        <is>
          <t>principen att betalningsansvaret för miljöskador får bäras av förorenaren</t>
        </is>
      </c>
    </row>
    <row r="68">
      <c r="A68" s="1" t="str">
        <f>HYPERLINK("https://iate.europa.eu/entry/result/261165/all", "261165")</f>
        <v>261165</v>
      </c>
      <c r="B68" t="inlineStr">
        <is>
          <t>FINANCE;EUROPEAN UNION</t>
        </is>
      </c>
      <c r="C68" t="inlineStr">
        <is>
          <t>FINANCE|budget|budgetary expenditure;EUROPEAN UNION|EU finance|EU expenditure</t>
        </is>
      </c>
      <c r="D68" t="inlineStr">
        <is>
          <t/>
        </is>
      </c>
      <c r="E68" t="inlineStr">
        <is>
          <t/>
        </is>
      </c>
      <c r="F68" t="inlineStr">
        <is>
          <t/>
        </is>
      </c>
      <c r="G68" t="inlineStr">
        <is>
          <t/>
        </is>
      </c>
      <c r="H68" t="inlineStr">
        <is>
          <t/>
        </is>
      </c>
      <c r="I68" t="inlineStr">
        <is>
          <t/>
        </is>
      </c>
      <c r="J68" t="inlineStr">
        <is>
          <t/>
        </is>
      </c>
      <c r="K68" t="inlineStr">
        <is>
          <t/>
        </is>
      </c>
      <c r="L68" s="2" t="inlineStr">
        <is>
          <t>fast udgift|
tilbagevendende udgift</t>
        </is>
      </c>
      <c r="M68" s="2" t="inlineStr">
        <is>
          <t>3|
3</t>
        </is>
      </c>
      <c r="N68" s="2" t="inlineStr">
        <is>
          <t xml:space="preserve">|
</t>
        </is>
      </c>
      <c r="O68" t="inlineStr">
        <is>
          <t>omkostning, som gentages i efterfølgende regnskabsperioder (f.eks. lønninger), og som udgør en løbende forpligtelse</t>
        </is>
      </c>
      <c r="P68" s="2" t="inlineStr">
        <is>
          <t>wiederkehrende Ausgaben|
regelmäßige Ausgaben|
laufende Kosten</t>
        </is>
      </c>
      <c r="Q68" s="2" t="inlineStr">
        <is>
          <t>2|
2|
2</t>
        </is>
      </c>
      <c r="R68" s="2" t="inlineStr">
        <is>
          <t xml:space="preserve">|
|
</t>
        </is>
      </c>
      <c r="S68" t="inlineStr">
        <is>
          <t/>
        </is>
      </c>
      <c r="T68" s="2" t="inlineStr">
        <is>
          <t>τακτικές δαπάνες|
επαναλαμβανόμενες δαπάνες|
περιοδικές δαπάνες</t>
        </is>
      </c>
      <c r="U68" s="2" t="inlineStr">
        <is>
          <t>3|
3|
3</t>
        </is>
      </c>
      <c r="V68" s="2" t="inlineStr">
        <is>
          <t xml:space="preserve">|
|
</t>
        </is>
      </c>
      <c r="W68" t="inlineStr">
        <is>
          <t/>
        </is>
      </c>
      <c r="X68" s="2" t="inlineStr">
        <is>
          <t>recurring expenses|
recurring expenditure|
recurrent expenses|
expenditures|
recurrent expenditure</t>
        </is>
      </c>
      <c r="Y68" s="2" t="inlineStr">
        <is>
          <t>3|
3|
3|
1|
3</t>
        </is>
      </c>
      <c r="Z68" s="2" t="inlineStr">
        <is>
          <t xml:space="preserve">|
|
|
|
</t>
        </is>
      </c>
      <c r="AA68" t="inlineStr">
        <is>
          <t>costs that
are repeated in subsequent accounting periods 
(e.g.
salaries) and that represent an ongoing commitment</t>
        </is>
      </c>
      <c r="AB68" s="2" t="inlineStr">
        <is>
          <t>gastos ordinarios|
gastos fijos|
gastos periódicos</t>
        </is>
      </c>
      <c r="AC68" s="2" t="inlineStr">
        <is>
          <t>1|
1|
1</t>
        </is>
      </c>
      <c r="AD68" s="2" t="inlineStr">
        <is>
          <t xml:space="preserve">|
|
</t>
        </is>
      </c>
      <c r="AE68" t="inlineStr">
        <is>
          <t/>
        </is>
      </c>
      <c r="AF68" s="2" t="inlineStr">
        <is>
          <t>korduvad kulud</t>
        </is>
      </c>
      <c r="AG68" s="2" t="inlineStr">
        <is>
          <t>2</t>
        </is>
      </c>
      <c r="AH68" s="2" t="inlineStr">
        <is>
          <t/>
        </is>
      </c>
      <c r="AI68" t="inlineStr">
        <is>
          <t/>
        </is>
      </c>
      <c r="AJ68" t="inlineStr">
        <is>
          <t/>
        </is>
      </c>
      <c r="AK68" t="inlineStr">
        <is>
          <t/>
        </is>
      </c>
      <c r="AL68" t="inlineStr">
        <is>
          <t/>
        </is>
      </c>
      <c r="AM68" t="inlineStr">
        <is>
          <t/>
        </is>
      </c>
      <c r="AN68" s="2" t="inlineStr">
        <is>
          <t>dépenses récurrentes|
dépenses renouvelables|
dépenses ordinaires</t>
        </is>
      </c>
      <c r="AO68" s="2" t="inlineStr">
        <is>
          <t>3|
3|
2</t>
        </is>
      </c>
      <c r="AP68" s="2" t="inlineStr">
        <is>
          <t xml:space="preserve">|
|
</t>
        </is>
      </c>
      <c r="AQ68" t="inlineStr">
        <is>
          <t>dépenses qui se répètent et doivent être réglées à intervalles réguliers (de manière hebdomadaire, mensuelle ou annuelle)</t>
        </is>
      </c>
      <c r="AR68" s="2" t="inlineStr">
        <is>
          <t>caitheachas tráthrialta|
costais athfhillteacha</t>
        </is>
      </c>
      <c r="AS68" s="2" t="inlineStr">
        <is>
          <t>3|
3</t>
        </is>
      </c>
      <c r="AT68" s="2" t="inlineStr">
        <is>
          <t xml:space="preserve">|
</t>
        </is>
      </c>
      <c r="AU68" t="inlineStr">
        <is>
          <t/>
        </is>
      </c>
      <c r="AV68" t="inlineStr">
        <is>
          <t/>
        </is>
      </c>
      <c r="AW68" t="inlineStr">
        <is>
          <t/>
        </is>
      </c>
      <c r="AX68" t="inlineStr">
        <is>
          <t/>
        </is>
      </c>
      <c r="AY68" t="inlineStr">
        <is>
          <t/>
        </is>
      </c>
      <c r="AZ68" s="2" t="inlineStr">
        <is>
          <t>ismétlődő kiadás</t>
        </is>
      </c>
      <c r="BA68" s="2" t="inlineStr">
        <is>
          <t>3</t>
        </is>
      </c>
      <c r="BB68" s="2" t="inlineStr">
        <is>
          <t/>
        </is>
      </c>
      <c r="BC68" t="inlineStr">
        <is>
          <t>rendszeres időközönként (pl. havonta, évente) újból felmerülő kiadások</t>
        </is>
      </c>
      <c r="BD68" t="inlineStr">
        <is>
          <t/>
        </is>
      </c>
      <c r="BE68" t="inlineStr">
        <is>
          <t/>
        </is>
      </c>
      <c r="BF68" t="inlineStr">
        <is>
          <t/>
        </is>
      </c>
      <c r="BG68" t="inlineStr">
        <is>
          <t/>
        </is>
      </c>
      <c r="BH68" s="2" t="inlineStr">
        <is>
          <t>pasikartojančios išlaidos</t>
        </is>
      </c>
      <c r="BI68" s="2" t="inlineStr">
        <is>
          <t>3</t>
        </is>
      </c>
      <c r="BJ68" s="2" t="inlineStr">
        <is>
          <t/>
        </is>
      </c>
      <c r="BK68" t="inlineStr">
        <is>
          <t/>
        </is>
      </c>
      <c r="BL68" t="inlineStr">
        <is>
          <t/>
        </is>
      </c>
      <c r="BM68" t="inlineStr">
        <is>
          <t/>
        </is>
      </c>
      <c r="BN68" t="inlineStr">
        <is>
          <t/>
        </is>
      </c>
      <c r="BO68" t="inlineStr">
        <is>
          <t/>
        </is>
      </c>
      <c r="BP68" t="inlineStr">
        <is>
          <t/>
        </is>
      </c>
      <c r="BQ68" t="inlineStr">
        <is>
          <t/>
        </is>
      </c>
      <c r="BR68" t="inlineStr">
        <is>
          <t/>
        </is>
      </c>
      <c r="BS68" t="inlineStr">
        <is>
          <t/>
        </is>
      </c>
      <c r="BT68" t="inlineStr">
        <is>
          <t/>
        </is>
      </c>
      <c r="BU68" t="inlineStr">
        <is>
          <t/>
        </is>
      </c>
      <c r="BV68" t="inlineStr">
        <is>
          <t/>
        </is>
      </c>
      <c r="BW68" t="inlineStr">
        <is>
          <t/>
        </is>
      </c>
      <c r="BX68" t="inlineStr">
        <is>
          <t/>
        </is>
      </c>
      <c r="BY68" t="inlineStr">
        <is>
          <t/>
        </is>
      </c>
      <c r="BZ68" t="inlineStr">
        <is>
          <t/>
        </is>
      </c>
      <c r="CA68" t="inlineStr">
        <is>
          <t/>
        </is>
      </c>
      <c r="CB68" s="2" t="inlineStr">
        <is>
          <t>despesas de funcionamento</t>
        </is>
      </c>
      <c r="CC68" s="2" t="inlineStr">
        <is>
          <t>1</t>
        </is>
      </c>
      <c r="CD68" s="2" t="inlineStr">
        <is>
          <t/>
        </is>
      </c>
      <c r="CE68" t="inlineStr">
        <is>
          <t/>
        </is>
      </c>
      <c r="CF68" t="inlineStr">
        <is>
          <t/>
        </is>
      </c>
      <c r="CG68" t="inlineStr">
        <is>
          <t/>
        </is>
      </c>
      <c r="CH68" t="inlineStr">
        <is>
          <t/>
        </is>
      </c>
      <c r="CI68" t="inlineStr">
        <is>
          <t/>
        </is>
      </c>
      <c r="CJ68" t="inlineStr">
        <is>
          <t/>
        </is>
      </c>
      <c r="CK68" t="inlineStr">
        <is>
          <t/>
        </is>
      </c>
      <c r="CL68" t="inlineStr">
        <is>
          <t/>
        </is>
      </c>
      <c r="CM68" t="inlineStr">
        <is>
          <t/>
        </is>
      </c>
      <c r="CN68" t="inlineStr">
        <is>
          <t/>
        </is>
      </c>
      <c r="CO68" t="inlineStr">
        <is>
          <t/>
        </is>
      </c>
      <c r="CP68" t="inlineStr">
        <is>
          <t/>
        </is>
      </c>
      <c r="CQ68" t="inlineStr">
        <is>
          <t/>
        </is>
      </c>
      <c r="CR68" t="inlineStr">
        <is>
          <t/>
        </is>
      </c>
      <c r="CS68" t="inlineStr">
        <is>
          <t/>
        </is>
      </c>
      <c r="CT68" t="inlineStr">
        <is>
          <t/>
        </is>
      </c>
      <c r="CU68" t="inlineStr">
        <is>
          <t/>
        </is>
      </c>
    </row>
    <row r="69">
      <c r="A69" s="1" t="str">
        <f>HYPERLINK("https://iate.europa.eu/entry/result/3576234/all", "3576234")</f>
        <v>3576234</v>
      </c>
      <c r="B69" t="inlineStr">
        <is>
          <t>TRANSPORT;ENVIRONMENT</t>
        </is>
      </c>
      <c r="C69" t="inlineStr">
        <is>
          <t>TRANSPORT;ENVIRONMENT</t>
        </is>
      </c>
      <c r="D69" s="2" t="inlineStr">
        <is>
          <t>транспорт с ниски емисии</t>
        </is>
      </c>
      <c r="E69" s="2" t="inlineStr">
        <is>
          <t>3</t>
        </is>
      </c>
      <c r="F69" s="2" t="inlineStr">
        <is>
          <t/>
        </is>
      </c>
      <c r="G69" t="inlineStr">
        <is>
          <t>транспорт с ниски емисии на парникови газове</t>
        </is>
      </c>
      <c r="H69" s="2" t="inlineStr">
        <is>
          <t>doprava s nízkými hodnotami emisí|
nízkoemisní doprava</t>
        </is>
      </c>
      <c r="I69" s="2" t="inlineStr">
        <is>
          <t>3|
3</t>
        </is>
      </c>
      <c r="J69" s="2" t="inlineStr">
        <is>
          <t xml:space="preserve">|
</t>
        </is>
      </c>
      <c r="K69" t="inlineStr">
        <is>
          <t/>
        </is>
      </c>
      <c r="L69" s="2" t="inlineStr">
        <is>
          <t>lavemissionstransport|
transport med lav emission</t>
        </is>
      </c>
      <c r="M69" s="2" t="inlineStr">
        <is>
          <t>3|
3</t>
        </is>
      </c>
      <c r="N69" s="2" t="inlineStr">
        <is>
          <t xml:space="preserve">|
</t>
        </is>
      </c>
      <c r="O69" t="inlineStr">
        <is>
          <t>transport med reduceret drivhusgasemission</t>
        </is>
      </c>
      <c r="P69" s="2" t="inlineStr">
        <is>
          <t>emissionsarmer Verkehr</t>
        </is>
      </c>
      <c r="Q69" s="2" t="inlineStr">
        <is>
          <t>3</t>
        </is>
      </c>
      <c r="R69" s="2" t="inlineStr">
        <is>
          <t/>
        </is>
      </c>
      <c r="S69" t="inlineStr">
        <is>
          <t>Verkehr mit geringen Treibhausgasemissionen</t>
        </is>
      </c>
      <c r="T69" s="2" t="inlineStr">
        <is>
          <t>μεταφορά με χαμηλές εκπομπές</t>
        </is>
      </c>
      <c r="U69" s="2" t="inlineStr">
        <is>
          <t>3</t>
        </is>
      </c>
      <c r="V69" s="2" t="inlineStr">
        <is>
          <t/>
        </is>
      </c>
      <c r="W69" t="inlineStr">
        <is>
          <t/>
        </is>
      </c>
      <c r="X69" s="2" t="inlineStr">
        <is>
          <t>low-emission transport</t>
        </is>
      </c>
      <c r="Y69" s="2" t="inlineStr">
        <is>
          <t>3</t>
        </is>
      </c>
      <c r="Z69" s="2" t="inlineStr">
        <is>
          <t/>
        </is>
      </c>
      <c r="AA69" t="inlineStr">
        <is>
          <t>transport with reduced greenhouse gas emissions</t>
        </is>
      </c>
      <c r="AB69" t="inlineStr">
        <is>
          <t/>
        </is>
      </c>
      <c r="AC69" t="inlineStr">
        <is>
          <t/>
        </is>
      </c>
      <c r="AD69" t="inlineStr">
        <is>
          <t/>
        </is>
      </c>
      <c r="AE69" t="inlineStr">
        <is>
          <t/>
        </is>
      </c>
      <c r="AF69" s="2" t="inlineStr">
        <is>
          <t>vähesaastavad transpordivahendid|
vähesaastav transport|
vähese heitega transport</t>
        </is>
      </c>
      <c r="AG69" s="2" t="inlineStr">
        <is>
          <t>2|
2|
2</t>
        </is>
      </c>
      <c r="AH69" s="2" t="inlineStr">
        <is>
          <t xml:space="preserve">|
proposed|
</t>
        </is>
      </c>
      <c r="AI69" t="inlineStr">
        <is>
          <t>madalama kasvuhoonegaaside heitega transport</t>
        </is>
      </c>
      <c r="AJ69" s="2" t="inlineStr">
        <is>
          <t>vähäpäästöinen liikenne</t>
        </is>
      </c>
      <c r="AK69" s="2" t="inlineStr">
        <is>
          <t>3</t>
        </is>
      </c>
      <c r="AL69" s="2" t="inlineStr">
        <is>
          <t/>
        </is>
      </c>
      <c r="AM69" t="inlineStr">
        <is>
          <t>liikenne, jossa syntyy vähän päästöjä</t>
        </is>
      </c>
      <c r="AN69" s="2" t="inlineStr">
        <is>
          <t>moyen de transport à faibles émissions</t>
        </is>
      </c>
      <c r="AO69" s="2" t="inlineStr">
        <is>
          <t>3</t>
        </is>
      </c>
      <c r="AP69" s="2" t="inlineStr">
        <is>
          <t/>
        </is>
      </c>
      <c r="AQ69" t="inlineStr">
        <is>
          <t>moyen de transport à faibles émissions de gaz à effet de serre</t>
        </is>
      </c>
      <c r="AR69" s="2" t="inlineStr">
        <is>
          <t>iompar ísealastaíochtaí|
iompar astaíochtaí ísle</t>
        </is>
      </c>
      <c r="AS69" s="2" t="inlineStr">
        <is>
          <t>3|
3</t>
        </is>
      </c>
      <c r="AT69" s="2" t="inlineStr">
        <is>
          <t xml:space="preserve">|
</t>
        </is>
      </c>
      <c r="AU69" t="inlineStr">
        <is>
          <t/>
        </is>
      </c>
      <c r="AV69" s="2" t="inlineStr">
        <is>
          <t>promet s niskom razinom emisija</t>
        </is>
      </c>
      <c r="AW69" s="2" t="inlineStr">
        <is>
          <t>3</t>
        </is>
      </c>
      <c r="AX69" s="2" t="inlineStr">
        <is>
          <t/>
        </is>
      </c>
      <c r="AY69" t="inlineStr">
        <is>
          <t/>
        </is>
      </c>
      <c r="AZ69" s="2" t="inlineStr">
        <is>
          <t>alacsony kibocsátású közlekedés</t>
        </is>
      </c>
      <c r="BA69" s="2" t="inlineStr">
        <is>
          <t>3</t>
        </is>
      </c>
      <c r="BB69" s="2" t="inlineStr">
        <is>
          <t/>
        </is>
      </c>
      <c r="BC69" t="inlineStr">
        <is>
          <t>alacsonyabb CO2-kibocsátású közlekedési eszközök használata, amely az &lt;a href="https://iate.europa.eu/entry/result/3569951/hu" target="_blank"&gt;alacsony kibocsátású mobilitás &lt;/a&gt;egyik központi eleme</t>
        </is>
      </c>
      <c r="BD69" s="2" t="inlineStr">
        <is>
          <t>trasporto a basse emissioni</t>
        </is>
      </c>
      <c r="BE69" s="2" t="inlineStr">
        <is>
          <t>3</t>
        </is>
      </c>
      <c r="BF69" s="2" t="inlineStr">
        <is>
          <t/>
        </is>
      </c>
      <c r="BG69" t="inlineStr">
        <is>
          <t/>
        </is>
      </c>
      <c r="BH69" s="2" t="inlineStr">
        <is>
          <t>mažataršis transportas</t>
        </is>
      </c>
      <c r="BI69" s="2" t="inlineStr">
        <is>
          <t>3</t>
        </is>
      </c>
      <c r="BJ69" s="2" t="inlineStr">
        <is>
          <t/>
        </is>
      </c>
      <c r="BK69" t="inlineStr">
        <is>
          <t>nedidelius šiltnamio efektą sukeliančių dujų kiekius išskiriantis transportas</t>
        </is>
      </c>
      <c r="BL69" s="2" t="inlineStr">
        <is>
          <t>mazemisiju transports</t>
        </is>
      </c>
      <c r="BM69" s="2" t="inlineStr">
        <is>
          <t>3</t>
        </is>
      </c>
      <c r="BN69" s="2" t="inlineStr">
        <is>
          <t/>
        </is>
      </c>
      <c r="BO69" t="inlineStr">
        <is>
          <t>transports ar samazinātām siltumnīcefekta gāzu [ &lt;a href="/entry/result/835577/all" id="ENTRY_TO_ENTRY_CONVERTER" target="_blank"&gt;IATE:835577&lt;/a&gt; ] emisijām</t>
        </is>
      </c>
      <c r="BP69" s="2" t="inlineStr">
        <is>
          <t>trasport b'emissjonijiet baxxi</t>
        </is>
      </c>
      <c r="BQ69" s="2" t="inlineStr">
        <is>
          <t>3</t>
        </is>
      </c>
      <c r="BR69" s="2" t="inlineStr">
        <is>
          <t/>
        </is>
      </c>
      <c r="BS69" t="inlineStr">
        <is>
          <t>mezzi ta' trasport b'emissjonijiet baxxi ta' gass b'effett ta' serra</t>
        </is>
      </c>
      <c r="BT69" s="2" t="inlineStr">
        <is>
          <t>emissiearm vervoer</t>
        </is>
      </c>
      <c r="BU69" s="2" t="inlineStr">
        <is>
          <t>3</t>
        </is>
      </c>
      <c r="BV69" s="2" t="inlineStr">
        <is>
          <t/>
        </is>
      </c>
      <c r="BW69" t="inlineStr">
        <is>
          <t>vervoer waarbij weinig of geen broeikasgassen vrijkomen</t>
        </is>
      </c>
      <c r="BX69" s="2" t="inlineStr">
        <is>
          <t>transport niskoemisyjny</t>
        </is>
      </c>
      <c r="BY69" s="2" t="inlineStr">
        <is>
          <t>3</t>
        </is>
      </c>
      <c r="BZ69" s="2" t="inlineStr">
        <is>
          <t/>
        </is>
      </c>
      <c r="CA69" t="inlineStr">
        <is>
          <t/>
        </is>
      </c>
      <c r="CB69" t="inlineStr">
        <is>
          <t/>
        </is>
      </c>
      <c r="CC69" t="inlineStr">
        <is>
          <t/>
        </is>
      </c>
      <c r="CD69" t="inlineStr">
        <is>
          <t/>
        </is>
      </c>
      <c r="CE69" t="inlineStr">
        <is>
          <t/>
        </is>
      </c>
      <c r="CF69" t="inlineStr">
        <is>
          <t/>
        </is>
      </c>
      <c r="CG69" t="inlineStr">
        <is>
          <t/>
        </is>
      </c>
      <c r="CH69" t="inlineStr">
        <is>
          <t/>
        </is>
      </c>
      <c r="CI69" t="inlineStr">
        <is>
          <t/>
        </is>
      </c>
      <c r="CJ69" s="2" t="inlineStr">
        <is>
          <t>nízkoemisná doprava</t>
        </is>
      </c>
      <c r="CK69" s="2" t="inlineStr">
        <is>
          <t>3</t>
        </is>
      </c>
      <c r="CL69" s="2" t="inlineStr">
        <is>
          <t/>
        </is>
      </c>
      <c r="CM69" t="inlineStr">
        <is>
          <t>doprava, ktorej cieľom je znižovať emisie skleníkových plynov</t>
        </is>
      </c>
      <c r="CN69" s="2" t="inlineStr">
        <is>
          <t>promet z nizkimi emisijami|
nizkoemisijski promet</t>
        </is>
      </c>
      <c r="CO69" s="2" t="inlineStr">
        <is>
          <t>3|
2</t>
        </is>
      </c>
      <c r="CP69" s="2" t="inlineStr">
        <is>
          <t xml:space="preserve">|
</t>
        </is>
      </c>
      <c r="CQ69" t="inlineStr">
        <is>
          <t/>
        </is>
      </c>
      <c r="CR69" s="2" t="inlineStr">
        <is>
          <t>transporter med låga utsläppsnivåer</t>
        </is>
      </c>
      <c r="CS69" s="2" t="inlineStr">
        <is>
          <t>3</t>
        </is>
      </c>
      <c r="CT69" s="2" t="inlineStr">
        <is>
          <t/>
        </is>
      </c>
      <c r="CU69" t="inlineStr">
        <is>
          <t/>
        </is>
      </c>
    </row>
    <row r="70">
      <c r="A70" s="1" t="str">
        <f>HYPERLINK("https://iate.europa.eu/entry/result/3628226/all", "3628226")</f>
        <v>3628226</v>
      </c>
      <c r="B70" t="inlineStr">
        <is>
          <t>ECONOMICS</t>
        </is>
      </c>
      <c r="C70" t="inlineStr">
        <is>
          <t>ECONOMICS|national accounts|income|household income</t>
        </is>
      </c>
      <c r="D70" s="2" t="inlineStr">
        <is>
          <t>домакинства с ниски до средни доходи</t>
        </is>
      </c>
      <c r="E70" s="2" t="inlineStr">
        <is>
          <t>3</t>
        </is>
      </c>
      <c r="F70" s="2" t="inlineStr">
        <is>
          <t/>
        </is>
      </c>
      <c r="G70" t="inlineStr">
        <is>
          <t>домакинства, чийто доход е между 75% и 100% от националния медианен доход</t>
        </is>
      </c>
      <c r="H70" t="inlineStr">
        <is>
          <t/>
        </is>
      </c>
      <c r="I70" t="inlineStr">
        <is>
          <t/>
        </is>
      </c>
      <c r="J70" t="inlineStr">
        <is>
          <t/>
        </is>
      </c>
      <c r="K70" t="inlineStr">
        <is>
          <t/>
        </is>
      </c>
      <c r="L70" s="2" t="inlineStr">
        <is>
          <t>husholdning med lavere mellemindkomst|
husstand fra nedre middelindkomsklasserne</t>
        </is>
      </c>
      <c r="M70" s="2" t="inlineStr">
        <is>
          <t>3|
3</t>
        </is>
      </c>
      <c r="N70" s="2" t="inlineStr">
        <is>
          <t xml:space="preserve">|
</t>
        </is>
      </c>
      <c r="O70" t="inlineStr">
        <is>
          <t>husholdninger, hvis indkomst er på mellem 75 % og 100 % af den nationale medianindkomst</t>
        </is>
      </c>
      <c r="P70" s="2" t="inlineStr">
        <is>
          <t>Haushalt mit mittleren Einkommen im unteren Bereich|
Haushalt mit niedrigem bis mittlerem Einkommen</t>
        </is>
      </c>
      <c r="Q70" s="2" t="inlineStr">
        <is>
          <t>3|
3</t>
        </is>
      </c>
      <c r="R70" s="2" t="inlineStr">
        <is>
          <t xml:space="preserve">|
</t>
        </is>
      </c>
      <c r="S70" t="inlineStr">
        <is>
          <t>Haushalt mit einem Einkommen von 75 % des nationalen Durchschnittseinkommens</t>
        </is>
      </c>
      <c r="T70" s="2" t="inlineStr">
        <is>
          <t>νοικοκυριό χαμηλότερου μέσου εισοδήματος|
νοικοκυριό με χαμηλότερο μεσαίο εισόδημα|
νοικοκυριό χαμηλότερου μεσαίου εισοδήματος</t>
        </is>
      </c>
      <c r="U70" s="2" t="inlineStr">
        <is>
          <t>3|
3|
3</t>
        </is>
      </c>
      <c r="V70" s="2" t="inlineStr">
        <is>
          <t xml:space="preserve">|
|
</t>
        </is>
      </c>
      <c r="W70" t="inlineStr">
        <is>
          <t/>
        </is>
      </c>
      <c r="X70" s="2" t="inlineStr">
        <is>
          <t>lower middle-income household</t>
        </is>
      </c>
      <c r="Y70" s="2" t="inlineStr">
        <is>
          <t>3</t>
        </is>
      </c>
      <c r="Z70" s="2" t="inlineStr">
        <is>
          <t/>
        </is>
      </c>
      <c r="AA70" t="inlineStr">
        <is>
          <t>households, where income is 75% to 100% of national median income</t>
        </is>
      </c>
      <c r="AB70" t="inlineStr">
        <is>
          <t/>
        </is>
      </c>
      <c r="AC70" t="inlineStr">
        <is>
          <t/>
        </is>
      </c>
      <c r="AD70" t="inlineStr">
        <is>
          <t/>
        </is>
      </c>
      <c r="AE70" t="inlineStr">
        <is>
          <t/>
        </is>
      </c>
      <c r="AF70" s="2" t="inlineStr">
        <is>
          <t>väiksema keskmise sissetulekuga leibkond</t>
        </is>
      </c>
      <c r="AG70" s="2" t="inlineStr">
        <is>
          <t>2</t>
        </is>
      </c>
      <c r="AH70" s="2" t="inlineStr">
        <is>
          <t>proposed</t>
        </is>
      </c>
      <c r="AI70" t="inlineStr">
        <is>
          <t>&lt;i&gt;&lt;a href="https://iate.europa.eu/entry/result/1414864/all" target="_blank"&gt;leibkond&lt;/a&gt;,&lt;/i&gt; kelle sissetulek on 75% kuni 100% riigi &lt;a href="https://iate.europa.eu/entry/result/916450/all" target="_blank"&gt;&lt;i&gt;mediaansissetulekust&lt;/i&gt;&lt;/a&gt;</t>
        </is>
      </c>
      <c r="AJ70" t="inlineStr">
        <is>
          <t/>
        </is>
      </c>
      <c r="AK70" t="inlineStr">
        <is>
          <t/>
        </is>
      </c>
      <c r="AL70" t="inlineStr">
        <is>
          <t/>
        </is>
      </c>
      <c r="AM70" t="inlineStr">
        <is>
          <t/>
        </is>
      </c>
      <c r="AN70" s="2" t="inlineStr">
        <is>
          <t>ménage à revenu intermédiaire de la tranche inférieure</t>
        </is>
      </c>
      <c r="AO70" s="2" t="inlineStr">
        <is>
          <t>3</t>
        </is>
      </c>
      <c r="AP70" s="2" t="inlineStr">
        <is>
          <t/>
        </is>
      </c>
      <c r="AQ70" t="inlineStr">
        <is>
          <t>ménage avec un revenu situé entre 75% et 100% du revenu national médian des ménages</t>
        </is>
      </c>
      <c r="AR70" s="2" t="inlineStr">
        <is>
          <t>teaghlach íseal-mheánioncaim</t>
        </is>
      </c>
      <c r="AS70" s="2" t="inlineStr">
        <is>
          <t>3</t>
        </is>
      </c>
      <c r="AT70" s="2" t="inlineStr">
        <is>
          <t/>
        </is>
      </c>
      <c r="AU70" t="inlineStr">
        <is>
          <t/>
        </is>
      </c>
      <c r="AV70" t="inlineStr">
        <is>
          <t/>
        </is>
      </c>
      <c r="AW70" t="inlineStr">
        <is>
          <t/>
        </is>
      </c>
      <c r="AX70" t="inlineStr">
        <is>
          <t/>
        </is>
      </c>
      <c r="AY70" t="inlineStr">
        <is>
          <t/>
        </is>
      </c>
      <c r="AZ70" t="inlineStr">
        <is>
          <t/>
        </is>
      </c>
      <c r="BA70" t="inlineStr">
        <is>
          <t/>
        </is>
      </c>
      <c r="BB70" t="inlineStr">
        <is>
          <t/>
        </is>
      </c>
      <c r="BC70" t="inlineStr">
        <is>
          <t/>
        </is>
      </c>
      <c r="BD70" t="inlineStr">
        <is>
          <t/>
        </is>
      </c>
      <c r="BE70" t="inlineStr">
        <is>
          <t/>
        </is>
      </c>
      <c r="BF70" t="inlineStr">
        <is>
          <t/>
        </is>
      </c>
      <c r="BG70" t="inlineStr">
        <is>
          <t/>
        </is>
      </c>
      <c r="BH70" s="2" t="inlineStr">
        <is>
          <t>mažesnes nei vidutines pajamas gaunantis namų ūkis</t>
        </is>
      </c>
      <c r="BI70" s="2" t="inlineStr">
        <is>
          <t>3</t>
        </is>
      </c>
      <c r="BJ70" s="2" t="inlineStr">
        <is>
          <t/>
        </is>
      </c>
      <c r="BK70" t="inlineStr">
        <is>
          <t/>
        </is>
      </c>
      <c r="BL70" t="inlineStr">
        <is>
          <t/>
        </is>
      </c>
      <c r="BM70" t="inlineStr">
        <is>
          <t/>
        </is>
      </c>
      <c r="BN70" t="inlineStr">
        <is>
          <t/>
        </is>
      </c>
      <c r="BO70" t="inlineStr">
        <is>
          <t/>
        </is>
      </c>
      <c r="BP70" t="inlineStr">
        <is>
          <t/>
        </is>
      </c>
      <c r="BQ70" t="inlineStr">
        <is>
          <t/>
        </is>
      </c>
      <c r="BR70" t="inlineStr">
        <is>
          <t/>
        </is>
      </c>
      <c r="BS70" t="inlineStr">
        <is>
          <t/>
        </is>
      </c>
      <c r="BT70" t="inlineStr">
        <is>
          <t/>
        </is>
      </c>
      <c r="BU70" t="inlineStr">
        <is>
          <t/>
        </is>
      </c>
      <c r="BV70" t="inlineStr">
        <is>
          <t/>
        </is>
      </c>
      <c r="BW70" t="inlineStr">
        <is>
          <t/>
        </is>
      </c>
      <c r="BX70" t="inlineStr">
        <is>
          <t/>
        </is>
      </c>
      <c r="BY70" t="inlineStr">
        <is>
          <t/>
        </is>
      </c>
      <c r="BZ70" t="inlineStr">
        <is>
          <t/>
        </is>
      </c>
      <c r="CA70" t="inlineStr">
        <is>
          <t/>
        </is>
      </c>
      <c r="CB70" t="inlineStr">
        <is>
          <t/>
        </is>
      </c>
      <c r="CC70" t="inlineStr">
        <is>
          <t/>
        </is>
      </c>
      <c r="CD70" t="inlineStr">
        <is>
          <t/>
        </is>
      </c>
      <c r="CE70" t="inlineStr">
        <is>
          <t/>
        </is>
      </c>
      <c r="CF70" t="inlineStr">
        <is>
          <t/>
        </is>
      </c>
      <c r="CG70" t="inlineStr">
        <is>
          <t/>
        </is>
      </c>
      <c r="CH70" t="inlineStr">
        <is>
          <t/>
        </is>
      </c>
      <c r="CI70" t="inlineStr">
        <is>
          <t/>
        </is>
      </c>
      <c r="CJ70" t="inlineStr">
        <is>
          <t/>
        </is>
      </c>
      <c r="CK70" t="inlineStr">
        <is>
          <t/>
        </is>
      </c>
      <c r="CL70" t="inlineStr">
        <is>
          <t/>
        </is>
      </c>
      <c r="CM70" t="inlineStr">
        <is>
          <t/>
        </is>
      </c>
      <c r="CN70" t="inlineStr">
        <is>
          <t/>
        </is>
      </c>
      <c r="CO70" t="inlineStr">
        <is>
          <t/>
        </is>
      </c>
      <c r="CP70" t="inlineStr">
        <is>
          <t/>
        </is>
      </c>
      <c r="CQ70" t="inlineStr">
        <is>
          <t/>
        </is>
      </c>
      <c r="CR70" s="2" t="inlineStr">
        <is>
          <t>lägre medelinkomsthushåll</t>
        </is>
      </c>
      <c r="CS70" s="2" t="inlineStr">
        <is>
          <t>3</t>
        </is>
      </c>
      <c r="CT70" s="2" t="inlineStr">
        <is>
          <t/>
        </is>
      </c>
      <c r="CU70" t="inlineStr">
        <is>
          <t/>
        </is>
      </c>
    </row>
    <row r="71">
      <c r="A71" s="1" t="str">
        <f>HYPERLINK("https://iate.europa.eu/entry/result/382001/all", "382001")</f>
        <v>382001</v>
      </c>
      <c r="B71" t="inlineStr">
        <is>
          <t>ENERGY</t>
        </is>
      </c>
      <c r="C71" t="inlineStr">
        <is>
          <t>ENERGY|energy policy|energy policy|energy audit|energy production</t>
        </is>
      </c>
      <c r="D71" s="2" t="inlineStr">
        <is>
          <t>производство на енергия на място</t>
        </is>
      </c>
      <c r="E71" s="2" t="inlineStr">
        <is>
          <t>3</t>
        </is>
      </c>
      <c r="F71" s="2" t="inlineStr">
        <is>
          <t/>
        </is>
      </c>
      <c r="G71" t="inlineStr">
        <is>
          <t>производство на енергия в помещенията и на земята, върху която се намира сградата, както и в самата сграда;</t>
        </is>
      </c>
      <c r="H71" t="inlineStr">
        <is>
          <t/>
        </is>
      </c>
      <c r="I71" t="inlineStr">
        <is>
          <t/>
        </is>
      </c>
      <c r="J71" t="inlineStr">
        <is>
          <t/>
        </is>
      </c>
      <c r="K71" t="inlineStr">
        <is>
          <t/>
        </is>
      </c>
      <c r="L71" s="2" t="inlineStr">
        <is>
          <t>egenproduktion af energi|
lokalt produceret energi|
produktion af energi på stedet|
egenproduktion af elkraft</t>
        </is>
      </c>
      <c r="M71" s="2" t="inlineStr">
        <is>
          <t>3|
3|
3|
2</t>
        </is>
      </c>
      <c r="N71" s="2" t="inlineStr">
        <is>
          <t xml:space="preserve">|
|
|
</t>
        </is>
      </c>
      <c r="O71" t="inlineStr">
        <is>
          <t>energiproduktion på de lokaliteter og den grund, bygningen er beliggende på, og selve bygningen</t>
        </is>
      </c>
      <c r="P71" s="2" t="inlineStr">
        <is>
          <t>Energieerzeugung am Standort</t>
        </is>
      </c>
      <c r="Q71" s="2" t="inlineStr">
        <is>
          <t>3</t>
        </is>
      </c>
      <c r="R71" s="2" t="inlineStr">
        <is>
          <t/>
        </is>
      </c>
      <c r="S71" t="inlineStr">
        <is>
          <t>Erzeugung von Energie im Gebäude selbst oder auf dem Grundstück, auf dem sich das Gebäude befindet</t>
        </is>
      </c>
      <c r="T71" s="2" t="inlineStr">
        <is>
          <t>επιτόπια παραγωγή</t>
        </is>
      </c>
      <c r="U71" s="2" t="inlineStr">
        <is>
          <t>3</t>
        </is>
      </c>
      <c r="V71" s="2" t="inlineStr">
        <is>
          <t/>
        </is>
      </c>
      <c r="W71" t="inlineStr">
        <is>
          <t/>
        </is>
      </c>
      <c r="X71" s="2" t="inlineStr">
        <is>
          <t>on-site energy generation|
on-site generation|
on-site energy production|
on-site production</t>
        </is>
      </c>
      <c r="Y71" s="2" t="inlineStr">
        <is>
          <t>1|
3|
1|
3</t>
        </is>
      </c>
      <c r="Z71" s="2" t="inlineStr">
        <is>
          <t xml:space="preserve">|
|
|
</t>
        </is>
      </c>
      <c r="AA71" t="inlineStr">
        <is>
          <t>production
of energy on the premises and land on which a building is located and in the
building itself</t>
        </is>
      </c>
      <c r="AB71" t="inlineStr">
        <is>
          <t/>
        </is>
      </c>
      <c r="AC71" t="inlineStr">
        <is>
          <t/>
        </is>
      </c>
      <c r="AD71" t="inlineStr">
        <is>
          <t/>
        </is>
      </c>
      <c r="AE71" t="inlineStr">
        <is>
          <t/>
        </is>
      </c>
      <c r="AF71" s="2" t="inlineStr">
        <is>
          <t>kohapeal tootmine</t>
        </is>
      </c>
      <c r="AG71" s="2" t="inlineStr">
        <is>
          <t>3</t>
        </is>
      </c>
      <c r="AH71" s="2" t="inlineStr">
        <is>
          <t/>
        </is>
      </c>
      <c r="AI71" t="inlineStr">
        <is>
          <t/>
        </is>
      </c>
      <c r="AJ71" t="inlineStr">
        <is>
          <t/>
        </is>
      </c>
      <c r="AK71" t="inlineStr">
        <is>
          <t/>
        </is>
      </c>
      <c r="AL71" t="inlineStr">
        <is>
          <t/>
        </is>
      </c>
      <c r="AM71" t="inlineStr">
        <is>
          <t/>
        </is>
      </c>
      <c r="AN71" s="2" t="inlineStr">
        <is>
          <t>production sur place|
production sur site</t>
        </is>
      </c>
      <c r="AO71" s="2" t="inlineStr">
        <is>
          <t>2|
3</t>
        </is>
      </c>
      <c r="AP71" s="2" t="inlineStr">
        <is>
          <t xml:space="preserve">|
</t>
        </is>
      </c>
      <c r="AQ71" t="inlineStr">
        <is>
          <t>production d'énergie dans le bâtiment lui-même ou sur le terrain sur lequel se situe le bâtiment</t>
        </is>
      </c>
      <c r="AR71" s="2" t="inlineStr">
        <is>
          <t>táirgeadh ar an láthair</t>
        </is>
      </c>
      <c r="AS71" s="2" t="inlineStr">
        <is>
          <t>3</t>
        </is>
      </c>
      <c r="AT71" s="2" t="inlineStr">
        <is>
          <t/>
        </is>
      </c>
      <c r="AU71" t="inlineStr">
        <is>
          <t/>
        </is>
      </c>
      <c r="AV71" t="inlineStr">
        <is>
          <t/>
        </is>
      </c>
      <c r="AW71" t="inlineStr">
        <is>
          <t/>
        </is>
      </c>
      <c r="AX71" t="inlineStr">
        <is>
          <t/>
        </is>
      </c>
      <c r="AY71" t="inlineStr">
        <is>
          <t/>
        </is>
      </c>
      <c r="AZ71" t="inlineStr">
        <is>
          <t/>
        </is>
      </c>
      <c r="BA71" t="inlineStr">
        <is>
          <t/>
        </is>
      </c>
      <c r="BB71" t="inlineStr">
        <is>
          <t/>
        </is>
      </c>
      <c r="BC71" t="inlineStr">
        <is>
          <t/>
        </is>
      </c>
      <c r="BD71" s="2" t="inlineStr">
        <is>
          <t>produzione in loco</t>
        </is>
      </c>
      <c r="BE71" s="2" t="inlineStr">
        <is>
          <t>3</t>
        </is>
      </c>
      <c r="BF71" s="2" t="inlineStr">
        <is>
          <t/>
        </is>
      </c>
      <c r="BG71" t="inlineStr">
        <is>
          <t>produzione di energia nel luogo e nell'area di ubicazione di un edificio e nell'edificio stesso</t>
        </is>
      </c>
      <c r="BH71" s="2" t="inlineStr">
        <is>
          <t>energijos gamyba vietoje</t>
        </is>
      </c>
      <c r="BI71" s="2" t="inlineStr">
        <is>
          <t>3</t>
        </is>
      </c>
      <c r="BJ71" s="2" t="inlineStr">
        <is>
          <t/>
        </is>
      </c>
      <c r="BK71" t="inlineStr">
        <is>
          <t>enegijos gamyba valdoje ir sklype, kuriuose yra pastatas, ir pačiame pastate</t>
        </is>
      </c>
      <c r="BL71" t="inlineStr">
        <is>
          <t/>
        </is>
      </c>
      <c r="BM71" t="inlineStr">
        <is>
          <t/>
        </is>
      </c>
      <c r="BN71" t="inlineStr">
        <is>
          <t/>
        </is>
      </c>
      <c r="BO71" t="inlineStr">
        <is>
          <t/>
        </is>
      </c>
      <c r="BP71" t="inlineStr">
        <is>
          <t/>
        </is>
      </c>
      <c r="BQ71" t="inlineStr">
        <is>
          <t/>
        </is>
      </c>
      <c r="BR71" t="inlineStr">
        <is>
          <t/>
        </is>
      </c>
      <c r="BS71" t="inlineStr">
        <is>
          <t/>
        </is>
      </c>
      <c r="BT71" t="inlineStr">
        <is>
          <t/>
        </is>
      </c>
      <c r="BU71" t="inlineStr">
        <is>
          <t/>
        </is>
      </c>
      <c r="BV71" t="inlineStr">
        <is>
          <t/>
        </is>
      </c>
      <c r="BW71" t="inlineStr">
        <is>
          <t/>
        </is>
      </c>
      <c r="BX71" s="2" t="inlineStr">
        <is>
          <t>lokalne wytwarzanie energii|
wytwarzanie energii na miejscu</t>
        </is>
      </c>
      <c r="BY71" s="2" t="inlineStr">
        <is>
          <t>3|
3</t>
        </is>
      </c>
      <c r="BZ71" s="2" t="inlineStr">
        <is>
          <t xml:space="preserve">|
</t>
        </is>
      </c>
      <c r="CA71" t="inlineStr">
        <is>
          <t>produkcja energii elektrycznej, która jest dostarczana bezpośrednio do sieci wewnętrznej odbiorcy</t>
        </is>
      </c>
      <c r="CB71" s="2" t="inlineStr">
        <is>
          <t>produção no local</t>
        </is>
      </c>
      <c r="CC71" s="2" t="inlineStr">
        <is>
          <t>1</t>
        </is>
      </c>
      <c r="CD71" s="2" t="inlineStr">
        <is>
          <t/>
        </is>
      </c>
      <c r="CE71" t="inlineStr">
        <is>
          <t/>
        </is>
      </c>
      <c r="CF71" t="inlineStr">
        <is>
          <t/>
        </is>
      </c>
      <c r="CG71" t="inlineStr">
        <is>
          <t/>
        </is>
      </c>
      <c r="CH71" t="inlineStr">
        <is>
          <t/>
        </is>
      </c>
      <c r="CI71" t="inlineStr">
        <is>
          <t/>
        </is>
      </c>
      <c r="CJ71" t="inlineStr">
        <is>
          <t/>
        </is>
      </c>
      <c r="CK71" t="inlineStr">
        <is>
          <t/>
        </is>
      </c>
      <c r="CL71" t="inlineStr">
        <is>
          <t/>
        </is>
      </c>
      <c r="CM71" t="inlineStr">
        <is>
          <t/>
        </is>
      </c>
      <c r="CN71" t="inlineStr">
        <is>
          <t/>
        </is>
      </c>
      <c r="CO71" t="inlineStr">
        <is>
          <t/>
        </is>
      </c>
      <c r="CP71" t="inlineStr">
        <is>
          <t/>
        </is>
      </c>
      <c r="CQ71" t="inlineStr">
        <is>
          <t/>
        </is>
      </c>
      <c r="CR71" s="2" t="inlineStr">
        <is>
          <t>on-siteproduktion|
produktion på plats</t>
        </is>
      </c>
      <c r="CS71" s="2" t="inlineStr">
        <is>
          <t>3|
3</t>
        </is>
      </c>
      <c r="CT71" s="2" t="inlineStr">
        <is>
          <t xml:space="preserve">|
</t>
        </is>
      </c>
      <c r="CU71" t="inlineStr">
        <is>
          <t/>
        </is>
      </c>
    </row>
    <row r="72">
      <c r="A72" s="1" t="str">
        <f>HYPERLINK("https://iate.europa.eu/entry/result/3627829/all", "3627829")</f>
        <v>3627829</v>
      </c>
      <c r="B72" t="inlineStr">
        <is>
          <t>ENVIRONMENT</t>
        </is>
      </c>
      <c r="C72" t="inlineStr">
        <is>
          <t>ENVIRONMENT|environmental policy|climate change policy|emission trading|EU Emissions Trading Scheme</t>
        </is>
      </c>
      <c r="D72" s="2" t="inlineStr">
        <is>
          <t>предлагане на квоти за емисии|
предлагане на квоти</t>
        </is>
      </c>
      <c r="E72" s="2" t="inlineStr">
        <is>
          <t>3|
3</t>
        </is>
      </c>
      <c r="F72" s="2" t="inlineStr">
        <is>
          <t xml:space="preserve">|
</t>
        </is>
      </c>
      <c r="G72" t="inlineStr">
        <is>
          <t>общият брой издадени квоти на пазара от началото на втората фаза на &lt;a href="https://iate.europa.eu/entry/result/933374/bg" target="_blank"&gt;системата на ЕС за търговия с емисии&lt;/a&gt; през 2008 г.</t>
        </is>
      </c>
      <c r="H72" s="2" t="inlineStr">
        <is>
          <t>nabídka povolenek|
nabídka emisních povolenek</t>
        </is>
      </c>
      <c r="I72" s="2" t="inlineStr">
        <is>
          <t>3|
3</t>
        </is>
      </c>
      <c r="J72" s="2" t="inlineStr">
        <is>
          <t xml:space="preserve">|
</t>
        </is>
      </c>
      <c r="K72" t="inlineStr">
        <is>
          <t>celkový počet povolenek vydaných na trh od druhé fáze &lt;a href="https://iate.europa.eu/entry/result/933374/all" target="_blank"&gt;systému EU pro obchodování s emisemi &lt;/a&gt;(ETS), která byla zahájena v roce 2008</t>
        </is>
      </c>
      <c r="L72" s="2" t="inlineStr">
        <is>
          <t>udbud af kvoter|
udbud af emissionskvoter</t>
        </is>
      </c>
      <c r="M72" s="2" t="inlineStr">
        <is>
          <t>3|
3</t>
        </is>
      </c>
      <c r="N72" s="2" t="inlineStr">
        <is>
          <t xml:space="preserve">|
</t>
        </is>
      </c>
      <c r="O72" t="inlineStr">
        <is>
          <t>den samlede mængde kvoter udstedt i fase 2 af EU ETS , der begyndte den 1. januar 2008</t>
        </is>
      </c>
      <c r="P72" s="2" t="inlineStr">
        <is>
          <t>Angebot an Emissionszertifikaten|
Angebot an Zertifikaten</t>
        </is>
      </c>
      <c r="Q72" s="2" t="inlineStr">
        <is>
          <t>3|
3</t>
        </is>
      </c>
      <c r="R72" s="2" t="inlineStr">
        <is>
          <t xml:space="preserve">|
</t>
        </is>
      </c>
      <c r="S72" t="inlineStr">
        <is>
          <t>Gesamtmenge der vergebenen Zertifikate seit Beginn von Phase 2 des EU-Emissionshandelssystem am 1. Januar 2008</t>
        </is>
      </c>
      <c r="T72" s="2" t="inlineStr">
        <is>
          <t>προσφορά δικαιωμάτων</t>
        </is>
      </c>
      <c r="U72" s="2" t="inlineStr">
        <is>
          <t>3</t>
        </is>
      </c>
      <c r="V72" s="2" t="inlineStr">
        <is>
          <t/>
        </is>
      </c>
      <c r="W72" t="inlineStr">
        <is>
          <t>σύνολο των διαθέσιμων δικαιωμάτων εκπομπών στην αγορά κατά τη δεύτερη φάση του &lt;a href="https://iate.europa.eu/entry/result/933374" target="_blank"&gt;&lt;b&gt;&lt;i&gt;συστήματος ε&lt;/i&gt;&lt;/b&gt;&lt;strong&gt;&lt;i&gt;μπορίας εκπομπών της ΕΕ&lt;/i&gt;&lt;/strong&gt;&lt;time datetime="22.6.2022"&gt; (22.6.2022)&lt;/time&gt;&lt;/a&gt;</t>
        </is>
      </c>
      <c r="X72" s="2" t="inlineStr">
        <is>
          <t>supply of emission allowances|
supply of allowances</t>
        </is>
      </c>
      <c r="Y72" s="2" t="inlineStr">
        <is>
          <t>3|
3</t>
        </is>
      </c>
      <c r="Z72" s="2" t="inlineStr">
        <is>
          <t xml:space="preserve">|
</t>
        </is>
      </c>
      <c r="AA72" t="inlineStr">
        <is>
          <t>total amount of allowances issued to the market since the second &lt;a href="https://iate.europa.eu/entry/result/933374/all" target="_blank"&gt;EU ETS&lt;/a&gt; phase, which started in 2008</t>
        </is>
      </c>
      <c r="AB72" t="inlineStr">
        <is>
          <t/>
        </is>
      </c>
      <c r="AC72" t="inlineStr">
        <is>
          <t/>
        </is>
      </c>
      <c r="AD72" t="inlineStr">
        <is>
          <t/>
        </is>
      </c>
      <c r="AE72" t="inlineStr">
        <is>
          <t/>
        </is>
      </c>
      <c r="AF72" t="inlineStr">
        <is>
          <t/>
        </is>
      </c>
      <c r="AG72" t="inlineStr">
        <is>
          <t/>
        </is>
      </c>
      <c r="AH72" t="inlineStr">
        <is>
          <t/>
        </is>
      </c>
      <c r="AI72" t="inlineStr">
        <is>
          <t/>
        </is>
      </c>
      <c r="AJ72" t="inlineStr">
        <is>
          <t/>
        </is>
      </c>
      <c r="AK72" t="inlineStr">
        <is>
          <t/>
        </is>
      </c>
      <c r="AL72" t="inlineStr">
        <is>
          <t/>
        </is>
      </c>
      <c r="AM72" t="inlineStr">
        <is>
          <t/>
        </is>
      </c>
      <c r="AN72" s="2" t="inlineStr">
        <is>
          <t>offre de quotas</t>
        </is>
      </c>
      <c r="AO72" s="2" t="inlineStr">
        <is>
          <t>3</t>
        </is>
      </c>
      <c r="AP72" s="2" t="inlineStr">
        <is>
          <t/>
        </is>
      </c>
      <c r="AQ72" t="inlineStr">
        <is>
          <t>nombre total de quotas d'émission disponibles sur le marché depuis la phase 2 du&lt;a href="https://iate.europa.eu/entry/result/933374" target="_blank"&gt; système d'échange de quotas d'émission de l'UE&lt;/a&gt;, qui a été lancée en 2008</t>
        </is>
      </c>
      <c r="AR72" t="inlineStr">
        <is>
          <t/>
        </is>
      </c>
      <c r="AS72" t="inlineStr">
        <is>
          <t/>
        </is>
      </c>
      <c r="AT72" t="inlineStr">
        <is>
          <t/>
        </is>
      </c>
      <c r="AU72" t="inlineStr">
        <is>
          <t/>
        </is>
      </c>
      <c r="AV72" t="inlineStr">
        <is>
          <t/>
        </is>
      </c>
      <c r="AW72" t="inlineStr">
        <is>
          <t/>
        </is>
      </c>
      <c r="AX72" t="inlineStr">
        <is>
          <t/>
        </is>
      </c>
      <c r="AY72" t="inlineStr">
        <is>
          <t/>
        </is>
      </c>
      <c r="AZ72" t="inlineStr">
        <is>
          <t/>
        </is>
      </c>
      <c r="BA72" t="inlineStr">
        <is>
          <t/>
        </is>
      </c>
      <c r="BB72" t="inlineStr">
        <is>
          <t/>
        </is>
      </c>
      <c r="BC72" t="inlineStr">
        <is>
          <t/>
        </is>
      </c>
      <c r="BD72" s="2" t="inlineStr">
        <is>
          <t>offerta di quote di emissioni|
offerta di quote</t>
        </is>
      </c>
      <c r="BE72" s="2" t="inlineStr">
        <is>
          <t>3|
3</t>
        </is>
      </c>
      <c r="BF72" s="2" t="inlineStr">
        <is>
          <t xml:space="preserve">|
</t>
        </is>
      </c>
      <c r="BG72" t="inlineStr">
        <is>
          <t>numero complessivo di quote rilasciate sul mercato dall'inizio della fase 2 dell'&lt;a href="https://iate.europa.eu/entry/result/933374/it" target="_blank"&gt;EU ETS&lt;/a&gt; nel 2008</t>
        </is>
      </c>
      <c r="BH72" s="2" t="inlineStr">
        <is>
          <t>apyvartinių taršos leidimų pasiūla</t>
        </is>
      </c>
      <c r="BI72" s="2" t="inlineStr">
        <is>
          <t>3</t>
        </is>
      </c>
      <c r="BJ72" s="2" t="inlineStr">
        <is>
          <t/>
        </is>
      </c>
      <c r="BK72" t="inlineStr">
        <is>
          <t>&lt;a href="https://iate.europa.eu/entry/result/933374/lt" target="_blank"&gt;ES ATLPS&lt;/a&gt; išleisti apyvartiniai taršos leidimai</t>
        </is>
      </c>
      <c r="BL72" s="2" t="inlineStr">
        <is>
          <t>kvotu piedāvājums</t>
        </is>
      </c>
      <c r="BM72" s="2" t="inlineStr">
        <is>
          <t>2</t>
        </is>
      </c>
      <c r="BN72" s="2" t="inlineStr">
        <is>
          <t/>
        </is>
      </c>
      <c r="BO72" t="inlineStr">
        <is>
          <t>to apritē esošo kvotu kopskaits, kuras piešķirtas kopš &lt;a href="https://iate.europa.eu/entry/result/933374/lv" target="_blank"&gt;ES ETS&lt;/a&gt; otrā posma, proti, kopš 2008. gada</t>
        </is>
      </c>
      <c r="BP72" s="2" t="inlineStr">
        <is>
          <t>provvista ta' kwoti|
provvista ta' kwoti tal-emissjonijiet</t>
        </is>
      </c>
      <c r="BQ72" s="2" t="inlineStr">
        <is>
          <t>3|
3</t>
        </is>
      </c>
      <c r="BR72" s="2" t="inlineStr">
        <is>
          <t xml:space="preserve">|
</t>
        </is>
      </c>
      <c r="BS72" t="inlineStr">
        <is>
          <t>l-ammont totali ta' kwoti maħruġ fis-suq sa mit-tieni fażi tal-&lt;a href="https://iate.europa.eu/entry/result/933374/mt" target="_blank"&gt;EU ETS&lt;/a&gt;, li bdiet fl-2008</t>
        </is>
      </c>
      <c r="BT72" s="2" t="inlineStr">
        <is>
          <t>aanbod van emissierechten</t>
        </is>
      </c>
      <c r="BU72" s="2" t="inlineStr">
        <is>
          <t>3</t>
        </is>
      </c>
      <c r="BV72" s="2" t="inlineStr">
        <is>
          <t/>
        </is>
      </c>
      <c r="BW72" t="inlineStr">
        <is>
          <t>totale hoeveelheid sinds de tweede fase van het EU-ETS op de markt gebrachte emissierechten</t>
        </is>
      </c>
      <c r="BX72" s="2" t="inlineStr">
        <is>
          <t>podaż uprawnień do emisji|
podaż uprawnień</t>
        </is>
      </c>
      <c r="BY72" s="2" t="inlineStr">
        <is>
          <t>3|
3</t>
        </is>
      </c>
      <c r="BZ72" s="2" t="inlineStr">
        <is>
          <t xml:space="preserve">|
</t>
        </is>
      </c>
      <c r="CA72" t="inlineStr">
        <is>
          <t/>
        </is>
      </c>
      <c r="CB72" s="2" t="inlineStr">
        <is>
          <t>oferta de licenças de emissão|
oferta de licenças</t>
        </is>
      </c>
      <c r="CC72" s="2" t="inlineStr">
        <is>
          <t>3|
3</t>
        </is>
      </c>
      <c r="CD72" s="2" t="inlineStr">
        <is>
          <t xml:space="preserve">|
</t>
        </is>
      </c>
      <c r="CE72" t="inlineStr">
        <is>
          <t>Número total de licenças colocadas no mercado desde janeiro de 2008 no âmbito do &lt;a href="https://iate.europa.eu/entry/result/933374/all" target="_blank"&gt;CELE&lt;/a&gt;.</t>
        </is>
      </c>
      <c r="CF72" s="2" t="inlineStr">
        <is>
          <t>ofertă de certificate</t>
        </is>
      </c>
      <c r="CG72" s="2" t="inlineStr">
        <is>
          <t>3</t>
        </is>
      </c>
      <c r="CH72" s="2" t="inlineStr">
        <is>
          <t/>
        </is>
      </c>
      <c r="CI72" t="inlineStr">
        <is>
          <t>numărul cumulat de certificate emise pe piață în perioada de după 1 ianuarie 2008, când a fost lansată etapa a doua a &lt;a href="https://iate.europa.eu/entry/result/933374/RO" target="_blank"&gt;sistemului UE de comercializare a certificatelor de emisii&lt;/a&gt;</t>
        </is>
      </c>
      <c r="CJ72" t="inlineStr">
        <is>
          <t/>
        </is>
      </c>
      <c r="CK72" t="inlineStr">
        <is>
          <t/>
        </is>
      </c>
      <c r="CL72" t="inlineStr">
        <is>
          <t/>
        </is>
      </c>
      <c r="CM72" t="inlineStr">
        <is>
          <t/>
        </is>
      </c>
      <c r="CN72" s="2" t="inlineStr">
        <is>
          <t>ponudba pravic do emisije|
ponudba pravic</t>
        </is>
      </c>
      <c r="CO72" s="2" t="inlineStr">
        <is>
          <t>3|
3</t>
        </is>
      </c>
      <c r="CP72" s="2" t="inlineStr">
        <is>
          <t xml:space="preserve">|
</t>
        </is>
      </c>
      <c r="CQ72" t="inlineStr">
        <is>
          <t>skupna količina pravic, danih na trg od začetka druge faze &lt;a href="https://iate.europa.eu/entry/result/933374/sl" target="_blank"&gt;sistema EU za trgovanje z emisijami&lt;/a&gt;, ki se je začela leta 2008</t>
        </is>
      </c>
      <c r="CR72" s="2" t="inlineStr">
        <is>
          <t>utbud av utsläppsrätter|
tillgång på utsläppsrätter</t>
        </is>
      </c>
      <c r="CS72" s="2" t="inlineStr">
        <is>
          <t>3|
3</t>
        </is>
      </c>
      <c r="CT72" s="2" t="inlineStr">
        <is>
          <t xml:space="preserve">|
</t>
        </is>
      </c>
      <c r="CU72" t="inlineStr">
        <is>
          <t>det totala antalet utsläppsrätter som utfärdats sedan fas 2 i &lt;a href="https://iate.europa.eu/entry/result/933374/sv" target="_blank"&gt;EU:s utsläppshandelssystem&lt;/a&gt; inleddes 2008</t>
        </is>
      </c>
    </row>
    <row r="73">
      <c r="A73" s="1" t="str">
        <f>HYPERLINK("https://iate.europa.eu/entry/result/3544381/all", "3544381")</f>
        <v>3544381</v>
      </c>
      <c r="B73" t="inlineStr">
        <is>
          <t>SCIENCE;FINANCE;PRODUCTION, TECHNOLOGY AND RESEARCH</t>
        </is>
      </c>
      <c r="C73" t="inlineStr">
        <is>
          <t>SCIENCE|natural and applied sciences|applied sciences;FINANCE|financing and investment|financing;PRODUCTION, TECHNOLOGY AND RESEARCH|research and intellectual property</t>
        </is>
      </c>
      <c r="D73" s="2" t="inlineStr">
        <is>
          <t>разделени стимули</t>
        </is>
      </c>
      <c r="E73" s="2" t="inlineStr">
        <is>
          <t>3</t>
        </is>
      </c>
      <c r="F73" s="2" t="inlineStr">
        <is>
          <t/>
        </is>
      </c>
      <c r="G73" t="inlineStr">
        <is>
          <t>пазарна пречка пред иновациите, при която лицето, което извършва строителните работи или финансира иновацията, не се възпозва от нея или от финансовите ползи, които тя носи</t>
        </is>
      </c>
      <c r="H73" s="2" t="inlineStr">
        <is>
          <t>rozdílná motivace</t>
        </is>
      </c>
      <c r="I73" s="2" t="inlineStr">
        <is>
          <t>2</t>
        </is>
      </c>
      <c r="J73" s="2" t="inlineStr">
        <is>
          <t/>
        </is>
      </c>
      <c r="K73" t="inlineStr">
        <is>
          <t>typ tržního selhání, kdy dvě strany, které jsou vázané smlouvou (např. pronajímatel a nájemce), mají odlišné cíle a rozdílnou úroveň znalostí</t>
        </is>
      </c>
      <c r="L73" s="2" t="inlineStr">
        <is>
          <t>skæv incitamentfordeling</t>
        </is>
      </c>
      <c r="M73" s="2" t="inlineStr">
        <is>
          <t>2</t>
        </is>
      </c>
      <c r="N73" s="2" t="inlineStr">
        <is>
          <t/>
        </is>
      </c>
      <c r="O73" t="inlineStr">
        <is>
          <t/>
        </is>
      </c>
      <c r="P73" s="2" t="inlineStr">
        <is>
          <t>divergierender Anreiz</t>
        </is>
      </c>
      <c r="Q73" s="2" t="inlineStr">
        <is>
          <t>3</t>
        </is>
      </c>
      <c r="R73" s="2" t="inlineStr">
        <is>
          <t/>
        </is>
      </c>
      <c r="S73" t="inlineStr">
        <is>
          <t/>
        </is>
      </c>
      <c r="T73" s="2" t="inlineStr">
        <is>
          <t>διχασμός κινήτρων</t>
        </is>
      </c>
      <c r="U73" s="2" t="inlineStr">
        <is>
          <t>3</t>
        </is>
      </c>
      <c r="V73" s="2" t="inlineStr">
        <is>
          <t/>
        </is>
      </c>
      <c r="W73" t="inlineStr">
        <is>
          <t/>
        </is>
      </c>
      <c r="X73" s="2" t="inlineStr">
        <is>
          <t>split incentive</t>
        </is>
      </c>
      <c r="Y73" s="2" t="inlineStr">
        <is>
          <t>3</t>
        </is>
      </c>
      <c r="Z73" s="2" t="inlineStr">
        <is>
          <t/>
        </is>
      </c>
      <c r="AA73" t="inlineStr">
        <is>
          <t>market barrier to an innovation, in which higher capital costs of an innovation are borne by one market participant while its operating savings benefit another</t>
        </is>
      </c>
      <c r="AB73" s="2" t="inlineStr">
        <is>
          <t>incentivo dividido|
división de incentivos</t>
        </is>
      </c>
      <c r="AC73" s="2" t="inlineStr">
        <is>
          <t>3|
3</t>
        </is>
      </c>
      <c r="AD73" s="2" t="inlineStr">
        <is>
          <t xml:space="preserve">|
</t>
        </is>
      </c>
      <c r="AE73" t="inlineStr">
        <is>
          <t>Obstáculo a la penetración en el mercado de tecnologías competitivas derivado del hecho de que el propietario o comprador del equipamiento tecnológico no es el que paga los gastos de funcionamiento.</t>
        </is>
      </c>
      <c r="AF73" s="2" t="inlineStr">
        <is>
          <t>huvide lahknemine</t>
        </is>
      </c>
      <c r="AG73" s="2" t="inlineStr">
        <is>
          <t>2</t>
        </is>
      </c>
      <c r="AH73" s="2" t="inlineStr">
        <is>
          <t/>
        </is>
      </c>
      <c r="AI73" t="inlineStr">
        <is>
          <t>innovatsiooni takistav turutõke, mille puhul uuenduse kasutuselevõtu kapitalikulud kannab üks turuosaline ja tegevuskulude pealt hoiab kokku teine turuosaline</t>
        </is>
      </c>
      <c r="AJ73" s="2" t="inlineStr">
        <is>
          <t>jakautunut kannustin</t>
        </is>
      </c>
      <c r="AK73" s="2" t="inlineStr">
        <is>
          <t>2</t>
        </is>
      </c>
      <c r="AL73" s="2" t="inlineStr">
        <is>
          <t/>
        </is>
      </c>
      <c r="AM73" t="inlineStr">
        <is>
          <t/>
        </is>
      </c>
      <c r="AN73" s="2" t="inlineStr">
        <is>
          <t>divergence d'intérêt</t>
        </is>
      </c>
      <c r="AO73" s="2" t="inlineStr">
        <is>
          <t>3</t>
        </is>
      </c>
      <c r="AP73" s="2" t="inlineStr">
        <is>
          <t/>
        </is>
      </c>
      <c r="AQ73" t="inlineStr">
        <is>
          <t>phénomène reflétant le fait que la personne qui entreprend des travaux ou finance une innovation n'est pas celle qui profitera de l'innovation ou de ses retombées financières</t>
        </is>
      </c>
      <c r="AR73" s="2" t="inlineStr">
        <is>
          <t>dreasacht dheighilte</t>
        </is>
      </c>
      <c r="AS73" s="2" t="inlineStr">
        <is>
          <t>3</t>
        </is>
      </c>
      <c r="AT73" s="2" t="inlineStr">
        <is>
          <t/>
        </is>
      </c>
      <c r="AU73" t="inlineStr">
        <is>
          <t/>
        </is>
      </c>
      <c r="AV73" s="2" t="inlineStr">
        <is>
          <t>suprotstavljeni interes</t>
        </is>
      </c>
      <c r="AW73" s="2" t="inlineStr">
        <is>
          <t>3</t>
        </is>
      </c>
      <c r="AX73" s="2" t="inlineStr">
        <is>
          <t/>
        </is>
      </c>
      <c r="AY73" t="inlineStr">
        <is>
          <t/>
        </is>
      </c>
      <c r="AZ73" s="2" t="inlineStr">
        <is>
          <t>érdekellentét|
eltérő érdekek</t>
        </is>
      </c>
      <c r="BA73" s="2" t="inlineStr">
        <is>
          <t>4|
3</t>
        </is>
      </c>
      <c r="BB73" s="2" t="inlineStr">
        <is>
          <t>|
admitted</t>
        </is>
      </c>
      <c r="BC73" t="inlineStr">
        <is>
          <t>valakik, valamik érdekeinek ütközése</t>
        </is>
      </c>
      <c r="BD73" s="2" t="inlineStr">
        <is>
          <t>divergenza di interessi|
contrapposizione di interessi</t>
        </is>
      </c>
      <c r="BE73" s="2" t="inlineStr">
        <is>
          <t>3|
3</t>
        </is>
      </c>
      <c r="BF73" s="2" t="inlineStr">
        <is>
          <t xml:space="preserve">preferred|
</t>
        </is>
      </c>
      <c r="BG73" t="inlineStr">
        <is>
          <t>situazione che si
verifica allorquando chi beneficia dell’attuazione di interventi di efficienza
energetica non è lo stesso da cui dipende l'intervento, con la conseguenza che
il decisore, non prevedendo benefici, non è interessato a intervenire</t>
        </is>
      </c>
      <c r="BH73" s="2" t="inlineStr">
        <is>
          <t>skirtinga paskata|
skirtingi interesai</t>
        </is>
      </c>
      <c r="BI73" s="2" t="inlineStr">
        <is>
          <t>3|
2</t>
        </is>
      </c>
      <c r="BJ73" s="2" t="inlineStr">
        <is>
          <t xml:space="preserve">|
</t>
        </is>
      </c>
      <c r="BK73" t="inlineStr">
        <is>
          <t>rinkos ekonomikos kliūtis – didesnės naujovių diegimo išlaidos, atsirandančios dėl to, kad dalį naujovę diegiančio subjekto naudos gauna arba pretenduoja gauti kitas išlaidų nepatiriantis subjektas</t>
        </is>
      </c>
      <c r="BL73" s="2" t="inlineStr">
        <is>
          <t>pretrunīgas intereses</t>
        </is>
      </c>
      <c r="BM73" s="2" t="inlineStr">
        <is>
          <t>3</t>
        </is>
      </c>
      <c r="BN73" s="2" t="inlineStr">
        <is>
          <t/>
        </is>
      </c>
      <c r="BO73" t="inlineStr">
        <is>
          <t/>
        </is>
      </c>
      <c r="BP73" s="2" t="inlineStr">
        <is>
          <t>inċentivi opposti</t>
        </is>
      </c>
      <c r="BQ73" s="2" t="inlineStr">
        <is>
          <t>3</t>
        </is>
      </c>
      <c r="BR73" s="2" t="inlineStr">
        <is>
          <t/>
        </is>
      </c>
      <c r="BS73" t="inlineStr">
        <is>
          <t/>
        </is>
      </c>
      <c r="BT73" s="2" t="inlineStr">
        <is>
          <t>gescheiden prikkel</t>
        </is>
      </c>
      <c r="BU73" s="2" t="inlineStr">
        <is>
          <t>3</t>
        </is>
      </c>
      <c r="BV73" s="2" t="inlineStr">
        <is>
          <t/>
        </is>
      </c>
      <c r="BW73" t="inlineStr">
        <is>
          <t>"ontbreken van een eerlijke en redelijke verdeling van financiële verplichtingen en beloningen in verband met investeringen in energie-efficiëntie over de betrokken actoren, bijvoorbeeld de eigenaars en huurders of de verschillende eigenaars van gebouwunits, dan wel de eigenaars en huurders of verschillende eigenaars van appartementsgebouwen of multifunctionele gebouwen"</t>
        </is>
      </c>
      <c r="BX73" s="2" t="inlineStr">
        <is>
          <t>rozdział zachęt|
sprzeczność bodźców</t>
        </is>
      </c>
      <c r="BY73" s="2" t="inlineStr">
        <is>
          <t>3|
3</t>
        </is>
      </c>
      <c r="BZ73" s="2" t="inlineStr">
        <is>
          <t xml:space="preserve">preferred|
</t>
        </is>
      </c>
      <c r="CA73" t="inlineStr">
        <is>
          <t>sytuacja, w której jeden uczestnik rynku (np. właściciel budynku) dokonuje inwestycji w celu poprawy
efektywności energetycznej, ale beneficjentem oszczędności finansowych wynikających
z tej inwestycji jest inny uczestnik rynku (np. z niższych rachunków za energię korzysta lokator)</t>
        </is>
      </c>
      <c r="CB73" s="2" t="inlineStr">
        <is>
          <t>incentivo contraditório</t>
        </is>
      </c>
      <c r="CC73" s="2" t="inlineStr">
        <is>
          <t>3</t>
        </is>
      </c>
      <c r="CD73" s="2" t="inlineStr">
        <is>
          <t/>
        </is>
      </c>
      <c r="CE73" t="inlineStr">
        <is>
          <t/>
        </is>
      </c>
      <c r="CF73" s="2" t="inlineStr">
        <is>
          <t>motivație divergentă</t>
        </is>
      </c>
      <c r="CG73" s="2" t="inlineStr">
        <is>
          <t>3</t>
        </is>
      </c>
      <c r="CH73" s="2" t="inlineStr">
        <is>
          <t/>
        </is>
      </c>
      <c r="CI73" t="inlineStr">
        <is>
          <t/>
        </is>
      </c>
      <c r="CJ73" s="2" t="inlineStr">
        <is>
          <t>oddelené pohnútky</t>
        </is>
      </c>
      <c r="CK73" s="2" t="inlineStr">
        <is>
          <t>3</t>
        </is>
      </c>
      <c r="CL73" s="2" t="inlineStr">
        <is>
          <t/>
        </is>
      </c>
      <c r="CM73" t="inlineStr">
        <is>
          <t/>
        </is>
      </c>
      <c r="CN73" s="2" t="inlineStr">
        <is>
          <t>ločena spodbuda</t>
        </is>
      </c>
      <c r="CO73" s="2" t="inlineStr">
        <is>
          <t>3</t>
        </is>
      </c>
      <c r="CP73" s="2" t="inlineStr">
        <is>
          <t/>
        </is>
      </c>
      <c r="CQ73" t="inlineStr">
        <is>
          <t/>
        </is>
      </c>
      <c r="CR73" s="2" t="inlineStr">
        <is>
          <t>split incentive|
delat incitament</t>
        </is>
      </c>
      <c r="CS73" s="2" t="inlineStr">
        <is>
          <t>3|
3</t>
        </is>
      </c>
      <c r="CT73" s="2" t="inlineStr">
        <is>
          <t xml:space="preserve">|
</t>
        </is>
      </c>
      <c r="CU73" t="inlineStr">
        <is>
          <t/>
        </is>
      </c>
    </row>
    <row r="74">
      <c r="A74" s="1" t="str">
        <f>HYPERLINK("https://iate.europa.eu/entry/result/3619794/all", "3619794")</f>
        <v>3619794</v>
      </c>
      <c r="B74" t="inlineStr">
        <is>
          <t>SCIENCE</t>
        </is>
      </c>
      <c r="C74" t="inlineStr">
        <is>
          <t>SCIENCE|natural and applied sciences|earth sciences</t>
        </is>
      </c>
      <c r="D74" t="inlineStr">
        <is>
          <t/>
        </is>
      </c>
      <c r="E74" t="inlineStr">
        <is>
          <t/>
        </is>
      </c>
      <c r="F74" t="inlineStr">
        <is>
          <t/>
        </is>
      </c>
      <c r="G74" t="inlineStr">
        <is>
          <t/>
        </is>
      </c>
      <c r="H74" t="inlineStr">
        <is>
          <t/>
        </is>
      </c>
      <c r="I74" t="inlineStr">
        <is>
          <t/>
        </is>
      </c>
      <c r="J74" t="inlineStr">
        <is>
          <t/>
        </is>
      </c>
      <c r="K74" t="inlineStr">
        <is>
          <t/>
        </is>
      </c>
      <c r="L74" s="2" t="inlineStr">
        <is>
          <t>atmosfærisk aflejring</t>
        </is>
      </c>
      <c r="M74" s="2" t="inlineStr">
        <is>
          <t>3</t>
        </is>
      </c>
      <c r="N74" s="2" t="inlineStr">
        <is>
          <t/>
        </is>
      </c>
      <c r="O74" t="inlineStr">
        <is>
          <t>proces, hvorved næringsstoffer, kvælstof og svovl, gennem nedbør overføres fra atmosfæren til jordens overflade</t>
        </is>
      </c>
      <c r="P74" s="2" t="inlineStr">
        <is>
          <t>atmosphärische Deposition</t>
        </is>
      </c>
      <c r="Q74" s="2" t="inlineStr">
        <is>
          <t>3</t>
        </is>
      </c>
      <c r="R74" s="2" t="inlineStr">
        <is>
          <t/>
        </is>
      </c>
      <c r="S74" t="inlineStr">
        <is>
          <t>Stoffflüsse aus
der Erdatmosphäre auf die Erdoberfläche, das heißt Niederschlag (Regen, Schnee,
Nebel) und die Ablagerung von gelösten, partikelgebundenen oder gasförmigen
Luftinhaltsstoffen auf Oberflächen</t>
        </is>
      </c>
      <c r="T74" t="inlineStr">
        <is>
          <t/>
        </is>
      </c>
      <c r="U74" t="inlineStr">
        <is>
          <t/>
        </is>
      </c>
      <c r="V74" t="inlineStr">
        <is>
          <t/>
        </is>
      </c>
      <c r="W74" t="inlineStr">
        <is>
          <t/>
        </is>
      </c>
      <c r="X74" s="2" t="inlineStr">
        <is>
          <t>atmospheric deposition</t>
        </is>
      </c>
      <c r="Y74" s="2" t="inlineStr">
        <is>
          <t>3</t>
        </is>
      </c>
      <c r="Z74" s="2" t="inlineStr">
        <is>
          <t/>
        </is>
      </c>
      <c r="AA74" t="inlineStr">
        <is>
          <t>process whereby precipitation (rain, snow, fog), particles, aerosols, and gases move from the atmosphere to the earth's surface</t>
        </is>
      </c>
      <c r="AB74" t="inlineStr">
        <is>
          <t/>
        </is>
      </c>
      <c r="AC74" t="inlineStr">
        <is>
          <t/>
        </is>
      </c>
      <c r="AD74" t="inlineStr">
        <is>
          <t/>
        </is>
      </c>
      <c r="AE74" t="inlineStr">
        <is>
          <t/>
        </is>
      </c>
      <c r="AF74" s="2" t="inlineStr">
        <is>
          <t>saasteainete sadestumine atmosfäärist|
sadestumine atmosfäärist</t>
        </is>
      </c>
      <c r="AG74" s="2" t="inlineStr">
        <is>
          <t>3|
3</t>
        </is>
      </c>
      <c r="AH74" s="2" t="inlineStr">
        <is>
          <t xml:space="preserve">|
</t>
        </is>
      </c>
      <c r="AI74" t="inlineStr">
        <is>
          <t>protsess, mille käigus sademed, osakesed, aerosoolid ja gaasid liiguvad atmosfäärist maapinnale</t>
        </is>
      </c>
      <c r="AJ74" t="inlineStr">
        <is>
          <t/>
        </is>
      </c>
      <c r="AK74" t="inlineStr">
        <is>
          <t/>
        </is>
      </c>
      <c r="AL74" t="inlineStr">
        <is>
          <t/>
        </is>
      </c>
      <c r="AM74" t="inlineStr">
        <is>
          <t/>
        </is>
      </c>
      <c r="AN74" s="2" t="inlineStr">
        <is>
          <t>dépôt atmosphérique|
apport atmosphérique</t>
        </is>
      </c>
      <c r="AO74" s="2" t="inlineStr">
        <is>
          <t>3|
3</t>
        </is>
      </c>
      <c r="AP74" s="2" t="inlineStr">
        <is>
          <t xml:space="preserve">|
</t>
        </is>
      </c>
      <c r="AQ74" t="inlineStr">
        <is>
          <t>processus par lequel les polluants sont retirés de l’atmosphère et déposés sur les surfaces terrestres et aquatiques de la Terre</t>
        </is>
      </c>
      <c r="AR74" t="inlineStr">
        <is>
          <t/>
        </is>
      </c>
      <c r="AS74" t="inlineStr">
        <is>
          <t/>
        </is>
      </c>
      <c r="AT74" t="inlineStr">
        <is>
          <t/>
        </is>
      </c>
      <c r="AU74" t="inlineStr">
        <is>
          <t/>
        </is>
      </c>
      <c r="AV74" t="inlineStr">
        <is>
          <t/>
        </is>
      </c>
      <c r="AW74" t="inlineStr">
        <is>
          <t/>
        </is>
      </c>
      <c r="AX74" t="inlineStr">
        <is>
          <t/>
        </is>
      </c>
      <c r="AY74" t="inlineStr">
        <is>
          <t/>
        </is>
      </c>
      <c r="AZ74" t="inlineStr">
        <is>
          <t/>
        </is>
      </c>
      <c r="BA74" t="inlineStr">
        <is>
          <t/>
        </is>
      </c>
      <c r="BB74" t="inlineStr">
        <is>
          <t/>
        </is>
      </c>
      <c r="BC74" t="inlineStr">
        <is>
          <t/>
        </is>
      </c>
      <c r="BD74" t="inlineStr">
        <is>
          <t/>
        </is>
      </c>
      <c r="BE74" t="inlineStr">
        <is>
          <t/>
        </is>
      </c>
      <c r="BF74" t="inlineStr">
        <is>
          <t/>
        </is>
      </c>
      <c r="BG74" t="inlineStr">
        <is>
          <t/>
        </is>
      </c>
      <c r="BH74" s="2" t="inlineStr">
        <is>
          <t>atmosferinės iškritos</t>
        </is>
      </c>
      <c r="BI74" s="2" t="inlineStr">
        <is>
          <t>3</t>
        </is>
      </c>
      <c r="BJ74" s="2" t="inlineStr">
        <is>
          <t/>
        </is>
      </c>
      <c r="BK74" t="inlineStr">
        <is>
          <t>procesas, kurio metu kritulių (lietaus, sniego, rūko) dalelės ir dujos iš atmosferos krenta ant žemės paviršiaus</t>
        </is>
      </c>
      <c r="BL74" t="inlineStr">
        <is>
          <t/>
        </is>
      </c>
      <c r="BM74" t="inlineStr">
        <is>
          <t/>
        </is>
      </c>
      <c r="BN74" t="inlineStr">
        <is>
          <t/>
        </is>
      </c>
      <c r="BO74" t="inlineStr">
        <is>
          <t/>
        </is>
      </c>
      <c r="BP74" t="inlineStr">
        <is>
          <t/>
        </is>
      </c>
      <c r="BQ74" t="inlineStr">
        <is>
          <t/>
        </is>
      </c>
      <c r="BR74" t="inlineStr">
        <is>
          <t/>
        </is>
      </c>
      <c r="BS74" t="inlineStr">
        <is>
          <t/>
        </is>
      </c>
      <c r="BT74" t="inlineStr">
        <is>
          <t/>
        </is>
      </c>
      <c r="BU74" t="inlineStr">
        <is>
          <t/>
        </is>
      </c>
      <c r="BV74" t="inlineStr">
        <is>
          <t/>
        </is>
      </c>
      <c r="BW74" t="inlineStr">
        <is>
          <t/>
        </is>
      </c>
      <c r="BX74" t="inlineStr">
        <is>
          <t/>
        </is>
      </c>
      <c r="BY74" t="inlineStr">
        <is>
          <t/>
        </is>
      </c>
      <c r="BZ74" t="inlineStr">
        <is>
          <t/>
        </is>
      </c>
      <c r="CA74" t="inlineStr">
        <is>
          <t/>
        </is>
      </c>
      <c r="CB74" t="inlineStr">
        <is>
          <t/>
        </is>
      </c>
      <c r="CC74" t="inlineStr">
        <is>
          <t/>
        </is>
      </c>
      <c r="CD74" t="inlineStr">
        <is>
          <t/>
        </is>
      </c>
      <c r="CE74" t="inlineStr">
        <is>
          <t/>
        </is>
      </c>
      <c r="CF74" t="inlineStr">
        <is>
          <t/>
        </is>
      </c>
      <c r="CG74" t="inlineStr">
        <is>
          <t/>
        </is>
      </c>
      <c r="CH74" t="inlineStr">
        <is>
          <t/>
        </is>
      </c>
      <c r="CI74" t="inlineStr">
        <is>
          <t/>
        </is>
      </c>
      <c r="CJ74" t="inlineStr">
        <is>
          <t/>
        </is>
      </c>
      <c r="CK74" t="inlineStr">
        <is>
          <t/>
        </is>
      </c>
      <c r="CL74" t="inlineStr">
        <is>
          <t/>
        </is>
      </c>
      <c r="CM74" t="inlineStr">
        <is>
          <t/>
        </is>
      </c>
      <c r="CN74" t="inlineStr">
        <is>
          <t/>
        </is>
      </c>
      <c r="CO74" t="inlineStr">
        <is>
          <t/>
        </is>
      </c>
      <c r="CP74" t="inlineStr">
        <is>
          <t/>
        </is>
      </c>
      <c r="CQ74" t="inlineStr">
        <is>
          <t/>
        </is>
      </c>
      <c r="CR74" t="inlineStr">
        <is>
          <t/>
        </is>
      </c>
      <c r="CS74" t="inlineStr">
        <is>
          <t/>
        </is>
      </c>
      <c r="CT74" t="inlineStr">
        <is>
          <t/>
        </is>
      </c>
      <c r="CU74" t="inlineStr">
        <is>
          <t/>
        </is>
      </c>
    </row>
    <row r="75">
      <c r="A75" s="1" t="str">
        <f>HYPERLINK("https://iate.europa.eu/entry/result/1491165/all", "1491165")</f>
        <v>1491165</v>
      </c>
      <c r="B75" t="inlineStr">
        <is>
          <t>AGRICULTURE, FORESTRY AND FISHERIES;ENVIRONMENT</t>
        </is>
      </c>
      <c r="C75" t="inlineStr">
        <is>
          <t>AGRICULTURE, FORESTRY AND FISHERIES;ENVIRONMENT|deterioration of the environment|nuisance|pollutant</t>
        </is>
      </c>
      <c r="D75" s="2" t="inlineStr">
        <is>
          <t>атмосферни утайки|
утаявания на замърсители от атмосферата</t>
        </is>
      </c>
      <c r="E75" s="2" t="inlineStr">
        <is>
          <t>3|
3</t>
        </is>
      </c>
      <c r="F75" s="2" t="inlineStr">
        <is>
          <t xml:space="preserve">|
</t>
        </is>
      </c>
      <c r="G75" t="inlineStr">
        <is>
          <t>Атмосферните утайки в резултат от преносими по въздуха химични съединения, отлагащи се върху земната или водна повърхност</t>
        </is>
      </c>
      <c r="H75" t="inlineStr">
        <is>
          <t/>
        </is>
      </c>
      <c r="I75" t="inlineStr">
        <is>
          <t/>
        </is>
      </c>
      <c r="J75" t="inlineStr">
        <is>
          <t/>
        </is>
      </c>
      <c r="K75" t="inlineStr">
        <is>
          <t/>
        </is>
      </c>
      <c r="L75" s="2" t="inlineStr">
        <is>
          <t>luftbåren afsætning|
atmosfærisk deposition|
afsætning fra atmosfæren</t>
        </is>
      </c>
      <c r="M75" s="2" t="inlineStr">
        <is>
          <t>3|
3|
3</t>
        </is>
      </c>
      <c r="N75" s="2" t="inlineStr">
        <is>
          <t xml:space="preserve">|
|
</t>
        </is>
      </c>
      <c r="O75" t="inlineStr">
        <is>
          <t>luftbåren forureningskilde (ofte kvælstof), der falder på landjorden og optages i vandet eller falder på selve vandoverfladen</t>
        </is>
      </c>
      <c r="P75" s="2" t="inlineStr">
        <is>
          <t>atmosphärische Ablagerung|
atmosphärische Deposition</t>
        </is>
      </c>
      <c r="Q75" s="2" t="inlineStr">
        <is>
          <t>3|
3</t>
        </is>
      </c>
      <c r="R75" s="2" t="inlineStr">
        <is>
          <t xml:space="preserve">|
</t>
        </is>
      </c>
      <c r="S75" t="inlineStr">
        <is>
          <t>Austrag von
Luftschadstoffen aus der Atmosphäre an die Erdoberfläche</t>
        </is>
      </c>
      <c r="T75" s="2" t="inlineStr">
        <is>
          <t>ατμοσφαιρική εναπόθεση</t>
        </is>
      </c>
      <c r="U75" s="2" t="inlineStr">
        <is>
          <t>3</t>
        </is>
      </c>
      <c r="V75" s="2" t="inlineStr">
        <is>
          <t/>
        </is>
      </c>
      <c r="W75" t="inlineStr">
        <is>
          <t/>
        </is>
      </c>
      <c r="X75" s="2" t="inlineStr">
        <is>
          <t>atmospheric input|
atmospheric deposit|
air deposition|
atmospheric deposition</t>
        </is>
      </c>
      <c r="Y75" s="2" t="inlineStr">
        <is>
          <t>3|
1|
3|
3</t>
        </is>
      </c>
      <c r="Z75" s="2" t="inlineStr">
        <is>
          <t xml:space="preserve">|
|
|
</t>
        </is>
      </c>
      <c r="AA75" t="inlineStr">
        <is>
          <t>airborne pollutant (often nitrogen) that
falls onto the land and runs off into the water, or falls onto the water itself</t>
        </is>
      </c>
      <c r="AB75" t="inlineStr">
        <is>
          <t/>
        </is>
      </c>
      <c r="AC75" t="inlineStr">
        <is>
          <t/>
        </is>
      </c>
      <c r="AD75" t="inlineStr">
        <is>
          <t/>
        </is>
      </c>
      <c r="AE75" t="inlineStr">
        <is>
          <t/>
        </is>
      </c>
      <c r="AF75" s="2" t="inlineStr">
        <is>
          <t>atmosfäärne sisend|
õhusaastasadestis</t>
        </is>
      </c>
      <c r="AG75" s="2" t="inlineStr">
        <is>
          <t>3|
3</t>
        </is>
      </c>
      <c r="AH75" s="2" t="inlineStr">
        <is>
          <t xml:space="preserve">|
</t>
        </is>
      </c>
      <c r="AI75" t="inlineStr">
        <is>
          <t>õhusaasteaine (tihtipeale lämmastik), mis langeb pinnasele ja kandub sealt vette või langeb otse vette</t>
        </is>
      </c>
      <c r="AJ75" s="2" t="inlineStr">
        <is>
          <t>ilmansaastelaskeuma|
laskeuma</t>
        </is>
      </c>
      <c r="AK75" s="2" t="inlineStr">
        <is>
          <t>3|
3</t>
        </is>
      </c>
      <c r="AL75" s="2" t="inlineStr">
        <is>
          <t xml:space="preserve">|
</t>
        </is>
      </c>
      <c r="AM75" t="inlineStr">
        <is>
          <t>"maahan tai veteen ilmasta laskeutunutta ainetta, joka on tavallisimmin rikki- tai typpiyhdiste"</t>
        </is>
      </c>
      <c r="AN75" s="2" t="inlineStr">
        <is>
          <t>dépôt atmosphérique|
retombée atmosphérique|
apport atmosphérique</t>
        </is>
      </c>
      <c r="AO75" s="2" t="inlineStr">
        <is>
          <t>3|
3|
2</t>
        </is>
      </c>
      <c r="AP75" s="2" t="inlineStr">
        <is>
          <t xml:space="preserve">|
|
</t>
        </is>
      </c>
      <c r="AQ75" t="inlineStr">
        <is>
          <t>matière polluante, d'origine atmosphérique, qui s'est déposée par voie humide ou par voie sèche</t>
        </is>
      </c>
      <c r="AR75" s="2" t="inlineStr">
        <is>
          <t>ionchur atmaisféarach|
sil-leagan atmaisféarach</t>
        </is>
      </c>
      <c r="AS75" s="2" t="inlineStr">
        <is>
          <t>3|
3</t>
        </is>
      </c>
      <c r="AT75" s="2" t="inlineStr">
        <is>
          <t xml:space="preserve">|
</t>
        </is>
      </c>
      <c r="AU75" t="inlineStr">
        <is>
          <t/>
        </is>
      </c>
      <c r="AV75" t="inlineStr">
        <is>
          <t/>
        </is>
      </c>
      <c r="AW75" t="inlineStr">
        <is>
          <t/>
        </is>
      </c>
      <c r="AX75" t="inlineStr">
        <is>
          <t/>
        </is>
      </c>
      <c r="AY75" t="inlineStr">
        <is>
          <t/>
        </is>
      </c>
      <c r="AZ75" t="inlineStr">
        <is>
          <t/>
        </is>
      </c>
      <c r="BA75" t="inlineStr">
        <is>
          <t/>
        </is>
      </c>
      <c r="BB75" t="inlineStr">
        <is>
          <t/>
        </is>
      </c>
      <c r="BC75" t="inlineStr">
        <is>
          <t/>
        </is>
      </c>
      <c r="BD75" s="2" t="inlineStr">
        <is>
          <t>deposizione atmosferica</t>
        </is>
      </c>
      <c r="BE75" s="2" t="inlineStr">
        <is>
          <t>3</t>
        </is>
      </c>
      <c r="BF75" s="2" t="inlineStr">
        <is>
          <t/>
        </is>
      </c>
      <c r="BG75" t="inlineStr">
        <is>
          <t>fenomeno di autodepurazione dell'atmosfera attraverso il trasferimento degli inquinanti verso la superficie terrestre</t>
        </is>
      </c>
      <c r="BH75" s="2" t="inlineStr">
        <is>
          <t>atmosferinės iškritos</t>
        </is>
      </c>
      <c r="BI75" s="2" t="inlineStr">
        <is>
          <t>3</t>
        </is>
      </c>
      <c r="BJ75" s="2" t="inlineStr">
        <is>
          <t/>
        </is>
      </c>
      <c r="BK75" t="inlineStr">
        <is>
          <t/>
        </is>
      </c>
      <c r="BL75" s="2" t="inlineStr">
        <is>
          <t>atmosfēriskie nosēdumi</t>
        </is>
      </c>
      <c r="BM75" s="2" t="inlineStr">
        <is>
          <t>3</t>
        </is>
      </c>
      <c r="BN75" s="2" t="inlineStr">
        <is>
          <t/>
        </is>
      </c>
      <c r="BO75" t="inlineStr">
        <is>
          <t>gaisa piesārņotājs (bieži slāpeklis), kas no atmosfēras nosēžas uz sauszemes un ieplūst ūdenī vai nosēžas uz ūdens</t>
        </is>
      </c>
      <c r="BP75" s="2" t="inlineStr">
        <is>
          <t>depożizzjoni atmosferika</t>
        </is>
      </c>
      <c r="BQ75" s="2" t="inlineStr">
        <is>
          <t>3</t>
        </is>
      </c>
      <c r="BR75" s="2" t="inlineStr">
        <is>
          <t/>
        </is>
      </c>
      <c r="BS75" t="inlineStr">
        <is>
          <t>fenomenu li jseħħ meta inkwinanti jiġu trasferiti mill-arja għall-wiċċ tad-dinja</t>
        </is>
      </c>
      <c r="BT75" s="2" t="inlineStr">
        <is>
          <t>atmosferische depositie|
atmosferische toevoer</t>
        </is>
      </c>
      <c r="BU75" s="2" t="inlineStr">
        <is>
          <t>2|
3</t>
        </is>
      </c>
      <c r="BV75" s="2" t="inlineStr">
        <is>
          <t xml:space="preserve">|
</t>
        </is>
      </c>
      <c r="BW75" t="inlineStr">
        <is>
          <t>neerslag van stoffen uit de lucht, veroorzaakt door de uitstoot van de industrie, het verkeer, de landbouw enz. (zie IT NOTES)</t>
        </is>
      </c>
      <c r="BX75" s="2" t="inlineStr">
        <is>
          <t>depozycja atmosferyczna</t>
        </is>
      </c>
      <c r="BY75" s="2" t="inlineStr">
        <is>
          <t>3</t>
        </is>
      </c>
      <c r="BZ75" s="2" t="inlineStr">
        <is>
          <t/>
        </is>
      </c>
      <c r="CA75" t="inlineStr">
        <is>
          <t>przekazywanie związków chemicznych zawartych w atmosferze do powierzchni Ziemi wraz z opadem atmosferycznym (depozycja mokra) oraz w drodze opadania i osadzania związków chemicznych w postaci gazów i aerozoli (depozycja sucha)</t>
        </is>
      </c>
      <c r="CB75" s="2" t="inlineStr">
        <is>
          <t>depósito atmosférico</t>
        </is>
      </c>
      <c r="CC75" s="2" t="inlineStr">
        <is>
          <t>3</t>
        </is>
      </c>
      <c r="CD75" s="2" t="inlineStr">
        <is>
          <t/>
        </is>
      </c>
      <c r="CE75" t="inlineStr">
        <is>
          <t/>
        </is>
      </c>
      <c r="CF75" s="2" t="inlineStr">
        <is>
          <t>depuneri atmosferice</t>
        </is>
      </c>
      <c r="CG75" s="2" t="inlineStr">
        <is>
          <t>3</t>
        </is>
      </c>
      <c r="CH75" s="2" t="inlineStr">
        <is>
          <t/>
        </is>
      </c>
      <c r="CI75" t="inlineStr">
        <is>
          <t>cantitatea de poluanți care este transferată din atmosferă pe suprafețe cum ar fi sol, vegetație, apă, clădiri etc., cu o anumită arie, într-un anumit interval de timp</t>
        </is>
      </c>
      <c r="CJ75" s="2" t="inlineStr">
        <is>
          <t>atmosférická depozícia</t>
        </is>
      </c>
      <c r="CK75" s="2" t="inlineStr">
        <is>
          <t>3</t>
        </is>
      </c>
      <c r="CL75" s="2" t="inlineStr">
        <is>
          <t/>
        </is>
      </c>
      <c r="CM75" t="inlineStr">
        <is>
          <t>usadzovanie nečistôt z ovzdušia na zemskom povrchu</t>
        </is>
      </c>
      <c r="CN75" s="2" t="inlineStr">
        <is>
          <t>atmosferska depozicija</t>
        </is>
      </c>
      <c r="CO75" s="2" t="inlineStr">
        <is>
          <t>3</t>
        </is>
      </c>
      <c r="CP75" s="2" t="inlineStr">
        <is>
          <t/>
        </is>
      </c>
      <c r="CQ75" t="inlineStr">
        <is>
          <t/>
        </is>
      </c>
      <c r="CR75" s="2" t="inlineStr">
        <is>
          <t>deposition från atmosfären</t>
        </is>
      </c>
      <c r="CS75" s="2" t="inlineStr">
        <is>
          <t>3</t>
        </is>
      </c>
      <c r="CT75" s="2" t="inlineStr">
        <is>
          <t/>
        </is>
      </c>
      <c r="CU75" t="inlineStr">
        <is>
          <t/>
        </is>
      </c>
    </row>
    <row r="76">
      <c r="A76" s="1" t="str">
        <f>HYPERLINK("https://iate.europa.eu/entry/result/3588768/all", "3588768")</f>
        <v>3588768</v>
      </c>
      <c r="B76" t="inlineStr">
        <is>
          <t>ENVIRONMENT</t>
        </is>
      </c>
      <c r="C76" t="inlineStr">
        <is>
          <t>ENVIRONMENT|environmental policy|climate change policy;ENVIRONMENT|environmental policy|climate change policy|reduction of gas emissions</t>
        </is>
      </c>
      <c r="D76" t="inlineStr">
        <is>
          <t/>
        </is>
      </c>
      <c r="E76" t="inlineStr">
        <is>
          <t/>
        </is>
      </c>
      <c r="F76" t="inlineStr">
        <is>
          <t/>
        </is>
      </c>
      <c r="G76" t="inlineStr">
        <is>
          <t/>
        </is>
      </c>
      <c r="H76" t="inlineStr">
        <is>
          <t/>
        </is>
      </c>
      <c r="I76" t="inlineStr">
        <is>
          <t/>
        </is>
      </c>
      <c r="J76" t="inlineStr">
        <is>
          <t/>
        </is>
      </c>
      <c r="K76" t="inlineStr">
        <is>
          <t/>
        </is>
      </c>
      <c r="L76" s="2" t="inlineStr">
        <is>
          <t>bebyggelse</t>
        </is>
      </c>
      <c r="M76" s="2" t="inlineStr">
        <is>
          <t>3</t>
        </is>
      </c>
      <c r="N76" s="2" t="inlineStr">
        <is>
          <t/>
        </is>
      </c>
      <c r="O76" t="inlineStr">
        <is>
          <t>kategori inden for arealopgørelse, der omfatter enhver form for transportinfrastruktur og bebyggelse, uanset størrelse og omfang</t>
        </is>
      </c>
      <c r="P76" s="2" t="inlineStr">
        <is>
          <t>Siedlung</t>
        </is>
      </c>
      <c r="Q76" s="2" t="inlineStr">
        <is>
          <t>3</t>
        </is>
      </c>
      <c r="R76" s="2" t="inlineStr">
        <is>
          <t/>
        </is>
      </c>
      <c r="S76" t="inlineStr">
        <is>
          <t/>
        </is>
      </c>
      <c r="T76" s="2" t="inlineStr">
        <is>
          <t>οικισμός</t>
        </is>
      </c>
      <c r="U76" s="2" t="inlineStr">
        <is>
          <t>3</t>
        </is>
      </c>
      <c r="V76" s="2" t="inlineStr">
        <is>
          <t/>
        </is>
      </c>
      <c r="W76" t="inlineStr">
        <is>
          <t/>
        </is>
      </c>
      <c r="X76" s="2" t="inlineStr">
        <is>
          <t>settlement</t>
        </is>
      </c>
      <c r="Y76" s="2" t="inlineStr">
        <is>
          <t>3</t>
        </is>
      </c>
      <c r="Z76" s="2" t="inlineStr">
        <is>
          <t/>
        </is>
      </c>
      <c r="AA76" t="inlineStr">
        <is>
          <t>top-level land category for greenhouse gas (GHG) inventory reporting that includes all developed land, including transportation infrastructure and human settlements of any size, unless they are already included under other categories</t>
        </is>
      </c>
      <c r="AB76" s="2" t="inlineStr">
        <is>
          <t>asentamiento</t>
        </is>
      </c>
      <c r="AC76" s="2" t="inlineStr">
        <is>
          <t>3</t>
        </is>
      </c>
      <c r="AD76" s="2" t="inlineStr">
        <is>
          <t/>
        </is>
      </c>
      <c r="AE76" t="inlineStr">
        <is>
          <t>Categoría superior de clasificación de tierras en el marco de los inventarios de gases de efecto invernadero que incluye toda la tierra desarrollada, con inclusión de la infraestructura de transporte y los asentamientos humanos de todo tamaño, a menos que estén ya incluidos en otras categorÌas.</t>
        </is>
      </c>
      <c r="AF76" s="2" t="inlineStr">
        <is>
          <t>asula</t>
        </is>
      </c>
      <c r="AG76" s="2" t="inlineStr">
        <is>
          <t>3</t>
        </is>
      </c>
      <c r="AH76" s="2" t="inlineStr">
        <is>
          <t/>
        </is>
      </c>
      <c r="AI76" t="inlineStr">
        <is>
          <t>kasvuhoonegaaside inventuuri maakasutuskategooria, mis hõlmab peamiselt tihehoonestusala koos teede, tänavate, väljakute, trasside ja parkidega ja mille alla arvatakse ka tööstus-ja tootmismaad, karjäärid (v.a freesturbaväljad ) ning spordirajatised ja lennuväljad</t>
        </is>
      </c>
      <c r="AJ76" s="2" t="inlineStr">
        <is>
          <t>rakennettu alue|
asutusalue</t>
        </is>
      </c>
      <c r="AK76" s="2" t="inlineStr">
        <is>
          <t>3|
3</t>
        </is>
      </c>
      <c r="AL76" s="2" t="inlineStr">
        <is>
          <t xml:space="preserve">|
</t>
        </is>
      </c>
      <c r="AM76" t="inlineStr">
        <is>
          <t/>
        </is>
      </c>
      <c r="AN76" s="2" t="inlineStr">
        <is>
          <t>zone urbanisée|
établissement</t>
        </is>
      </c>
      <c r="AO76" s="2" t="inlineStr">
        <is>
          <t>3|
3</t>
        </is>
      </c>
      <c r="AP76" s="2" t="inlineStr">
        <is>
          <t>|
preferred</t>
        </is>
      </c>
      <c r="AQ76" t="inlineStr">
        <is>
          <t>une des catégories de premier niveau de sources et de &lt;a href="https://iate.europa.eu/entry/result/840879/fr" target="_blank"&gt;puits de gaz à effet de serre&lt;/a&gt;</t>
        </is>
      </c>
      <c r="AR76" s="2" t="inlineStr">
        <is>
          <t>lonnaíocht</t>
        </is>
      </c>
      <c r="AS76" s="2" t="inlineStr">
        <is>
          <t>3</t>
        </is>
      </c>
      <c r="AT76" s="2" t="inlineStr">
        <is>
          <t/>
        </is>
      </c>
      <c r="AU76" t="inlineStr">
        <is>
          <t/>
        </is>
      </c>
      <c r="AV76" t="inlineStr">
        <is>
          <t/>
        </is>
      </c>
      <c r="AW76" t="inlineStr">
        <is>
          <t/>
        </is>
      </c>
      <c r="AX76" t="inlineStr">
        <is>
          <t/>
        </is>
      </c>
      <c r="AY76" t="inlineStr">
        <is>
          <t/>
        </is>
      </c>
      <c r="AZ76" t="inlineStr">
        <is>
          <t/>
        </is>
      </c>
      <c r="BA76" t="inlineStr">
        <is>
          <t/>
        </is>
      </c>
      <c r="BB76" t="inlineStr">
        <is>
          <t/>
        </is>
      </c>
      <c r="BC76" t="inlineStr">
        <is>
          <t/>
        </is>
      </c>
      <c r="BD76" t="inlineStr">
        <is>
          <t/>
        </is>
      </c>
      <c r="BE76" t="inlineStr">
        <is>
          <t/>
        </is>
      </c>
      <c r="BF76" t="inlineStr">
        <is>
          <t/>
        </is>
      </c>
      <c r="BG76" t="inlineStr">
        <is>
          <t/>
        </is>
      </c>
      <c r="BH76" s="2" t="inlineStr">
        <is>
          <t>urbanizuota žemė|
gyvenvietė</t>
        </is>
      </c>
      <c r="BI76" s="2" t="inlineStr">
        <is>
          <t>2|
3</t>
        </is>
      </c>
      <c r="BJ76" s="2" t="inlineStr">
        <is>
          <t xml:space="preserve">|
</t>
        </is>
      </c>
      <c r="BK76" t="inlineStr">
        <is>
          <t/>
        </is>
      </c>
      <c r="BL76" t="inlineStr">
        <is>
          <t/>
        </is>
      </c>
      <c r="BM76" t="inlineStr">
        <is>
          <t/>
        </is>
      </c>
      <c r="BN76" t="inlineStr">
        <is>
          <t/>
        </is>
      </c>
      <c r="BO76" t="inlineStr">
        <is>
          <t/>
        </is>
      </c>
      <c r="BP76" t="inlineStr">
        <is>
          <t/>
        </is>
      </c>
      <c r="BQ76" t="inlineStr">
        <is>
          <t/>
        </is>
      </c>
      <c r="BR76" t="inlineStr">
        <is>
          <t/>
        </is>
      </c>
      <c r="BS76" t="inlineStr">
        <is>
          <t/>
        </is>
      </c>
      <c r="BT76" t="inlineStr">
        <is>
          <t/>
        </is>
      </c>
      <c r="BU76" t="inlineStr">
        <is>
          <t/>
        </is>
      </c>
      <c r="BV76" t="inlineStr">
        <is>
          <t/>
        </is>
      </c>
      <c r="BW76" t="inlineStr">
        <is>
          <t/>
        </is>
      </c>
      <c r="BX76" s="2" t="inlineStr">
        <is>
          <t>tereny zamieszkałe|
grunty zabudowane</t>
        </is>
      </c>
      <c r="BY76" s="2" t="inlineStr">
        <is>
          <t>3|
3</t>
        </is>
      </c>
      <c r="BZ76" s="2" t="inlineStr">
        <is>
          <t>|
preferred</t>
        </is>
      </c>
      <c r="CA76" t="inlineStr">
        <is>
          <t/>
        </is>
      </c>
      <c r="CB76" s="2" t="inlineStr">
        <is>
          <t>povoação</t>
        </is>
      </c>
      <c r="CC76" s="2" t="inlineStr">
        <is>
          <t>3</t>
        </is>
      </c>
      <c r="CD76" s="2" t="inlineStr">
        <is>
          <t/>
        </is>
      </c>
      <c r="CE76" t="inlineStr">
        <is>
          <t>Categoria de uso do solo do inventário dos gases com efeito de estufa da União que inclui zonas construídas, incluindo povoações e infraestruturas de transportes, exceto se já incluídas em outras categorias.</t>
        </is>
      </c>
      <c r="CF76" s="2" t="inlineStr">
        <is>
          <t>zonă construită|
așezare</t>
        </is>
      </c>
      <c r="CG76" s="2" t="inlineStr">
        <is>
          <t>2|
2</t>
        </is>
      </c>
      <c r="CH76" s="2" t="inlineStr">
        <is>
          <t xml:space="preserve">|
</t>
        </is>
      </c>
      <c r="CI76" t="inlineStr">
        <is>
          <t/>
        </is>
      </c>
      <c r="CJ76" t="inlineStr">
        <is>
          <t/>
        </is>
      </c>
      <c r="CK76" t="inlineStr">
        <is>
          <t/>
        </is>
      </c>
      <c r="CL76" t="inlineStr">
        <is>
          <t/>
        </is>
      </c>
      <c r="CM76" t="inlineStr">
        <is>
          <t/>
        </is>
      </c>
      <c r="CN76" s="2" t="inlineStr">
        <is>
          <t>naselje</t>
        </is>
      </c>
      <c r="CO76" s="2" t="inlineStr">
        <is>
          <t>3</t>
        </is>
      </c>
      <c r="CP76" s="2" t="inlineStr">
        <is>
          <t/>
        </is>
      </c>
      <c r="CQ76" t="inlineStr">
        <is>
          <t/>
        </is>
      </c>
      <c r="CR76" t="inlineStr">
        <is>
          <t/>
        </is>
      </c>
      <c r="CS76" t="inlineStr">
        <is>
          <t/>
        </is>
      </c>
      <c r="CT76" t="inlineStr">
        <is>
          <t/>
        </is>
      </c>
      <c r="CU76" t="inlineStr">
        <is>
          <t/>
        </is>
      </c>
    </row>
    <row r="77">
      <c r="A77" s="1" t="str">
        <f>HYPERLINK("https://iate.europa.eu/entry/result/3627720/all", "3627720")</f>
        <v>3627720</v>
      </c>
      <c r="B77" t="inlineStr">
        <is>
          <t>INDUSTRY</t>
        </is>
      </c>
      <c r="C77" t="inlineStr">
        <is>
          <t>INDUSTRY|industrial structures and policy</t>
        </is>
      </c>
      <c r="D77" s="2" t="inlineStr">
        <is>
          <t>промишлена инсталация|
промишлена сграда</t>
        </is>
      </c>
      <c r="E77" s="2" t="inlineStr">
        <is>
          <t>3|
3</t>
        </is>
      </c>
      <c r="F77" s="2" t="inlineStr">
        <is>
          <t xml:space="preserve">|
</t>
        </is>
      </c>
      <c r="G77" t="inlineStr">
        <is>
          <t>структура, предназначена да послужи като предприятие за масово производство, преработка или сглобяване на продукти, изделия, енергия и др.</t>
        </is>
      </c>
      <c r="H77" s="2" t="inlineStr">
        <is>
          <t>průmyslové zařízení</t>
        </is>
      </c>
      <c r="I77" s="2" t="inlineStr">
        <is>
          <t>3</t>
        </is>
      </c>
      <c r="J77" s="2" t="inlineStr">
        <is>
          <t/>
        </is>
      </c>
      <c r="K77" t="inlineStr">
        <is>
          <t>zařízení, které se používá nebo je určeno k použití jako obchodní podnik na výrobu, zpracování nebo montáž jakéhokoli výrobku, zboží, předmětu, energie apod.</t>
        </is>
      </c>
      <c r="L77" s="2" t="inlineStr">
        <is>
          <t>industrianlæg</t>
        </is>
      </c>
      <c r="M77" s="2" t="inlineStr">
        <is>
          <t>3</t>
        </is>
      </c>
      <c r="N77" s="2" t="inlineStr">
        <is>
          <t/>
        </is>
      </c>
      <c r="O77" t="inlineStr">
        <is>
          <t/>
        </is>
      </c>
      <c r="P77" s="2" t="inlineStr">
        <is>
          <t>Industrieanlage</t>
        </is>
      </c>
      <c r="Q77" s="2" t="inlineStr">
        <is>
          <t>3</t>
        </is>
      </c>
      <c r="R77" s="2" t="inlineStr">
        <is>
          <t/>
        </is>
      </c>
      <c r="S77" t="inlineStr">
        <is>
          <t>Gesamtheit von Gebäuden und Produktionsanlagen samt dem Gelände eines Industriebetriebs, die zur Realisierung eines industriellen Prozesses zur Herstellung bestimmter Produkte dienen</t>
        </is>
      </c>
      <c r="T77" s="2" t="inlineStr">
        <is>
          <t>βιομηχανική εγκατάσταση</t>
        </is>
      </c>
      <c r="U77" s="2" t="inlineStr">
        <is>
          <t>3</t>
        </is>
      </c>
      <c r="V77" s="2" t="inlineStr">
        <is>
          <t/>
        </is>
      </c>
      <c r="W77" t="inlineStr">
        <is>
          <t/>
        </is>
      </c>
      <c r="X77" s="2" t="inlineStr">
        <is>
          <t>industrial installation|
industrial facility</t>
        </is>
      </c>
      <c r="Y77" s="2" t="inlineStr">
        <is>
          <t>3|
3</t>
        </is>
      </c>
      <c r="Z77" s="2" t="inlineStr">
        <is>
          <t xml:space="preserve">|
</t>
        </is>
      </c>
      <c r="AA77" t="inlineStr">
        <is>
          <t>structure used or intended for use as a business enterprise for manufacturing, processing, or assembling any product, commodity or article</t>
        </is>
      </c>
      <c r="AB77" t="inlineStr">
        <is>
          <t/>
        </is>
      </c>
      <c r="AC77" t="inlineStr">
        <is>
          <t/>
        </is>
      </c>
      <c r="AD77" t="inlineStr">
        <is>
          <t/>
        </is>
      </c>
      <c r="AE77" t="inlineStr">
        <is>
          <t/>
        </is>
      </c>
      <c r="AF77" s="2" t="inlineStr">
        <is>
          <t>tööstusrajatis|
tööstuskäitis</t>
        </is>
      </c>
      <c r="AG77" s="2" t="inlineStr">
        <is>
          <t>3|
3</t>
        </is>
      </c>
      <c r="AH77" s="2" t="inlineStr">
        <is>
          <t xml:space="preserve">|
</t>
        </is>
      </c>
      <c r="AI77" t="inlineStr">
        <is>
          <t/>
        </is>
      </c>
      <c r="AJ77" t="inlineStr">
        <is>
          <t/>
        </is>
      </c>
      <c r="AK77" t="inlineStr">
        <is>
          <t/>
        </is>
      </c>
      <c r="AL77" t="inlineStr">
        <is>
          <t/>
        </is>
      </c>
      <c r="AM77" t="inlineStr">
        <is>
          <t/>
        </is>
      </c>
      <c r="AN77" s="2" t="inlineStr">
        <is>
          <t>installation industrielle</t>
        </is>
      </c>
      <c r="AO77" s="2" t="inlineStr">
        <is>
          <t>3</t>
        </is>
      </c>
      <c r="AP77" s="2" t="inlineStr">
        <is>
          <t/>
        </is>
      </c>
      <c r="AQ77" t="inlineStr">
        <is>
          <t>établissement destiné à la production massive de produits, d'objets, d'énergie, etc.</t>
        </is>
      </c>
      <c r="AR77" t="inlineStr">
        <is>
          <t/>
        </is>
      </c>
      <c r="AS77" t="inlineStr">
        <is>
          <t/>
        </is>
      </c>
      <c r="AT77" t="inlineStr">
        <is>
          <t/>
        </is>
      </c>
      <c r="AU77" t="inlineStr">
        <is>
          <t/>
        </is>
      </c>
      <c r="AV77" t="inlineStr">
        <is>
          <t/>
        </is>
      </c>
      <c r="AW77" t="inlineStr">
        <is>
          <t/>
        </is>
      </c>
      <c r="AX77" t="inlineStr">
        <is>
          <t/>
        </is>
      </c>
      <c r="AY77" t="inlineStr">
        <is>
          <t/>
        </is>
      </c>
      <c r="AZ77" t="inlineStr">
        <is>
          <t/>
        </is>
      </c>
      <c r="BA77" t="inlineStr">
        <is>
          <t/>
        </is>
      </c>
      <c r="BB77" t="inlineStr">
        <is>
          <t/>
        </is>
      </c>
      <c r="BC77" t="inlineStr">
        <is>
          <t/>
        </is>
      </c>
      <c r="BD77" s="2" t="inlineStr">
        <is>
          <t>impianto industriale</t>
        </is>
      </c>
      <c r="BE77" s="2" t="inlineStr">
        <is>
          <t>3</t>
        </is>
      </c>
      <c r="BF77" s="2" t="inlineStr">
        <is>
          <t/>
        </is>
      </c>
      <c r="BG77" t="inlineStr">
        <is>
          <t>struttura utilizzata o destinata a essere utilizzata per la produzione, la trasformazione o l'assemblaggio di prodotti, beni o articoli</t>
        </is>
      </c>
      <c r="BH77" s="2" t="inlineStr">
        <is>
          <t>pramonės įrenginys|
pramonės objektas</t>
        </is>
      </c>
      <c r="BI77" s="2" t="inlineStr">
        <is>
          <t>3|
3</t>
        </is>
      </c>
      <c r="BJ77" s="2" t="inlineStr">
        <is>
          <t xml:space="preserve">|
</t>
        </is>
      </c>
      <c r="BK77" t="inlineStr">
        <is>
          <t>įrenginys, skirtas tam tikrų prekių ar produktų masinei gamybai, perdirbimui ar surinkimui</t>
        </is>
      </c>
      <c r="BL77" s="2" t="inlineStr">
        <is>
          <t>rūpniecisks komplekss|
rūpnieciska iekārta</t>
        </is>
      </c>
      <c r="BM77" s="2" t="inlineStr">
        <is>
          <t>2|
2</t>
        </is>
      </c>
      <c r="BN77" s="2" t="inlineStr">
        <is>
          <t xml:space="preserve">|
</t>
        </is>
      </c>
      <c r="BO77" t="inlineStr">
        <is>
          <t>struktūra, ko izmanto vai ko paredzēts izmantot produktu, preču vai izstrādājumu ražošanai, apstrādei vai montāžai</t>
        </is>
      </c>
      <c r="BP77" s="2" t="inlineStr">
        <is>
          <t>faċilità industrijali|
installazzjoni industrijali</t>
        </is>
      </c>
      <c r="BQ77" s="2" t="inlineStr">
        <is>
          <t>3|
3</t>
        </is>
      </c>
      <c r="BR77" s="2" t="inlineStr">
        <is>
          <t xml:space="preserve">|
</t>
        </is>
      </c>
      <c r="BS77" t="inlineStr">
        <is>
          <t>struttura li tintuża jew maħsuba biex tintuża għall-manifattura, l-ipproċessar jew l-assemblaġġ ta' prodott, oġġett jew prodott bażiku</t>
        </is>
      </c>
      <c r="BT77" s="2" t="inlineStr">
        <is>
          <t>industriële installatie</t>
        </is>
      </c>
      <c r="BU77" s="2" t="inlineStr">
        <is>
          <t>3</t>
        </is>
      </c>
      <c r="BV77" s="2" t="inlineStr">
        <is>
          <t/>
        </is>
      </c>
      <c r="BW77" t="inlineStr">
        <is>
          <t/>
        </is>
      </c>
      <c r="BX77" t="inlineStr">
        <is>
          <t/>
        </is>
      </c>
      <c r="BY77" t="inlineStr">
        <is>
          <t/>
        </is>
      </c>
      <c r="BZ77" t="inlineStr">
        <is>
          <t/>
        </is>
      </c>
      <c r="CA77" t="inlineStr">
        <is>
          <t/>
        </is>
      </c>
      <c r="CB77" s="2" t="inlineStr">
        <is>
          <t>instalação industrial</t>
        </is>
      </c>
      <c r="CC77" s="2" t="inlineStr">
        <is>
          <t>3</t>
        </is>
      </c>
      <c r="CD77" s="2" t="inlineStr">
        <is>
          <t/>
        </is>
      </c>
      <c r="CE77" t="inlineStr">
        <is>
          <t>Estrutura
dedicada à produção, transformação ou montagem de produtos, bens ou artigos.</t>
        </is>
      </c>
      <c r="CF77" s="2" t="inlineStr">
        <is>
          <t>instalație industrială</t>
        </is>
      </c>
      <c r="CG77" s="2" t="inlineStr">
        <is>
          <t>3</t>
        </is>
      </c>
      <c r="CH77" s="2" t="inlineStr">
        <is>
          <t/>
        </is>
      </c>
      <c r="CI77" t="inlineStr">
        <is>
          <t>ansamblu de clădiri, anexe și structuri cu caracter economic, destinat producției în masă, prelucrării sau asamblării de produse, bunuri sau articole de larg consum</t>
        </is>
      </c>
      <c r="CJ77" t="inlineStr">
        <is>
          <t/>
        </is>
      </c>
      <c r="CK77" t="inlineStr">
        <is>
          <t/>
        </is>
      </c>
      <c r="CL77" t="inlineStr">
        <is>
          <t/>
        </is>
      </c>
      <c r="CM77" t="inlineStr">
        <is>
          <t/>
        </is>
      </c>
      <c r="CN77" s="2" t="inlineStr">
        <is>
          <t>industrijski obrat</t>
        </is>
      </c>
      <c r="CO77" s="2" t="inlineStr">
        <is>
          <t>3</t>
        </is>
      </c>
      <c r="CP77" s="2" t="inlineStr">
        <is>
          <t/>
        </is>
      </c>
      <c r="CQ77" t="inlineStr">
        <is>
          <t/>
        </is>
      </c>
      <c r="CR77" s="2" t="inlineStr">
        <is>
          <t>industriell anläggning|
industrianläggning</t>
        </is>
      </c>
      <c r="CS77" s="2" t="inlineStr">
        <is>
          <t>3|
3</t>
        </is>
      </c>
      <c r="CT77" s="2" t="inlineStr">
        <is>
          <t xml:space="preserve">|
</t>
        </is>
      </c>
      <c r="CU77" t="inlineStr">
        <is>
          <t>en eller flera 
byggnader eller anläggningar där 
produktion, förädling eller liknande verksamhet bedrivs</t>
        </is>
      </c>
    </row>
    <row r="78">
      <c r="A78" s="1" t="str">
        <f>HYPERLINK("https://iate.europa.eu/entry/result/3580526/all", "3580526")</f>
        <v>3580526</v>
      </c>
      <c r="B78" t="inlineStr">
        <is>
          <t>ENVIRONMENT</t>
        </is>
      </c>
      <c r="C78" t="inlineStr">
        <is>
          <t>ENVIRONMENT|environmental policy|climate change policy|emission trading|EU Emissions Trading Scheme</t>
        </is>
      </c>
      <c r="D78" t="inlineStr">
        <is>
          <t/>
        </is>
      </c>
      <c r="E78" t="inlineStr">
        <is>
          <t/>
        </is>
      </c>
      <c r="F78" t="inlineStr">
        <is>
          <t/>
        </is>
      </c>
      <c r="G78" t="inlineStr">
        <is>
          <t/>
        </is>
      </c>
      <c r="H78" t="inlineStr">
        <is>
          <t/>
        </is>
      </c>
      <c r="I78" t="inlineStr">
        <is>
          <t/>
        </is>
      </c>
      <c r="J78" t="inlineStr">
        <is>
          <t/>
        </is>
      </c>
      <c r="K78" t="inlineStr">
        <is>
          <t/>
        </is>
      </c>
      <c r="L78" s="2" t="inlineStr">
        <is>
          <t>forvaltet vådområde</t>
        </is>
      </c>
      <c r="M78" s="2" t="inlineStr">
        <is>
          <t>3</t>
        </is>
      </c>
      <c r="N78" s="2" t="inlineStr">
        <is>
          <t/>
        </is>
      </c>
      <c r="O78" t="inlineStr">
        <is>
          <t>arealanvendelse rapporteret som: vådområder, der bevares som vådområder, bebyggelse eller andre arealer omlagt til vådområder, eller vådområder omlagt til bebyggelse eller andre arealer</t>
        </is>
      </c>
      <c r="P78" s="2" t="inlineStr">
        <is>
          <t>bewirtschaftetes Feuchtgebiet</t>
        </is>
      </c>
      <c r="Q78" s="2" t="inlineStr">
        <is>
          <t>3</t>
        </is>
      </c>
      <c r="R78" s="2" t="inlineStr">
        <is>
          <t/>
        </is>
      </c>
      <c r="S78" t="inlineStr">
        <is>
          <t>— Feuchtgebiet,
das Feuchtgebiet bleibt, &lt;div&gt;— Feuchtgebiet,
das aus der Flächenart Siedlung oder sonstige Fläche umgewandelt wurde, oder&lt;/div&gt;&lt;div&gt;— Feuchtgebiet,
das in die Flächenart Siedlung oder sonstige Fläche umgewandelt wurde&lt;/div&gt;</t>
        </is>
      </c>
      <c r="T78" s="2" t="inlineStr">
        <is>
          <t>διαχειριζόμενοι υγροβιότοποι</t>
        </is>
      </c>
      <c r="U78" s="2" t="inlineStr">
        <is>
          <t>3</t>
        </is>
      </c>
      <c r="V78" s="2" t="inlineStr">
        <is>
          <t/>
        </is>
      </c>
      <c r="W78" t="inlineStr">
        <is>
          <t/>
        </is>
      </c>
      <c r="X78" s="2" t="inlineStr">
        <is>
          <t>managed wetland</t>
        </is>
      </c>
      <c r="Y78" s="2" t="inlineStr">
        <is>
          <t>3</t>
        </is>
      </c>
      <c r="Z78" s="2" t="inlineStr">
        <is>
          <t/>
        </is>
      </c>
      <c r="AA78" t="inlineStr">
        <is>
          <t>&lt;div&gt;
 — wetland remaining wetland, &lt;/div&gt; 
&lt;div&gt;
 — settlement or other land, converted to wetland, or &lt;/div&gt; 
&lt;div&gt;
 — wetland converted to settlement or other land.&lt;/div&gt;</t>
        </is>
      </c>
      <c r="AB78" s="2" t="inlineStr">
        <is>
          <t>humedal gestionado</t>
        </is>
      </c>
      <c r="AC78" s="2" t="inlineStr">
        <is>
          <t>3</t>
        </is>
      </c>
      <c r="AD78" s="2" t="inlineStr">
        <is>
          <t/>
        </is>
      </c>
      <c r="AE78" t="inlineStr">
        <is>
          <t>&lt;div&gt;Tierra cuyo uso notificado es el de:&lt;/div&gt;&lt;div&gt;humedales que permanecen como humedales, &lt;br&gt;&lt;/div&gt;&lt;div&gt;asentamientos u otras 
tierras, convertidos en humedales, o&lt;/div&gt;&lt;div&gt;humedales convertidos en 
asentamientos u otras tierras.&lt;br&gt;&lt;/div&gt;</t>
        </is>
      </c>
      <c r="AF78" s="2" t="inlineStr">
        <is>
          <t>majandatav märgala</t>
        </is>
      </c>
      <c r="AG78" s="2" t="inlineStr">
        <is>
          <t>3</t>
        </is>
      </c>
      <c r="AH78" s="2" t="inlineStr">
        <is>
          <t/>
        </is>
      </c>
      <c r="AI78" t="inlineStr">
        <is>
          <t>&lt;div&gt;maa, mille kasutuseks on märgitud:&lt;/div&gt;&lt;div&gt; 
 —
 märgalaks jääv märgala,&lt;/div&gt;&lt;div&gt;—
 märgalaks muudetud asulad või muu maa või&lt;/div&gt;&lt;div&gt; 
 —
 asulateks või muuks maaks muudetud märgala.&lt;/div&gt;</t>
        </is>
      </c>
      <c r="AJ78" s="2" t="inlineStr">
        <is>
          <t>hoidettu kosteikko</t>
        </is>
      </c>
      <c r="AK78" s="2" t="inlineStr">
        <is>
          <t>3</t>
        </is>
      </c>
      <c r="AL78" s="2" t="inlineStr">
        <is>
          <t/>
        </is>
      </c>
      <c r="AM78" t="inlineStr">
        <is>
          <t>maa, joka on ilmoitettu 
&lt;br&gt; –kosteikkona pysyväksi kosteikoksi, 
&lt;br&gt; – asutusalueesta tai muusta maasta muutetuksi kosteikoksi, tai 
&lt;br&gt; – kosteikko, joka on muutettu asutusalueeksi tai muuksi maaksi</t>
        </is>
      </c>
      <c r="AN78" s="2" t="inlineStr">
        <is>
          <t>zone humide gérée</t>
        </is>
      </c>
      <c r="AO78" s="2" t="inlineStr">
        <is>
          <t>3</t>
        </is>
      </c>
      <c r="AP78" s="2" t="inlineStr">
        <is>
          <t/>
        </is>
      </c>
      <c r="AQ78" t="inlineStr">
        <is>
          <t>zone humide demeurant une zone humide; établissement ou autres terres convertis en zone humide; ou zone humide convertie en établissement ou autres terres</t>
        </is>
      </c>
      <c r="AR78" s="2" t="inlineStr">
        <is>
          <t>bogach bainistithe</t>
        </is>
      </c>
      <c r="AS78" s="2" t="inlineStr">
        <is>
          <t>3</t>
        </is>
      </c>
      <c r="AT78" s="2" t="inlineStr">
        <is>
          <t/>
        </is>
      </c>
      <c r="AU78" t="inlineStr">
        <is>
          <t>úsáid talún a thuairiscítear mar a leanas: &lt;div&gt; — bogach a fhanann mar bhogach, &lt;/div&gt;&lt;div&gt; — lonnaíocht nó talamh eile, a tiontaíodh go bogach, nó &lt;/div&gt; &lt;div&gt; — bogach a tiontaíodh go lonnaíocht nó talamh eile&lt;/div&gt;</t>
        </is>
      </c>
      <c r="AV78" t="inlineStr">
        <is>
          <t/>
        </is>
      </c>
      <c r="AW78" t="inlineStr">
        <is>
          <t/>
        </is>
      </c>
      <c r="AX78" t="inlineStr">
        <is>
          <t/>
        </is>
      </c>
      <c r="AY78" t="inlineStr">
        <is>
          <t/>
        </is>
      </c>
      <c r="AZ78" s="2" t="inlineStr">
        <is>
          <t>gazdálkodás alatt álló vizes élőhely</t>
        </is>
      </c>
      <c r="BA78" s="2" t="inlineStr">
        <is>
          <t>3</t>
        </is>
      </c>
      <c r="BB78" s="2" t="inlineStr">
        <is>
          <t/>
        </is>
      </c>
      <c r="BC78" t="inlineStr">
        <is>
          <t>— a vizes élőhelynek maradó vizes élőhelyként,&lt;div&gt;— a beépített területből vagy egyéb földterületből átalakított vizes élőhelyként vagy&lt;/div&gt;&lt;div&gt;— a vizes élőhelyből átalakított beépített területként vagy egyéb földterületként bejelentett földhasználat&lt;/div&gt;</t>
        </is>
      </c>
      <c r="BD78" s="2" t="inlineStr">
        <is>
          <t>zone umide gestite</t>
        </is>
      </c>
      <c r="BE78" s="2" t="inlineStr">
        <is>
          <t>3</t>
        </is>
      </c>
      <c r="BF78" s="2" t="inlineStr">
        <is>
          <t/>
        </is>
      </c>
      <c r="BG78" t="inlineStr">
        <is>
          <t>uso del suolo comunicato come &lt;div&gt;— zone umide che restano tali, &lt;/div&gt;&lt;div&gt;— insediamenti o altri terreni convertiti in zone umide, o &lt;/div&gt;&lt;div&gt;— zone umide convertite in insediamenti o altri terreni&lt;/div&gt;</t>
        </is>
      </c>
      <c r="BH78" s="2" t="inlineStr">
        <is>
          <t>tvarkomos šlapžemės|
tvarkomos šlapynės</t>
        </is>
      </c>
      <c r="BI78" s="2" t="inlineStr">
        <is>
          <t>3|
3</t>
        </is>
      </c>
      <c r="BJ78" s="2" t="inlineStr">
        <is>
          <t>|
preferred</t>
        </is>
      </c>
      <c r="BK78" t="inlineStr">
        <is>
          <t>žemė, deklaruota kaip: šlapynės, kurios ir lieka šlapynėmis, gyvenamosios paskirties arba kita žemė, paversta šlapynėmis, arba šlapynės, paverstos gyvenamosios paskirties arba kita žeme</t>
        </is>
      </c>
      <c r="BL78" t="inlineStr">
        <is>
          <t/>
        </is>
      </c>
      <c r="BM78" t="inlineStr">
        <is>
          <t/>
        </is>
      </c>
      <c r="BN78" t="inlineStr">
        <is>
          <t/>
        </is>
      </c>
      <c r="BO78" t="inlineStr">
        <is>
          <t/>
        </is>
      </c>
      <c r="BP78" t="inlineStr">
        <is>
          <t/>
        </is>
      </c>
      <c r="BQ78" t="inlineStr">
        <is>
          <t/>
        </is>
      </c>
      <c r="BR78" t="inlineStr">
        <is>
          <t/>
        </is>
      </c>
      <c r="BS78" t="inlineStr">
        <is>
          <t/>
        </is>
      </c>
      <c r="BT78" s="2" t="inlineStr">
        <is>
          <t>beheerd wetland</t>
        </is>
      </c>
      <c r="BU78" s="2" t="inlineStr">
        <is>
          <t>3</t>
        </is>
      </c>
      <c r="BV78" s="2" t="inlineStr">
        <is>
          <t/>
        </is>
      </c>
      <c r="BW78" t="inlineStr">
        <is>
          <t>landgebruik
 aangegeven als:&lt;br&gt;- wetlands die wetlands blijven; &lt;br&gt;- in
 wetlands omgezet woongebied of overig land, of &lt;br&gt;- in woongebied of
 overig land omgezette wetland</t>
        </is>
      </c>
      <c r="BX78" s="2" t="inlineStr">
        <is>
          <t>zarządzane tereny podmokłe</t>
        </is>
      </c>
      <c r="BY78" s="2" t="inlineStr">
        <is>
          <t>3</t>
        </is>
      </c>
      <c r="BZ78" s="2" t="inlineStr">
        <is>
          <t/>
        </is>
      </c>
      <c r="CA78" t="inlineStr">
        <is>
          <t>&lt;div&gt;
 użytkowane grunty zgłoszone jako:&lt;/div&gt; 
&lt;div&gt;
 — tereny podmokłe pozostające terenami podmokłymi,&lt;/div&gt; 
&lt;div&gt;
 — przekształcone w tereny podmokłe grunty zabudowane lub inne grunty, lub &lt;/div&gt; 
&lt;div&gt;
 — tereny podmokłe przekształcone w grunty zabudowane lub inne grunty&lt;/div&gt;</t>
        </is>
      </c>
      <c r="CB78" s="2" t="inlineStr">
        <is>
          <t>zona húmida gerida</t>
        </is>
      </c>
      <c r="CC78" s="2" t="inlineStr">
        <is>
          <t>3</t>
        </is>
      </c>
      <c r="CD78" s="2" t="inlineStr">
        <is>
          <t/>
        </is>
      </c>
      <c r="CE78" t="inlineStr">
        <is>
          <t>Uso de solos identificados como: 
&lt;div&gt;
 — zonas húmidas que permanecem zonas húmidas,&lt;/div&gt; 
&lt;div&gt;
 — povoações e outros tipos de solos convertidos em zonas húmidas, ou &lt;/div&gt; 
&lt;div&gt;
 — zonas húmidas convertidas em povoações e outros tipos de solos.&lt;/div&gt;</t>
        </is>
      </c>
      <c r="CF78" s="2" t="inlineStr">
        <is>
          <t>zonă umedă gestionată</t>
        </is>
      </c>
      <c r="CG78" s="2" t="inlineStr">
        <is>
          <t>3</t>
        </is>
      </c>
      <c r="CH78" s="2" t="inlineStr">
        <is>
          <t/>
        </is>
      </c>
      <c r="CI78" t="inlineStr">
        <is>
          <t>&lt;div&gt;teren declarat ca având destinația de: &lt;br&gt;&lt;/div&gt;&lt;div&gt;— zonă umedă care rămâne
zonă umedă,&lt;/div&gt;&lt;div&gt;— așezare sau alt tip de teren, transformat în zonă
 umedă sau&lt;/div&gt;&lt;div&gt;— zonă umedă transformată în așezare sau în alt tip
de teren&lt;/div&gt;</t>
        </is>
      </c>
      <c r="CJ78" t="inlineStr">
        <is>
          <t/>
        </is>
      </c>
      <c r="CK78" t="inlineStr">
        <is>
          <t/>
        </is>
      </c>
      <c r="CL78" t="inlineStr">
        <is>
          <t/>
        </is>
      </c>
      <c r="CM78" t="inlineStr">
        <is>
          <t/>
        </is>
      </c>
      <c r="CN78" s="2" t="inlineStr">
        <is>
          <t>gospodarjeno mokrišče</t>
        </is>
      </c>
      <c r="CO78" s="2" t="inlineStr">
        <is>
          <t>3</t>
        </is>
      </c>
      <c r="CP78" s="2" t="inlineStr">
        <is>
          <t/>
        </is>
      </c>
      <c r="CQ78" t="inlineStr">
        <is>
          <t>&lt;div&gt;
 raba zemljišč, sporočena kot: &lt;/div&gt; 
&lt;div&gt;
 — mokrišča, ki ostanejo mokrišča, &lt;/div&gt; 
&lt;div&gt;
 — naselja ali druga zemljišča, spremenjena v mokrišča, ali &lt;/div&gt; 
&lt;div&gt;
 — mokrišča, spremenjena v naselja, ali druga zemljišča.&lt;/div&gt;</t>
        </is>
      </c>
      <c r="CR78" t="inlineStr">
        <is>
          <t/>
        </is>
      </c>
      <c r="CS78" t="inlineStr">
        <is>
          <t/>
        </is>
      </c>
      <c r="CT78" t="inlineStr">
        <is>
          <t/>
        </is>
      </c>
      <c r="CU78" t="inlineStr">
        <is>
          <t/>
        </is>
      </c>
    </row>
    <row r="79">
      <c r="A79" s="1" t="str">
        <f>HYPERLINK("https://iate.europa.eu/entry/result/48604/all", "48604")</f>
        <v>48604</v>
      </c>
      <c r="B79" t="inlineStr">
        <is>
          <t>AGRI-FOODSTUFFS;ENERGY;ENVIRONMENT;INDUSTRY</t>
        </is>
      </c>
      <c r="C79" t="inlineStr">
        <is>
          <t>AGRI-FOODSTUFFS;ENERGY|oil industry|oil industry;ENVIRONMENT;INDUSTRY</t>
        </is>
      </c>
      <c r="D79" s="2" t="inlineStr">
        <is>
          <t>рафинерия</t>
        </is>
      </c>
      <c r="E79" s="2" t="inlineStr">
        <is>
          <t>3</t>
        </is>
      </c>
      <c r="F79" s="2" t="inlineStr">
        <is>
          <t/>
        </is>
      </c>
      <c r="G79" t="inlineStr">
        <is>
          <t>завод за пречистване на някои сурови материали като руда, захар, нефт и др.</t>
        </is>
      </c>
      <c r="H79" s="2" t="inlineStr">
        <is>
          <t>rafinerie</t>
        </is>
      </c>
      <c r="I79" s="2" t="inlineStr">
        <is>
          <t>3</t>
        </is>
      </c>
      <c r="J79" s="2" t="inlineStr">
        <is>
          <t/>
        </is>
      </c>
      <c r="K79" t="inlineStr">
        <is>
          <t>závod, ve kterém se provádí rafinace (odstranění nežádoucích příměsí a nečistot), například cukru, ropy</t>
        </is>
      </c>
      <c r="L79" s="2" t="inlineStr">
        <is>
          <t>raffinaderi</t>
        </is>
      </c>
      <c r="M79" s="2" t="inlineStr">
        <is>
          <t>3</t>
        </is>
      </c>
      <c r="N79" s="2" t="inlineStr">
        <is>
          <t/>
        </is>
      </c>
      <c r="O79" t="inlineStr">
        <is>
          <t>fabrik til kemisk og fysisk forarbejdning af råmaterialer som f.eks. olie og sukker til brugbare produkter</t>
        </is>
      </c>
      <c r="P79" s="2" t="inlineStr">
        <is>
          <t>Raffinerie</t>
        </is>
      </c>
      <c r="Q79" s="2" t="inlineStr">
        <is>
          <t>3</t>
        </is>
      </c>
      <c r="R79" s="2" t="inlineStr">
        <is>
          <t/>
        </is>
      </c>
      <c r="S79" t="inlineStr">
        <is>
          <t>Betrieb, der aus Naturstoffen durch Reinigung und Veredelung (Verarbeitung) höherwertige Produkte herstellt</t>
        </is>
      </c>
      <c r="T79" s="2" t="inlineStr">
        <is>
          <t>διυλιστήριο</t>
        </is>
      </c>
      <c r="U79" s="2" t="inlineStr">
        <is>
          <t>3</t>
        </is>
      </c>
      <c r="V79" s="2" t="inlineStr">
        <is>
          <t/>
        </is>
      </c>
      <c r="W79" t="inlineStr">
        <is>
          <t/>
        </is>
      </c>
      <c r="X79" s="2" t="inlineStr">
        <is>
          <t>refining plant|
refinery</t>
        </is>
      </c>
      <c r="Y79" s="2" t="inlineStr">
        <is>
          <t>1|
3</t>
        </is>
      </c>
      <c r="Z79" s="2" t="inlineStr">
        <is>
          <t xml:space="preserve">|
</t>
        </is>
      </c>
      <c r="AA79" t="inlineStr">
        <is>
          <t>factory for the purification of some crude material such as ore, sugar, oil, etc.</t>
        </is>
      </c>
      <c r="AB79" s="2" t="inlineStr">
        <is>
          <t>refinería</t>
        </is>
      </c>
      <c r="AC79" s="2" t="inlineStr">
        <is>
          <t>3</t>
        </is>
      </c>
      <c r="AD79" s="2" t="inlineStr">
        <is>
          <t/>
        </is>
      </c>
      <c r="AE79" t="inlineStr">
        <is>
          <t>Fábrica o instalación industrial donde se purifica y se limpia un producto (azúcar, petróleo, minerales, etc.) para adecuarlo a un fin determinado.</t>
        </is>
      </c>
      <c r="AF79" s="2" t="inlineStr">
        <is>
          <t>rafineerimistehas</t>
        </is>
      </c>
      <c r="AG79" s="2" t="inlineStr">
        <is>
          <t>3</t>
        </is>
      </c>
      <c r="AH79" s="2" t="inlineStr">
        <is>
          <t/>
        </is>
      </c>
      <c r="AI79" t="inlineStr">
        <is>
          <t>tehas, kus toimub aine (materjali) või toote põhjalik puhastamine ebasoovitavatest lisanditest (rafineeritakse nt metalle, naftat, suhkrut jt)</t>
        </is>
      </c>
      <c r="AJ79" s="2" t="inlineStr">
        <is>
          <t>jalostamo</t>
        </is>
      </c>
      <c r="AK79" s="2" t="inlineStr">
        <is>
          <t>3</t>
        </is>
      </c>
      <c r="AL79" s="2" t="inlineStr">
        <is>
          <t/>
        </is>
      </c>
      <c r="AM79" t="inlineStr">
        <is>
          <t/>
        </is>
      </c>
      <c r="AN79" s="2" t="inlineStr">
        <is>
          <t>raffinerie</t>
        </is>
      </c>
      <c r="AO79" s="2" t="inlineStr">
        <is>
          <t>3</t>
        </is>
      </c>
      <c r="AP79" s="2" t="inlineStr">
        <is>
          <t/>
        </is>
      </c>
      <c r="AQ79" t="inlineStr">
        <is>
          <t>usine où des matières brutes (minerais, sucre, pétrole) sont purifées et nettoyées afin de les rendre propres à une utilisation donnée</t>
        </is>
      </c>
      <c r="AR79" s="2" t="inlineStr">
        <is>
          <t>scaglann</t>
        </is>
      </c>
      <c r="AS79" s="2" t="inlineStr">
        <is>
          <t>3</t>
        </is>
      </c>
      <c r="AT79" s="2" t="inlineStr">
        <is>
          <t/>
        </is>
      </c>
      <c r="AU79" t="inlineStr">
        <is>
          <t/>
        </is>
      </c>
      <c r="AV79" t="inlineStr">
        <is>
          <t/>
        </is>
      </c>
      <c r="AW79" t="inlineStr">
        <is>
          <t/>
        </is>
      </c>
      <c r="AX79" t="inlineStr">
        <is>
          <t/>
        </is>
      </c>
      <c r="AY79" t="inlineStr">
        <is>
          <t/>
        </is>
      </c>
      <c r="AZ79" s="2" t="inlineStr">
        <is>
          <t>finomító</t>
        </is>
      </c>
      <c r="BA79" s="2" t="inlineStr">
        <is>
          <t>3</t>
        </is>
      </c>
      <c r="BB79" s="2" t="inlineStr">
        <is>
          <t/>
        </is>
      </c>
      <c r="BC79" t="inlineStr">
        <is>
          <t>Üzem v. üzemrészleg, amelyben valamilyen nyersanyag (például érc, cukor, olaj) finomítása történik</t>
        </is>
      </c>
      <c r="BD79" s="2" t="inlineStr">
        <is>
          <t>raffineria</t>
        </is>
      </c>
      <c r="BE79" s="2" t="inlineStr">
        <is>
          <t>3</t>
        </is>
      </c>
      <c r="BF79" s="2" t="inlineStr">
        <is>
          <t/>
        </is>
      </c>
      <c r="BG79" t="inlineStr">
        <is>
          <t>impianto in cui materie grezze come il petrolio, lo zucchero ecc. sono purificate ai fini di un determinato utilizzo</t>
        </is>
      </c>
      <c r="BH79" s="2" t="inlineStr">
        <is>
          <t>perdirbimo gamykla</t>
        </is>
      </c>
      <c r="BI79" s="2" t="inlineStr">
        <is>
          <t>3</t>
        </is>
      </c>
      <c r="BJ79" s="2" t="inlineStr">
        <is>
          <t/>
        </is>
      </c>
      <c r="BK79" t="inlineStr">
        <is>
          <t>gamykla, kurioje žaliavos (rūda, cukrus, aliejus, nafta) išvalomos ir išgryninamos, kad būtų tinkamos tam tikram naudojimui</t>
        </is>
      </c>
      <c r="BL79" s="2" t="inlineStr">
        <is>
          <t>rafinētava</t>
        </is>
      </c>
      <c r="BM79" s="2" t="inlineStr">
        <is>
          <t>3</t>
        </is>
      </c>
      <c r="BN79" s="2" t="inlineStr">
        <is>
          <t/>
        </is>
      </c>
      <c r="BO79" t="inlineStr">
        <is>
          <t/>
        </is>
      </c>
      <c r="BP79" s="2" t="inlineStr">
        <is>
          <t>raffinerija</t>
        </is>
      </c>
      <c r="BQ79" s="2" t="inlineStr">
        <is>
          <t>3</t>
        </is>
      </c>
      <c r="BR79" s="2" t="inlineStr">
        <is>
          <t/>
        </is>
      </c>
      <c r="BS79" t="inlineStr">
        <is>
          <t>fabbrika fejn sustanzi fl-istat naturali tagħhom, bħaż-żejt jew iz-zokkor, jiġu purifikati</t>
        </is>
      </c>
      <c r="BT79" s="2" t="inlineStr">
        <is>
          <t>raffinaderij</t>
        </is>
      </c>
      <c r="BU79" s="2" t="inlineStr">
        <is>
          <t>3</t>
        </is>
      </c>
      <c r="BV79" s="2" t="inlineStr">
        <is>
          <t/>
        </is>
      </c>
      <c r="BW79" t="inlineStr">
        <is>
          <t/>
        </is>
      </c>
      <c r="BX79" s="2" t="inlineStr">
        <is>
          <t>rafineria</t>
        </is>
      </c>
      <c r="BY79" s="2" t="inlineStr">
        <is>
          <t>3</t>
        </is>
      </c>
      <c r="BZ79" s="2" t="inlineStr">
        <is>
          <t/>
        </is>
      </c>
      <c r="CA79" t="inlineStr">
        <is>
          <t>zakład przemysłowy, w którym poddaje się oczyszczaniu cukier, spirytus, oleje roślinne lub w którym przerabia się ropę naftową na paliwa, oleje i smary</t>
        </is>
      </c>
      <c r="CB79" s="2" t="inlineStr">
        <is>
          <t>refinaria</t>
        </is>
      </c>
      <c r="CC79" s="2" t="inlineStr">
        <is>
          <t>3</t>
        </is>
      </c>
      <c r="CD79" s="2" t="inlineStr">
        <is>
          <t/>
        </is>
      </c>
      <c r="CE79" t="inlineStr">
        <is>
          <t>Fábrica dedicada à depuração e purificação de produtos em bruto como o açúcar, óleos alimentares, petróleo ou outros a fim de os tornar aptos para consumo ou melhorar a sua qualidade.</t>
        </is>
      </c>
      <c r="CF79" s="2" t="inlineStr">
        <is>
          <t>rafinărie</t>
        </is>
      </c>
      <c r="CG79" s="2" t="inlineStr">
        <is>
          <t>3</t>
        </is>
      </c>
      <c r="CH79" s="2" t="inlineStr">
        <is>
          <t/>
        </is>
      </c>
      <c r="CI79" t="inlineStr">
        <is>
          <t>instalație sau întreprindere în care se face rafinarea unor produse (zahăr, minereu, țiței etc.)</t>
        </is>
      </c>
      <c r="CJ79" t="inlineStr">
        <is>
          <t/>
        </is>
      </c>
      <c r="CK79" t="inlineStr">
        <is>
          <t/>
        </is>
      </c>
      <c r="CL79" t="inlineStr">
        <is>
          <t/>
        </is>
      </c>
      <c r="CM79" t="inlineStr">
        <is>
          <t/>
        </is>
      </c>
      <c r="CN79" s="2" t="inlineStr">
        <is>
          <t>rafinerija</t>
        </is>
      </c>
      <c r="CO79" s="2" t="inlineStr">
        <is>
          <t>3</t>
        </is>
      </c>
      <c r="CP79" s="2" t="inlineStr">
        <is>
          <t/>
        </is>
      </c>
      <c r="CQ79" t="inlineStr">
        <is>
          <t/>
        </is>
      </c>
      <c r="CR79" s="2" t="inlineStr">
        <is>
          <t>raffinaderi</t>
        </is>
      </c>
      <c r="CS79" s="2" t="inlineStr">
        <is>
          <t>3</t>
        </is>
      </c>
      <c r="CT79" s="2" t="inlineStr">
        <is>
          <t/>
        </is>
      </c>
      <c r="CU79" t="inlineStr">
        <is>
          <t>&lt;a href="https://iate.europa.eu/entry/result/3627720/sv" target="_blank"&gt;industriell anläggning&lt;/a&gt; för raffinering (processförädling eller grundlig rening) av olika råvaror eller produkter</t>
        </is>
      </c>
    </row>
    <row r="80">
      <c r="A80" s="1" t="str">
        <f>HYPERLINK("https://iate.europa.eu/entry/result/3580525/all", "3580525")</f>
        <v>3580525</v>
      </c>
      <c r="B80" t="inlineStr">
        <is>
          <t>ENVIRONMENT</t>
        </is>
      </c>
      <c r="C80" t="inlineStr">
        <is>
          <t>ENVIRONMENT|environmental policy|climate change policy|emission trading|EU Emissions Trading Scheme</t>
        </is>
      </c>
      <c r="D80" t="inlineStr">
        <is>
          <t/>
        </is>
      </c>
      <c r="E80" t="inlineStr">
        <is>
          <t/>
        </is>
      </c>
      <c r="F80" t="inlineStr">
        <is>
          <t/>
        </is>
      </c>
      <c r="G80" t="inlineStr">
        <is>
          <t/>
        </is>
      </c>
      <c r="H80" t="inlineStr">
        <is>
          <t/>
        </is>
      </c>
      <c r="I80" t="inlineStr">
        <is>
          <t/>
        </is>
      </c>
      <c r="J80" t="inlineStr">
        <is>
          <t/>
        </is>
      </c>
      <c r="K80" t="inlineStr">
        <is>
          <t/>
        </is>
      </c>
      <c r="L80" s="2" t="inlineStr">
        <is>
          <t>forvaltet skovareal</t>
        </is>
      </c>
      <c r="M80" s="2" t="inlineStr">
        <is>
          <t>3</t>
        </is>
      </c>
      <c r="N80" s="2" t="inlineStr">
        <is>
          <t/>
        </is>
      </c>
      <c r="O80" t="inlineStr">
        <is>
          <t>arealanvendelse rapporteret som skovarealer, der bevares som skovarealer</t>
        </is>
      </c>
      <c r="P80" s="2" t="inlineStr">
        <is>
          <t>bewirtschaftete Waldfläche</t>
        </is>
      </c>
      <c r="Q80" s="2" t="inlineStr">
        <is>
          <t>3</t>
        </is>
      </c>
      <c r="R80" s="2" t="inlineStr">
        <is>
          <t/>
        </is>
      </c>
      <c r="S80" t="inlineStr">
        <is>
          <t>Waldfläche, die
Waldfläche bleibt</t>
        </is>
      </c>
      <c r="T80" s="2" t="inlineStr">
        <is>
          <t>διαχειριζόμενες δασικές εκτάσεις</t>
        </is>
      </c>
      <c r="U80" s="2" t="inlineStr">
        <is>
          <t>3</t>
        </is>
      </c>
      <c r="V80" s="2" t="inlineStr">
        <is>
          <t/>
        </is>
      </c>
      <c r="W80" t="inlineStr">
        <is>
          <t/>
        </is>
      </c>
      <c r="X80" s="2" t="inlineStr">
        <is>
          <t>managed forest land</t>
        </is>
      </c>
      <c r="Y80" s="2" t="inlineStr">
        <is>
          <t>3</t>
        </is>
      </c>
      <c r="Z80" s="2" t="inlineStr">
        <is>
          <t/>
        </is>
      </c>
      <c r="AA80" t="inlineStr">
        <is>
          <t>forest land remaining forest land</t>
        </is>
      </c>
      <c r="AB80" s="2" t="inlineStr">
        <is>
          <t>tierra forestal gestionada</t>
        </is>
      </c>
      <c r="AC80" s="2" t="inlineStr">
        <is>
          <t>3</t>
        </is>
      </c>
      <c r="AD80" s="2" t="inlineStr">
        <is>
          <t/>
        </is>
      </c>
      <c r="AE80" t="inlineStr">
        <is>
          <t>Tierra cuyo uso notificado es el de tierras forestales que permanecen como tierras forestales.</t>
        </is>
      </c>
      <c r="AF80" s="2" t="inlineStr">
        <is>
          <t>majandatav metsamaa</t>
        </is>
      </c>
      <c r="AG80" s="2" t="inlineStr">
        <is>
          <t>3</t>
        </is>
      </c>
      <c r="AH80" s="2" t="inlineStr">
        <is>
          <t/>
        </is>
      </c>
      <c r="AI80" t="inlineStr">
        <is>
          <t>&lt;i&gt;maa-arvestuskategooria&lt;/i&gt; &lt;a href="/entry/result/3580522/all" id="ENTRY_TO_ENTRY_CONVERTER" target="_blank"&gt;IATE:3580522&lt;/a&gt;, mille puhul on maakasutuseks märgitud metsamaaks jääv metsamaa</t>
        </is>
      </c>
      <c r="AJ80" s="2" t="inlineStr">
        <is>
          <t>hoidettu metsämaa</t>
        </is>
      </c>
      <c r="AK80" s="2" t="inlineStr">
        <is>
          <t>3</t>
        </is>
      </c>
      <c r="AL80" s="2" t="inlineStr">
        <is>
          <t/>
        </is>
      </c>
      <c r="AM80" t="inlineStr">
        <is>
          <t>maa, joka on ilmoitettu metsämaana pysyväksi metsämaaksi</t>
        </is>
      </c>
      <c r="AN80" s="2" t="inlineStr">
        <is>
          <t>terres forestières gérées</t>
        </is>
      </c>
      <c r="AO80" s="2" t="inlineStr">
        <is>
          <t>3</t>
        </is>
      </c>
      <c r="AP80" s="2" t="inlineStr">
        <is>
          <t/>
        </is>
      </c>
      <c r="AQ80" t="inlineStr">
        <is>
          <t>terres forestières demeurant des terres forestières</t>
        </is>
      </c>
      <c r="AR80" s="2" t="inlineStr">
        <is>
          <t>talamh foraoise bainistithe</t>
        </is>
      </c>
      <c r="AS80" s="2" t="inlineStr">
        <is>
          <t>3</t>
        </is>
      </c>
      <c r="AT80" s="2" t="inlineStr">
        <is>
          <t/>
        </is>
      </c>
      <c r="AU80" t="inlineStr">
        <is>
          <t>úsáid talún a thuairiscítear mar thalamh foraoise a fhanann mar thalamh foraoise</t>
        </is>
      </c>
      <c r="AV80" t="inlineStr">
        <is>
          <t/>
        </is>
      </c>
      <c r="AW80" t="inlineStr">
        <is>
          <t/>
        </is>
      </c>
      <c r="AX80" t="inlineStr">
        <is>
          <t/>
        </is>
      </c>
      <c r="AY80" t="inlineStr">
        <is>
          <t/>
        </is>
      </c>
      <c r="AZ80" s="2" t="inlineStr">
        <is>
          <t>gazdálkodás alatt álló erdőterület</t>
        </is>
      </c>
      <c r="BA80" s="2" t="inlineStr">
        <is>
          <t>3</t>
        </is>
      </c>
      <c r="BB80" s="2" t="inlineStr">
        <is>
          <t/>
        </is>
      </c>
      <c r="BC80" t="inlineStr">
        <is>
          <t>az erdőterületnek maradó erdőterületként bejelentett földhasználat</t>
        </is>
      </c>
      <c r="BD80" s="2" t="inlineStr">
        <is>
          <t>terreni forestali gestiti</t>
        </is>
      </c>
      <c r="BE80" s="2" t="inlineStr">
        <is>
          <t>3</t>
        </is>
      </c>
      <c r="BF80" s="2" t="inlineStr">
        <is>
          <t/>
        </is>
      </c>
      <c r="BG80" t="inlineStr">
        <is>
          <t>uso del suolo comunicato come terreni forestali che restano tali</t>
        </is>
      </c>
      <c r="BH80" s="2" t="inlineStr">
        <is>
          <t>tvarkoma miško žemė</t>
        </is>
      </c>
      <c r="BI80" s="2" t="inlineStr">
        <is>
          <t>3</t>
        </is>
      </c>
      <c r="BJ80" s="2" t="inlineStr">
        <is>
          <t/>
        </is>
      </c>
      <c r="BK80" t="inlineStr">
        <is>
          <t/>
        </is>
      </c>
      <c r="BL80" t="inlineStr">
        <is>
          <t/>
        </is>
      </c>
      <c r="BM80" t="inlineStr">
        <is>
          <t/>
        </is>
      </c>
      <c r="BN80" t="inlineStr">
        <is>
          <t/>
        </is>
      </c>
      <c r="BO80" t="inlineStr">
        <is>
          <t/>
        </is>
      </c>
      <c r="BP80" t="inlineStr">
        <is>
          <t/>
        </is>
      </c>
      <c r="BQ80" t="inlineStr">
        <is>
          <t/>
        </is>
      </c>
      <c r="BR80" t="inlineStr">
        <is>
          <t/>
        </is>
      </c>
      <c r="BS80" t="inlineStr">
        <is>
          <t/>
        </is>
      </c>
      <c r="BT80" s="2" t="inlineStr">
        <is>
          <t>beheerde bosgrond</t>
        </is>
      </c>
      <c r="BU80" s="2" t="inlineStr">
        <is>
          <t>3</t>
        </is>
      </c>
      <c r="BV80" s="2" t="inlineStr">
        <is>
          <t/>
        </is>
      </c>
      <c r="BW80" t="inlineStr">
        <is>
          <t>landgebruik
 dat is aangegeven als bosgrond die bosgrond blijft</t>
        </is>
      </c>
      <c r="BX80" s="2" t="inlineStr">
        <is>
          <t>zarządzane grunty leśne</t>
        </is>
      </c>
      <c r="BY80" s="2" t="inlineStr">
        <is>
          <t>3</t>
        </is>
      </c>
      <c r="BZ80" s="2" t="inlineStr">
        <is>
          <t/>
        </is>
      </c>
      <c r="CA80" t="inlineStr">
        <is>
          <t>użytkowane grunty zgłoszone jako grunty leśne pozostające gruntami leśnymi</t>
        </is>
      </c>
      <c r="CB80" s="2" t="inlineStr">
        <is>
          <t>solo florestal gerido</t>
        </is>
      </c>
      <c r="CC80" s="2" t="inlineStr">
        <is>
          <t>3</t>
        </is>
      </c>
      <c r="CD80" s="2" t="inlineStr">
        <is>
          <t/>
        </is>
      </c>
      <c r="CE80" t="inlineStr">
        <is>
          <t>Uso de solos identificados como solos florestais que permanecem solos florestais.</t>
        </is>
      </c>
      <c r="CF80" s="2" t="inlineStr">
        <is>
          <t>terenuri forestiere gestionate</t>
        </is>
      </c>
      <c r="CG80" s="2" t="inlineStr">
        <is>
          <t>3</t>
        </is>
      </c>
      <c r="CH80" s="2" t="inlineStr">
        <is>
          <t/>
        </is>
      </c>
      <c r="CI80" t="inlineStr">
        <is>
          <t>terenuri declarate ca terenuri forestiere care au rămas terenuri forestiere</t>
        </is>
      </c>
      <c r="CJ80" t="inlineStr">
        <is>
          <t/>
        </is>
      </c>
      <c r="CK80" t="inlineStr">
        <is>
          <t/>
        </is>
      </c>
      <c r="CL80" t="inlineStr">
        <is>
          <t/>
        </is>
      </c>
      <c r="CM80" t="inlineStr">
        <is>
          <t/>
        </is>
      </c>
      <c r="CN80" s="2" t="inlineStr">
        <is>
          <t>gozdno zemljišče, s katerim se gospodari</t>
        </is>
      </c>
      <c r="CO80" s="2" t="inlineStr">
        <is>
          <t>3</t>
        </is>
      </c>
      <c r="CP80" s="2" t="inlineStr">
        <is>
          <t/>
        </is>
      </c>
      <c r="CQ80" t="inlineStr">
        <is>
          <t>raba zemljišč, sporočena kot gozdna zemljišča, ki ostanejo gozdna zemljišča</t>
        </is>
      </c>
      <c r="CR80" t="inlineStr">
        <is>
          <t/>
        </is>
      </c>
      <c r="CS80" t="inlineStr">
        <is>
          <t/>
        </is>
      </c>
      <c r="CT80" t="inlineStr">
        <is>
          <t/>
        </is>
      </c>
      <c r="CU80" t="inlineStr">
        <is>
          <t/>
        </is>
      </c>
    </row>
    <row r="81">
      <c r="A81" s="1" t="str">
        <f>HYPERLINK("https://iate.europa.eu/entry/result/3580524/all", "3580524")</f>
        <v>3580524</v>
      </c>
      <c r="B81" t="inlineStr">
        <is>
          <t>ENVIRONMENT</t>
        </is>
      </c>
      <c r="C81" t="inlineStr">
        <is>
          <t>ENVIRONMENT|environmental policy|climate change policy|emission trading|EU Emissions Trading Scheme</t>
        </is>
      </c>
      <c r="D81" t="inlineStr">
        <is>
          <t/>
        </is>
      </c>
      <c r="E81" t="inlineStr">
        <is>
          <t/>
        </is>
      </c>
      <c r="F81" t="inlineStr">
        <is>
          <t/>
        </is>
      </c>
      <c r="G81" t="inlineStr">
        <is>
          <t/>
        </is>
      </c>
      <c r="H81" t="inlineStr">
        <is>
          <t/>
        </is>
      </c>
      <c r="I81" t="inlineStr">
        <is>
          <t/>
        </is>
      </c>
      <c r="J81" t="inlineStr">
        <is>
          <t/>
        </is>
      </c>
      <c r="K81" t="inlineStr">
        <is>
          <t/>
        </is>
      </c>
      <c r="L81" s="2" t="inlineStr">
        <is>
          <t>forvaltet græsareal</t>
        </is>
      </c>
      <c r="M81" s="2" t="inlineStr">
        <is>
          <t>3</t>
        </is>
      </c>
      <c r="N81" s="2" t="inlineStr">
        <is>
          <t/>
        </is>
      </c>
      <c r="O81" t="inlineStr">
        <is>
          <t>arealanvendelse rapporteret som: græsarealer, der bevares som græsarealer, dyrkede arealer, vådområder, bebyggelse eller andre arealer omlagt til græsarealer, eller græsarealer omlagt til vådområder, bebyggelse eller andre arealer</t>
        </is>
      </c>
      <c r="P81" s="2" t="inlineStr">
        <is>
          <t>bewirtschaftetes Grünland</t>
        </is>
      </c>
      <c r="Q81" s="2" t="inlineStr">
        <is>
          <t>3</t>
        </is>
      </c>
      <c r="R81" s="2" t="inlineStr">
        <is>
          <t/>
        </is>
      </c>
      <c r="S81" t="inlineStr">
        <is>
          <t>— Grünland, das
Grünland bleibt, &lt;div&gt;— Grünland, das
aus der Flächenart Ackerfläche, Feuchtgebiet, Siedlung oder sonstige Fläche in
Grünland umgewandelt wurde, oder&lt;/div&gt;&lt;div&gt;— Grünland, das
in die Flächenart Feuchtgebiet, Siedlung oder sonstige Fläche umgewandelt wurde&lt;/div&gt;</t>
        </is>
      </c>
      <c r="T81" s="2" t="inlineStr">
        <is>
          <t>διαχειριζόμενες χορτολιβαδικές εκτάσεις</t>
        </is>
      </c>
      <c r="U81" s="2" t="inlineStr">
        <is>
          <t>3</t>
        </is>
      </c>
      <c r="V81" s="2" t="inlineStr">
        <is>
          <t/>
        </is>
      </c>
      <c r="W81" t="inlineStr">
        <is>
          <t/>
        </is>
      </c>
      <c r="X81" s="2" t="inlineStr">
        <is>
          <t>managed grassland</t>
        </is>
      </c>
      <c r="Y81" s="2" t="inlineStr">
        <is>
          <t>3</t>
        </is>
      </c>
      <c r="Z81" s="2" t="inlineStr">
        <is>
          <t/>
        </is>
      </c>
      <c r="AA81" t="inlineStr">
        <is>
          <t>&lt;div&gt;
 — grassland remaining grassland, &lt;/div&gt; 
&lt;div&gt;
 — cropland, wetland, settlement or other land, converted to grassland, or &lt;/div&gt; 
&lt;div&gt;
 — grassland converted to wetland, settlement or other land&lt;/div&gt;</t>
        </is>
      </c>
      <c r="AB81" s="2" t="inlineStr">
        <is>
          <t>pasto gestionado</t>
        </is>
      </c>
      <c r="AC81" s="2" t="inlineStr">
        <is>
          <t>3</t>
        </is>
      </c>
      <c r="AD81" s="2" t="inlineStr">
        <is>
          <t/>
        </is>
      </c>
      <c r="AE81" t="inlineStr">
        <is>
          <t>&lt;div&gt;Tierras cuyo uso notificado es el de:&lt;/div&gt;&lt;div&gt; pastos 
que permanecen como pastos, &lt;br&gt;&lt;/div&gt;&lt;div&gt;cultivos, humedales, asentamientos u 
otras tierras, convertidos en pastos, o &lt;br&gt;&lt;/div&gt;&lt;div&gt;pastos convertidos en 
humedales, asentamientos u otras tierras.&lt;/div&gt;</t>
        </is>
      </c>
      <c r="AF81" s="2" t="inlineStr">
        <is>
          <t>majandatav rohumaa</t>
        </is>
      </c>
      <c r="AG81" s="2" t="inlineStr">
        <is>
          <t>3</t>
        </is>
      </c>
      <c r="AH81" s="2" t="inlineStr">
        <is>
          <t/>
        </is>
      </c>
      <c r="AI81" t="inlineStr">
        <is>
          <t>&lt;div&gt;maa, mille kasutuseks on märgitud:&lt;/div&gt;&lt;div&gt; 
 —
 rohumaaks jääv rohumaa,&lt;/div&gt;&lt;div&gt; 
 —
 rohumaaks muudetud põllumaa, märgala, asulad või muu maa või&lt;/div&gt;&lt;div&gt; 
 —
 märgalaks, asulateks või muuks maaks muudetud rohumaa&lt;/div&gt;</t>
        </is>
      </c>
      <c r="AJ81" s="2" t="inlineStr">
        <is>
          <t>hoidettu ruohikkoalue</t>
        </is>
      </c>
      <c r="AK81" s="2" t="inlineStr">
        <is>
          <t>3</t>
        </is>
      </c>
      <c r="AL81" s="2" t="inlineStr">
        <is>
          <t/>
        </is>
      </c>
      <c r="AM81" t="inlineStr">
        <is>
          <t>maa, joka on ilmoitettu 
&lt;br&gt; – ruohikkoalueena pysyväksi ruohikkoalueeksi, 
&lt;br&gt; –viljelymaasta, kosteikosta, asutusalueesta tai muusta maasta muutetuksi ruohikkoalueeksi, tai 
&lt;br&gt;–ruohikkoalue, joka on muutettu kosteikoksi, asutusalueeksi tai muuksi maaksi</t>
        </is>
      </c>
      <c r="AN81" s="2" t="inlineStr">
        <is>
          <t>prairie gérée</t>
        </is>
      </c>
      <c r="AO81" s="2" t="inlineStr">
        <is>
          <t>3</t>
        </is>
      </c>
      <c r="AP81" s="2" t="inlineStr">
        <is>
          <t/>
        </is>
      </c>
      <c r="AQ81" t="inlineStr">
        <is>
          <t>prairie demeurant une prairie; terres cultivées, zone humide, établissement ou autres terres, convertis en prairie; ou prairie convertie en zone humide, établissement ou autres terres</t>
        </is>
      </c>
      <c r="AR81" s="2" t="inlineStr">
        <is>
          <t>féarthalamh bainistithe</t>
        </is>
      </c>
      <c r="AS81" s="2" t="inlineStr">
        <is>
          <t>3</t>
        </is>
      </c>
      <c r="AT81" s="2" t="inlineStr">
        <is>
          <t/>
        </is>
      </c>
      <c r="AU81" t="inlineStr">
        <is>
          <t>úsáid talún a thuairiscítear mar a leanas: &lt;div&gt;— féarthalamh a fhanann mar fhéarthalamh,&lt;/div&gt; &lt;div&gt;— talamh curaíochta, bogach, lonnaíocht nó talamh eile a tiontaíodh go féarthalamh, nó&lt;/div&gt; &lt;div&gt;— féarthalamh a tiontaíodh go bogach, lonnaíocht nó talamh eile&lt;/div&gt;</t>
        </is>
      </c>
      <c r="AV81" t="inlineStr">
        <is>
          <t/>
        </is>
      </c>
      <c r="AW81" t="inlineStr">
        <is>
          <t/>
        </is>
      </c>
      <c r="AX81" t="inlineStr">
        <is>
          <t/>
        </is>
      </c>
      <c r="AY81" t="inlineStr">
        <is>
          <t/>
        </is>
      </c>
      <c r="AZ81" s="2" t="inlineStr">
        <is>
          <t>gazdálkodás alatt álló gyepterület</t>
        </is>
      </c>
      <c r="BA81" s="2" t="inlineStr">
        <is>
          <t>3</t>
        </is>
      </c>
      <c r="BB81" s="2" t="inlineStr">
        <is>
          <t/>
        </is>
      </c>
      <c r="BC81" t="inlineStr">
        <is>
          <t>a gyepterületnek maradó gyepterületként; a szántóterületből, vizes élőhelyből, beépített területből vagy egyéb földterületből átalakított gyepterületként; vagy a gyepterületből átalakított vizes élőhelyként, beépített területként vagy egyéb földterületként bejelentett földhasználat</t>
        </is>
      </c>
      <c r="BD81" t="inlineStr">
        <is>
          <t/>
        </is>
      </c>
      <c r="BE81" t="inlineStr">
        <is>
          <t/>
        </is>
      </c>
      <c r="BF81" t="inlineStr">
        <is>
          <t/>
        </is>
      </c>
      <c r="BG81" t="inlineStr">
        <is>
          <t/>
        </is>
      </c>
      <c r="BH81" s="2" t="inlineStr">
        <is>
          <t>tvarkomos pievos ir ganyklos|
tvarkomos pievos</t>
        </is>
      </c>
      <c r="BI81" s="2" t="inlineStr">
        <is>
          <t>3|
3</t>
        </is>
      </c>
      <c r="BJ81" s="2" t="inlineStr">
        <is>
          <t xml:space="preserve">|
</t>
        </is>
      </c>
      <c r="BK81" t="inlineStr">
        <is>
          <t>žemė, kuri deklaruota kaip: pieva, kuri ir lieka pieva, pasėlių žemė, šlapžemės, gyvenamosios paskirties arba kita žemė, paversta pieva, arba pieva, paversta šlapžemėmis, arba kita žeme</t>
        </is>
      </c>
      <c r="BL81" t="inlineStr">
        <is>
          <t/>
        </is>
      </c>
      <c r="BM81" t="inlineStr">
        <is>
          <t/>
        </is>
      </c>
      <c r="BN81" t="inlineStr">
        <is>
          <t/>
        </is>
      </c>
      <c r="BO81" t="inlineStr">
        <is>
          <t/>
        </is>
      </c>
      <c r="BP81" t="inlineStr">
        <is>
          <t/>
        </is>
      </c>
      <c r="BQ81" t="inlineStr">
        <is>
          <t/>
        </is>
      </c>
      <c r="BR81" t="inlineStr">
        <is>
          <t/>
        </is>
      </c>
      <c r="BS81" t="inlineStr">
        <is>
          <t/>
        </is>
      </c>
      <c r="BT81" s="2" t="inlineStr">
        <is>
          <t>beheerd grasland</t>
        </is>
      </c>
      <c r="BU81" s="2" t="inlineStr">
        <is>
          <t>3</t>
        </is>
      </c>
      <c r="BV81" s="2" t="inlineStr">
        <is>
          <t/>
        </is>
      </c>
      <c r="BW81" t="inlineStr">
        <is>
          <t>landgebruik
 dat is aangegeven als:&lt;br&gt;- grasland dat grasland blijft;&lt;br&gt;- in
 grasland omgezet(te) bouwland, wetlands, woongebied of overig land, of
 &lt;br&gt;- in wetlands, woongebied of overig land omgezet grasland</t>
        </is>
      </c>
      <c r="BX81" s="2" t="inlineStr">
        <is>
          <t>zarządzane grunty trawiaste</t>
        </is>
      </c>
      <c r="BY81" s="2" t="inlineStr">
        <is>
          <t>3</t>
        </is>
      </c>
      <c r="BZ81" s="2" t="inlineStr">
        <is>
          <t/>
        </is>
      </c>
      <c r="CA81" t="inlineStr">
        <is>
          <t>&lt;div&gt;
 użytkowane grunty zgłoszone jako: &lt;/div&gt; 
&lt;div&gt;
 — grunty trawiaste pozostające gruntami trawiastymi,&lt;/div&gt; 
&lt;div&gt;
 — przekształcone w grunty trawiaste grunty uprawne, tereny podmokłe, grunty zabudowane lub inne grunty, lub&lt;/div&gt; 
&lt;div&gt;
 — grunty trawiaste przekształcone w tereny podmokłe, grunty zabudowane lub inne grunty&lt;/div&gt;</t>
        </is>
      </c>
      <c r="CB81" s="2" t="inlineStr">
        <is>
          <t>pastagem gerida</t>
        </is>
      </c>
      <c r="CC81" s="2" t="inlineStr">
        <is>
          <t>3</t>
        </is>
      </c>
      <c r="CD81" s="2" t="inlineStr">
        <is>
          <t/>
        </is>
      </c>
      <c r="CE81" t="inlineStr">
        <is>
          <t>Uso de solos identificados como: 
&lt;div&gt;
 — pastagens que permanecem pastagens,&lt;/div&gt; 
&lt;div&gt;
 — solos agrícolas, zonas húmidas, povoações e outros tipos de solos convertidos em pastagens, ou&lt;/div&gt; 
&lt;div&gt;
 — pastagens convertidas em zonas húmidas, povoações e outros tipos de solos.&lt;/div&gt;</t>
        </is>
      </c>
      <c r="CF81" s="2" t="inlineStr">
        <is>
          <t>pajiști gestionate</t>
        </is>
      </c>
      <c r="CG81" s="2" t="inlineStr">
        <is>
          <t>3</t>
        </is>
      </c>
      <c r="CH81" s="2" t="inlineStr">
        <is>
          <t/>
        </is>
      </c>
      <c r="CI81" t="inlineStr">
        <is>
          <t>&lt;div&gt;terenuri declarate ca având destinația de:&lt;/div&gt;&lt;div&gt;— pajiști care rămân 
pajiști,&lt;/div&gt;&lt;div&gt;— terenuri cultivate, zone umede, așezări sau alte tipuri 
terenuri, transformate în pajiști, sau&lt;/div&gt;&lt;div&gt;— pajiști transformate în 
zone umede, așezări sau alte tipuri de terenuri&lt;/div&gt;</t>
        </is>
      </c>
      <c r="CJ81" t="inlineStr">
        <is>
          <t/>
        </is>
      </c>
      <c r="CK81" t="inlineStr">
        <is>
          <t/>
        </is>
      </c>
      <c r="CL81" t="inlineStr">
        <is>
          <t/>
        </is>
      </c>
      <c r="CM81" t="inlineStr">
        <is>
          <t/>
        </is>
      </c>
      <c r="CN81" s="2" t="inlineStr">
        <is>
          <t>travinje, s katerim se gospodari</t>
        </is>
      </c>
      <c r="CO81" s="2" t="inlineStr">
        <is>
          <t>3</t>
        </is>
      </c>
      <c r="CP81" s="2" t="inlineStr">
        <is>
          <t/>
        </is>
      </c>
      <c r="CQ81" t="inlineStr">
        <is>
          <t>&lt;div&gt;
 raba zemljišč, sporočena kot: &lt;/div&gt; 
&lt;div&gt;
 — travinje, ki ostane travinje, &lt;/div&gt; 
&lt;div&gt;
 — njivske površine, mokrišča, naselja ali druga zemljišča, spremenjena v travinje, ali &lt;/div&gt; 
&lt;div&gt;
 — travinje, spremenjeno v mokrišča, naselja ali druga zemljišča &lt;/div&gt;</t>
        </is>
      </c>
      <c r="CR81" t="inlineStr">
        <is>
          <t/>
        </is>
      </c>
      <c r="CS81" t="inlineStr">
        <is>
          <t/>
        </is>
      </c>
      <c r="CT81" t="inlineStr">
        <is>
          <t/>
        </is>
      </c>
      <c r="CU81" t="inlineStr">
        <is>
          <t/>
        </is>
      </c>
    </row>
    <row r="82">
      <c r="A82" s="1" t="str">
        <f>HYPERLINK("https://iate.europa.eu/entry/result/3627707/all", "3627707")</f>
        <v>3627707</v>
      </c>
      <c r="B82" t="inlineStr">
        <is>
          <t>ENVIRONMENT</t>
        </is>
      </c>
      <c r="C82" t="inlineStr">
        <is>
          <t>ENVIRONMENT</t>
        </is>
      </c>
      <c r="D82" s="2" t="inlineStr">
        <is>
          <t>глобална средна температура</t>
        </is>
      </c>
      <c r="E82" s="2" t="inlineStr">
        <is>
          <t>3</t>
        </is>
      </c>
      <c r="F82" s="2" t="inlineStr">
        <is>
          <t/>
        </is>
      </c>
      <c r="G82" t="inlineStr">
        <is>
          <t>средната температура, измервана денем и нощем на множество точки на сушата и в световния океан</t>
        </is>
      </c>
      <c r="H82" s="2" t="inlineStr">
        <is>
          <t>průměrná globální teplota</t>
        </is>
      </c>
      <c r="I82" s="2" t="inlineStr">
        <is>
          <t>3</t>
        </is>
      </c>
      <c r="J82" s="2" t="inlineStr">
        <is>
          <t/>
        </is>
      </c>
      <c r="K82" t="inlineStr">
        <is>
          <t>průměrná teplota měřená na pevnině i v oceánech, ve dne i v noci na více místech</t>
        </is>
      </c>
      <c r="L82" s="2" t="inlineStr">
        <is>
          <t>gennemsnitlig global temperatur|
global gennemsnitstemperatur</t>
        </is>
      </c>
      <c r="M82" s="2" t="inlineStr">
        <is>
          <t>3|
3</t>
        </is>
      </c>
      <c r="N82" s="2" t="inlineStr">
        <is>
          <t xml:space="preserve">|
</t>
        </is>
      </c>
      <c r="O82" t="inlineStr">
        <is>
          <t>den gennemsnitlige temperatur ved jordens overflade, hvor alle lokaliteter og alle årstider er regnet med. På landjorden skal udtrykket 'ved jordens overflade' forstås som temperaturen i to meters højde.</t>
        </is>
      </c>
      <c r="P82" s="2" t="inlineStr">
        <is>
          <t>globale Durchschnittstemperatur</t>
        </is>
      </c>
      <c r="Q82" s="2" t="inlineStr">
        <is>
          <t>3</t>
        </is>
      </c>
      <c r="R82" s="2" t="inlineStr">
        <is>
          <t/>
        </is>
      </c>
      <c r="S82" t="inlineStr">
        <is>
          <t>die über die gesamte Erdoberfläche (Land/Wasser) gemittelte Temperatur in einem bestimmten Zeitraum</t>
        </is>
      </c>
      <c r="T82" s="2" t="inlineStr">
        <is>
          <t>παγκόσμια μέση θερμοκρασία</t>
        </is>
      </c>
      <c r="U82" s="2" t="inlineStr">
        <is>
          <t>3</t>
        </is>
      </c>
      <c r="V82" s="2" t="inlineStr">
        <is>
          <t/>
        </is>
      </c>
      <c r="W82" t="inlineStr">
        <is>
          <t/>
        </is>
      </c>
      <c r="X82" s="2" t="inlineStr">
        <is>
          <t>global average temperature|
global mean temperature</t>
        </is>
      </c>
      <c r="Y82" s="2" t="inlineStr">
        <is>
          <t>3|
3</t>
        </is>
      </c>
      <c r="Z82" s="2" t="inlineStr">
        <is>
          <t xml:space="preserve">|
</t>
        </is>
      </c>
      <c r="AA82" t="inlineStr">
        <is>
          <t>average temperature, measured across land and ocean, night
and day in multiple places</t>
        </is>
      </c>
      <c r="AB82" s="2" t="inlineStr">
        <is>
          <t>temperatura media del planeta|
temperatura media mundial|
temperatura media global</t>
        </is>
      </c>
      <c r="AC82" s="2" t="inlineStr">
        <is>
          <t>3|
3|
3</t>
        </is>
      </c>
      <c r="AD82" s="2" t="inlineStr">
        <is>
          <t xml:space="preserve">|
|
</t>
        </is>
      </c>
      <c r="AE82" t="inlineStr">
        <is>
          <t>Indicador estadístico que cuantifica la media de las observaciones de la temperatura del aire en la superficie de los continentes y de la temperatura del agua en la superficie de los océanos, medida tanto de día como de noche y en múliples lugares, que se emplea para detectar las anomalías en la temperatura del planeta y evaluar la evolución del clima.</t>
        </is>
      </c>
      <c r="AF82" s="2" t="inlineStr">
        <is>
          <t>üleilmne keskmine temperatuur|
ülemaailmne keskmine temperatuur|
maailma keskmine temperatuur</t>
        </is>
      </c>
      <c r="AG82" s="2" t="inlineStr">
        <is>
          <t>3|
3|
3</t>
        </is>
      </c>
      <c r="AH82" s="2" t="inlineStr">
        <is>
          <t xml:space="preserve">|
|
</t>
        </is>
      </c>
      <c r="AI82" t="inlineStr">
        <is>
          <t>keskmine temperatuur, mõõdetuna mitmes kohas maismaal ja ookeanis, öösel ja päeval</t>
        </is>
      </c>
      <c r="AJ82" s="2" t="inlineStr">
        <is>
          <t>maapallon keskilämpötila</t>
        </is>
      </c>
      <c r="AK82" s="2" t="inlineStr">
        <is>
          <t>3</t>
        </is>
      </c>
      <c r="AL82" s="2" t="inlineStr">
        <is>
          <t/>
        </is>
      </c>
      <c r="AM82" t="inlineStr">
        <is>
          <t>keskilämpötila mitattuna maalla ja merellä sekä yöllä ja päivällä useissa paikoissa</t>
        </is>
      </c>
      <c r="AN82" s="2" t="inlineStr">
        <is>
          <t>température moyenne de la planète</t>
        </is>
      </c>
      <c r="AO82" s="2" t="inlineStr">
        <is>
          <t>3</t>
        </is>
      </c>
      <c r="AP82" s="2" t="inlineStr">
        <is>
          <t/>
        </is>
      </c>
      <c r="AQ82" t="inlineStr">
        <is>
          <t>moyenne des températures mesurées à un mètre au dessus des sols et dans le premier mètre des océans et mers à plusieurs endroits de la planète</t>
        </is>
      </c>
      <c r="AR82" t="inlineStr">
        <is>
          <t/>
        </is>
      </c>
      <c r="AS82" t="inlineStr">
        <is>
          <t/>
        </is>
      </c>
      <c r="AT82" t="inlineStr">
        <is>
          <t/>
        </is>
      </c>
      <c r="AU82" t="inlineStr">
        <is>
          <t/>
        </is>
      </c>
      <c r="AV82" t="inlineStr">
        <is>
          <t/>
        </is>
      </c>
      <c r="AW82" t="inlineStr">
        <is>
          <t/>
        </is>
      </c>
      <c r="AX82" t="inlineStr">
        <is>
          <t/>
        </is>
      </c>
      <c r="AY82" t="inlineStr">
        <is>
          <t/>
        </is>
      </c>
      <c r="AZ82" s="2" t="inlineStr">
        <is>
          <t>globális átlaghőmérséklet</t>
        </is>
      </c>
      <c r="BA82" s="2" t="inlineStr">
        <is>
          <t>3</t>
        </is>
      </c>
      <c r="BB82" s="2" t="inlineStr">
        <is>
          <t/>
        </is>
      </c>
      <c r="BC82" t="inlineStr">
        <is>
          <t>különböző szárazföldi és óceáni területeken éjszaka és nappal mért hőmérsékleti értékek átlaga</t>
        </is>
      </c>
      <c r="BD82" s="2" t="inlineStr">
        <is>
          <t>temperatura media del pianeta|
temperatura media mondiale|
temperatura media globale</t>
        </is>
      </c>
      <c r="BE82" s="2" t="inlineStr">
        <is>
          <t>3|
3|
3</t>
        </is>
      </c>
      <c r="BF82" s="2" t="inlineStr">
        <is>
          <t xml:space="preserve">|
|
</t>
        </is>
      </c>
      <c r="BG82" t="inlineStr">
        <is>
          <t>media delle temperature misurate in superficie e in acqua, sia di giorno che di notte, in più luoghi</t>
        </is>
      </c>
      <c r="BH82" s="2" t="inlineStr">
        <is>
          <t>vidutinė pasaulio temperatūra</t>
        </is>
      </c>
      <c r="BI82" s="2" t="inlineStr">
        <is>
          <t>3</t>
        </is>
      </c>
      <c r="BJ82" s="2" t="inlineStr">
        <is>
          <t/>
        </is>
      </c>
      <c r="BK82" t="inlineStr">
        <is>
          <t>dieną ir naktį įvairiuose Žemės taškuose (sausumoje ir vandenyne) matuojamos temperatūros vidurkis</t>
        </is>
      </c>
      <c r="BL82" s="2" t="inlineStr">
        <is>
          <t>globālā vidējā temperatūra</t>
        </is>
      </c>
      <c r="BM82" s="2" t="inlineStr">
        <is>
          <t>3</t>
        </is>
      </c>
      <c r="BN82" s="2" t="inlineStr">
        <is>
          <t/>
        </is>
      </c>
      <c r="BO82" t="inlineStr">
        <is>
          <t>vidējā temperatūra, kas vairākās vietās naktī un dienā mērīta gan virs sauszemes, gan okeāna</t>
        </is>
      </c>
      <c r="BP82" s="2" t="inlineStr">
        <is>
          <t>temperatura medja globali</t>
        </is>
      </c>
      <c r="BQ82" s="2" t="inlineStr">
        <is>
          <t>3</t>
        </is>
      </c>
      <c r="BR82" s="2" t="inlineStr">
        <is>
          <t/>
        </is>
      </c>
      <c r="BS82" t="inlineStr">
        <is>
          <t>temperatura medja, imkejla f'diversi postijiet, kemm fuq l-art kif ukoll fuq l-oċeani, bil-lejl kif ukoll bi nhar</t>
        </is>
      </c>
      <c r="BT82" s="2" t="inlineStr">
        <is>
          <t>gemiddelde wereldtemperatuur|
wereldgemiddelde temperatuur</t>
        </is>
      </c>
      <c r="BU82" s="2" t="inlineStr">
        <is>
          <t>3|
3</t>
        </is>
      </c>
      <c r="BV82" s="2" t="inlineStr">
        <is>
          <t xml:space="preserve">|
</t>
        </is>
      </c>
      <c r="BW82" t="inlineStr">
        <is>
          <t>gemiddelde temperatuur aan de oppervlakte van de aardkorst - aan land en op zee - over de gehele wereld, gemeten over een bepaalde periode</t>
        </is>
      </c>
      <c r="BX82" s="2" t="inlineStr">
        <is>
          <t>średnia globalna temperatura</t>
        </is>
      </c>
      <c r="BY82" s="2" t="inlineStr">
        <is>
          <t>3</t>
        </is>
      </c>
      <c r="BZ82" s="2" t="inlineStr">
        <is>
          <t/>
        </is>
      </c>
      <c r="CA82" t="inlineStr">
        <is>
          <t>średnia temperatura atmosfery Ziemi na świecie</t>
        </is>
      </c>
      <c r="CB82" s="2" t="inlineStr">
        <is>
          <t>temperatura média do planeta|
temperatura média mundial</t>
        </is>
      </c>
      <c r="CC82" s="2" t="inlineStr">
        <is>
          <t>3|
3</t>
        </is>
      </c>
      <c r="CD82" s="2" t="inlineStr">
        <is>
          <t xml:space="preserve">|
</t>
        </is>
      </c>
      <c r="CE82" t="inlineStr">
        <is>
          <t>Valor médio
das temperaturas observadas em vários pontos da superfície terrestre num
determinado período de tempo.</t>
        </is>
      </c>
      <c r="CF82" s="2" t="inlineStr">
        <is>
          <t>temperatură medie globală</t>
        </is>
      </c>
      <c r="CG82" s="2" t="inlineStr">
        <is>
          <t>3</t>
        </is>
      </c>
      <c r="CH82" s="2" t="inlineStr">
        <is>
          <t/>
        </is>
      </c>
      <c r="CI82" t="inlineStr">
        <is>
          <t>medie ponderată a temperaturilor înregistrate în imediata apropiere a solului și la suprafața oceanelor și mărilor, măsurate în locuri diferite de pe planetă și în momente diferite</t>
        </is>
      </c>
      <c r="CJ82" t="inlineStr">
        <is>
          <t/>
        </is>
      </c>
      <c r="CK82" t="inlineStr">
        <is>
          <t/>
        </is>
      </c>
      <c r="CL82" t="inlineStr">
        <is>
          <t/>
        </is>
      </c>
      <c r="CM82" t="inlineStr">
        <is>
          <t/>
        </is>
      </c>
      <c r="CN82" s="2" t="inlineStr">
        <is>
          <t>globalna povprečna temperatura</t>
        </is>
      </c>
      <c r="CO82" s="2" t="inlineStr">
        <is>
          <t>3</t>
        </is>
      </c>
      <c r="CP82" s="2" t="inlineStr">
        <is>
          <t/>
        </is>
      </c>
      <c r="CQ82" t="inlineStr">
        <is>
          <t/>
        </is>
      </c>
      <c r="CR82" s="2" t="inlineStr">
        <is>
          <t>global genomsnittstemperatur|
global medeltemperatur</t>
        </is>
      </c>
      <c r="CS82" s="2" t="inlineStr">
        <is>
          <t>3|
3</t>
        </is>
      </c>
      <c r="CT82" s="2" t="inlineStr">
        <is>
          <t xml:space="preserve">|
</t>
        </is>
      </c>
      <c r="CU82" t="inlineStr">
        <is>
          <t>den genomsnittliga temperatur som uppmätts över hela jordens yta (över både land och vatten) under en viss tidsperiod</t>
        </is>
      </c>
    </row>
    <row r="83">
      <c r="A83" s="1" t="str">
        <f>HYPERLINK("https://iate.europa.eu/entry/result/3580838/all", "3580838")</f>
        <v>3580838</v>
      </c>
      <c r="B83" t="inlineStr">
        <is>
          <t>ENVIRONMENT</t>
        </is>
      </c>
      <c r="C83" t="inlineStr">
        <is>
          <t>ENVIRONMENT|environmental policy|climate change policy</t>
        </is>
      </c>
      <c r="D83" t="inlineStr">
        <is>
          <t/>
        </is>
      </c>
      <c r="E83" t="inlineStr">
        <is>
          <t/>
        </is>
      </c>
      <c r="F83" t="inlineStr">
        <is>
          <t/>
        </is>
      </c>
      <c r="G83" t="inlineStr">
        <is>
          <t/>
        </is>
      </c>
      <c r="H83" t="inlineStr">
        <is>
          <t/>
        </is>
      </c>
      <c r="I83" t="inlineStr">
        <is>
          <t/>
        </is>
      </c>
      <c r="J83" t="inlineStr">
        <is>
          <t/>
        </is>
      </c>
      <c r="K83" t="inlineStr">
        <is>
          <t/>
        </is>
      </c>
      <c r="L83" s="2" t="inlineStr">
        <is>
          <t>forvaltet dyrket areal</t>
        </is>
      </c>
      <c r="M83" s="2" t="inlineStr">
        <is>
          <t>3</t>
        </is>
      </c>
      <c r="N83" s="2" t="inlineStr">
        <is>
          <t/>
        </is>
      </c>
      <c r="O83" t="inlineStr">
        <is>
          <t>arealanvendelse rapporteret som: dyrkede arealer, der bevares som dyrkede arealer, græsarealer, vådområder, bebyggelse eller andre arealer omlagt til dyrkede arealer, eller dyrkede arealer omdannet til vådområder, bebyggelse eller andre arealer</t>
        </is>
      </c>
      <c r="P83" s="2" t="inlineStr">
        <is>
          <t>bewirtschaftete Ackerfläche</t>
        </is>
      </c>
      <c r="Q83" s="2" t="inlineStr">
        <is>
          <t>3</t>
        </is>
      </c>
      <c r="R83" s="2" t="inlineStr">
        <is>
          <t/>
        </is>
      </c>
      <c r="S83" t="inlineStr">
        <is>
          <t>— Ackerfläche,
die Ackerfläche bleibt, &lt;div&gt;— Ackerfläche,
die aus der Flächenart Grünland, Feuchtgebiet, Siedlung oder sonstige Fläche
umgewandelt wurde, oder &lt;/div&gt;&lt;div&gt;— Ackerfläche,
die in die Flächenart Feuchtgebiet, Siedlung oder sonstige Fläche umgewandelt
wurde&lt;/div&gt;</t>
        </is>
      </c>
      <c r="T83" s="2" t="inlineStr">
        <is>
          <t>διαχειριζόμενες καλλιεργήσιμες εκτάσεις</t>
        </is>
      </c>
      <c r="U83" s="2" t="inlineStr">
        <is>
          <t>3</t>
        </is>
      </c>
      <c r="V83" s="2" t="inlineStr">
        <is>
          <t/>
        </is>
      </c>
      <c r="W83" t="inlineStr">
        <is>
          <t/>
        </is>
      </c>
      <c r="X83" s="2" t="inlineStr">
        <is>
          <t>managed cropland</t>
        </is>
      </c>
      <c r="Y83" s="2" t="inlineStr">
        <is>
          <t>3</t>
        </is>
      </c>
      <c r="Z83" s="2" t="inlineStr">
        <is>
          <t/>
        </is>
      </c>
      <c r="AA83" t="inlineStr">
        <is>
          <t>&lt;div&gt;
 — cropland remaining cropland, &lt;/div&gt; 
&lt;div&gt;
 — grassland, wetland, settlement or other land, converted to cropland, or&lt;/div&gt; 
&lt;div&gt;
 — cropland converted to wetland, settlement or other land&lt;/div&gt;</t>
        </is>
      </c>
      <c r="AB83" s="2" t="inlineStr">
        <is>
          <t>cultivo gestionado</t>
        </is>
      </c>
      <c r="AC83" s="2" t="inlineStr">
        <is>
          <t>3</t>
        </is>
      </c>
      <c r="AD83" s="2" t="inlineStr">
        <is>
          <t/>
        </is>
      </c>
      <c r="AE83" t="inlineStr">
        <is>
          <t>&lt;div&gt;Tierras cuyo uso notificado es el de: &lt;br&gt;&lt;/div&gt;&lt;div&gt;- cultivos que permanecen como cultivos, &lt;br&gt;&lt;/div&gt;&lt;div&gt;- pastos, humedales, 
asentamientos u otras tierras, convertidos en cultivos, o &lt;br&gt;&lt;/div&gt;&lt;div&gt;- cultivos
 convertidos en humedales, asentamientos u otras tierras.&lt;/div&gt;</t>
        </is>
      </c>
      <c r="AF83" s="2" t="inlineStr">
        <is>
          <t>majandatav põllumaa</t>
        </is>
      </c>
      <c r="AG83" s="2" t="inlineStr">
        <is>
          <t>3</t>
        </is>
      </c>
      <c r="AH83" s="2" t="inlineStr">
        <is>
          <t/>
        </is>
      </c>
      <c r="AI83" t="inlineStr">
        <is>
          <t>&lt;div&gt;&lt;i&gt;maa-arvestuskategooria&lt;/i&gt; &lt;a href="/entry/result/3580522/all" id="ENTRY_TO_ENTRY_CONVERTER" target="_blank"&gt;IATE:3580522&lt;/a&gt;, mille puhul on maakasutuseks märgitud:&lt;/div&gt;&lt;div&gt;
 —
 põllumaaks jääv põllumaa,&lt;/div&gt;&lt;div&gt; 
 —
 põllumaaks muudetud rohumaa, märgala, asulad või muu maa või&lt;/div&gt;&lt;div&gt; 
 —
 märgalaks, asulateks või muuks maaks muudetud põllumaa&lt;/div&gt;</t>
        </is>
      </c>
      <c r="AJ83" s="2" t="inlineStr">
        <is>
          <t>hoidettu viljelysmaa|
hoidettu viljelymaa</t>
        </is>
      </c>
      <c r="AK83" s="2" t="inlineStr">
        <is>
          <t>3|
3</t>
        </is>
      </c>
      <c r="AL83" s="2" t="inlineStr">
        <is>
          <t xml:space="preserve">|
</t>
        </is>
      </c>
      <c r="AM83" t="inlineStr">
        <is>
          <t>&lt;div&gt;
 maa, joka on ilmoitettu 
 &lt;br&gt; – viljelymaana pysyväksi viljelymaaksi, 
 &lt;br&gt; – ruohikkoalueesta, kosteikosta, asutusalueesta tai muusta maasta muutetuksi viljelymaaksi, tai 
 &lt;br&gt; – viljelymaa, joka on muutettu kosteikoksi, asutusalueeksi tai muuksi maaksi&lt;/div&gt;</t>
        </is>
      </c>
      <c r="AN83" s="2" t="inlineStr">
        <is>
          <t>terres cultivées gérées</t>
        </is>
      </c>
      <c r="AO83" s="2" t="inlineStr">
        <is>
          <t>3</t>
        </is>
      </c>
      <c r="AP83" s="2" t="inlineStr">
        <is>
          <t/>
        </is>
      </c>
      <c r="AQ83" t="inlineStr">
        <is>
          <t>terres cultivées demeurant des terres cultivées; prairies, zones humides, établissements ou autres terres, convertis en terres cultivées; ou terres cultivées converties en zones humides, établissements ou autres terres</t>
        </is>
      </c>
      <c r="AR83" s="2" t="inlineStr">
        <is>
          <t>talamh curaíochta bainistithe</t>
        </is>
      </c>
      <c r="AS83" s="2" t="inlineStr">
        <is>
          <t>3</t>
        </is>
      </c>
      <c r="AT83" s="2" t="inlineStr">
        <is>
          <t/>
        </is>
      </c>
      <c r="AU83" t="inlineStr">
        <is>
          <t>úsáid talún a thuairiscítear mar a leanas: &lt;p&gt;— talamh curaíochta a fhanann mar thalamh curaíochta, &lt;/p&gt;&lt;p&gt;— féarthalamh, bogach, lonnaíocht nó talamh eile a tiontaíodh go talamh curaíochta, nó &lt;/p&gt;&lt;p&gt;— talamh curaíochta a tiontaíodh go bogach, lonnaíocht nó talamh eile&lt;/p&gt;</t>
        </is>
      </c>
      <c r="AV83" t="inlineStr">
        <is>
          <t/>
        </is>
      </c>
      <c r="AW83" t="inlineStr">
        <is>
          <t/>
        </is>
      </c>
      <c r="AX83" t="inlineStr">
        <is>
          <t/>
        </is>
      </c>
      <c r="AY83" t="inlineStr">
        <is>
          <t/>
        </is>
      </c>
      <c r="AZ83" s="2" t="inlineStr">
        <is>
          <t>gazdálkodás alatt álló szántóterület</t>
        </is>
      </c>
      <c r="BA83" s="2" t="inlineStr">
        <is>
          <t>3</t>
        </is>
      </c>
      <c r="BB83" s="2" t="inlineStr">
        <is>
          <t/>
        </is>
      </c>
      <c r="BC83" t="inlineStr">
        <is>
          <t>a szántóterületnek maradó szántóterületként; a gyepterületből, vizes élőhelyből, beépített területből vagy egyéb földterületből átalakított szántóterületként; vagy a szántóterületből átalakított vizes élőhelyként, beépített területként vagy egyéb földterületként bejelentett földhasználat</t>
        </is>
      </c>
      <c r="BD83" t="inlineStr">
        <is>
          <t/>
        </is>
      </c>
      <c r="BE83" t="inlineStr">
        <is>
          <t/>
        </is>
      </c>
      <c r="BF83" t="inlineStr">
        <is>
          <t/>
        </is>
      </c>
      <c r="BG83" t="inlineStr">
        <is>
          <t/>
        </is>
      </c>
      <c r="BH83" s="2" t="inlineStr">
        <is>
          <t>tvarkomi pasėliai</t>
        </is>
      </c>
      <c r="BI83" s="2" t="inlineStr">
        <is>
          <t>3</t>
        </is>
      </c>
      <c r="BJ83" s="2" t="inlineStr">
        <is>
          <t/>
        </is>
      </c>
      <c r="BK83" t="inlineStr">
        <is>
          <t>&lt;div&gt;žemė, kuri pagal savo naudojimą deklaruojama kaip: &lt;/div&gt;&lt;div&gt;—
 pasėlių žemė, kuri lieka pasėlių žeme, &lt;/div&gt;&lt;div&gt;—
 pieva, šlapynė, gyvenvietė arba kita žemė, paversta pasėlių žeme, arba &lt;/div&gt;&lt;div&gt;—
 pasėlių žemė, paversta šlapyne, gyvenviete arba kita žeme&lt;/div&gt;</t>
        </is>
      </c>
      <c r="BL83" t="inlineStr">
        <is>
          <t/>
        </is>
      </c>
      <c r="BM83" t="inlineStr">
        <is>
          <t/>
        </is>
      </c>
      <c r="BN83" t="inlineStr">
        <is>
          <t/>
        </is>
      </c>
      <c r="BO83" t="inlineStr">
        <is>
          <t/>
        </is>
      </c>
      <c r="BP83" t="inlineStr">
        <is>
          <t/>
        </is>
      </c>
      <c r="BQ83" t="inlineStr">
        <is>
          <t/>
        </is>
      </c>
      <c r="BR83" t="inlineStr">
        <is>
          <t/>
        </is>
      </c>
      <c r="BS83" t="inlineStr">
        <is>
          <t/>
        </is>
      </c>
      <c r="BT83" t="inlineStr">
        <is>
          <t/>
        </is>
      </c>
      <c r="BU83" t="inlineStr">
        <is>
          <t/>
        </is>
      </c>
      <c r="BV83" t="inlineStr">
        <is>
          <t/>
        </is>
      </c>
      <c r="BW83" t="inlineStr">
        <is>
          <t/>
        </is>
      </c>
      <c r="BX83" s="2" t="inlineStr">
        <is>
          <t>zarządzane grunty uprawne</t>
        </is>
      </c>
      <c r="BY83" s="2" t="inlineStr">
        <is>
          <t>3</t>
        </is>
      </c>
      <c r="BZ83" s="2" t="inlineStr">
        <is>
          <t/>
        </is>
      </c>
      <c r="CA83" t="inlineStr">
        <is>
          <t>użytkowane grunty zgłoszone jako: &lt;div&gt;— &lt;a href="https://iate.europa.eu/entry/result/1699665/pl" target="_blank"&gt;grunty uprawne&lt;/a&gt; pozostające gruntami uprawnymi, &lt;/div&gt;&lt;div&gt;— &lt;a href="https://iate.europa.eu/entry/result/1256559/pl" target="_blank"&gt;grunty trawiaste&lt;/a&gt;, &lt;a href="https://iate.europa.eu/entry/result/1624856/pl" target="_blank"&gt;tereny podmokłe&lt;/a&gt;, grunty zabudowane lub inne grunty przekształcone w grunty uprawne, lub&lt;/div&gt;&lt;div&gt;— grunty uprawne przekształcone w tereny podmokłe, grunty zabudowane lub inne grunty&lt;/div&gt;</t>
        </is>
      </c>
      <c r="CB83" s="2" t="inlineStr">
        <is>
          <t>solos agrícolas geridos</t>
        </is>
      </c>
      <c r="CC83" s="2" t="inlineStr">
        <is>
          <t>3</t>
        </is>
      </c>
      <c r="CD83" s="2" t="inlineStr">
        <is>
          <t/>
        </is>
      </c>
      <c r="CE83" t="inlineStr">
        <is>
          <t>Uso de solos identificados como:&lt;br&gt;— solos agrícolas que permanecem solos agrícolas,&lt;br&gt;— pastagens, zonas húmidas, zonas construídas e outros tipos de solos convertidos em solos agrícolas, ou&lt;br&gt;— solos agrícolas convertidos em zonas húmidas, zonas construídos e outros tipos de solos.</t>
        </is>
      </c>
      <c r="CF83" s="2" t="inlineStr">
        <is>
          <t>terenuri cultivate gestionate|
terenuri cultivate gospodărite</t>
        </is>
      </c>
      <c r="CG83" s="2" t="inlineStr">
        <is>
          <t>3|
2</t>
        </is>
      </c>
      <c r="CH83" s="2" t="inlineStr">
        <is>
          <t xml:space="preserve">|
</t>
        </is>
      </c>
      <c r="CI83" t="inlineStr">
        <is>
          <t>terenuri declarate ca având destinația de: terenuri cultivate care
 rămân terenuri cultivate, pajiști, zone umede, așezări sau alte 
tipuri terenuri, transformate în terenuri cultivate, sau terenuri 
cultivate transformate în zone umede, așezări sau alte tipuri de 
terenuri</t>
        </is>
      </c>
      <c r="CJ83" t="inlineStr">
        <is>
          <t/>
        </is>
      </c>
      <c r="CK83" t="inlineStr">
        <is>
          <t/>
        </is>
      </c>
      <c r="CL83" t="inlineStr">
        <is>
          <t/>
        </is>
      </c>
      <c r="CM83" t="inlineStr">
        <is>
          <t/>
        </is>
      </c>
      <c r="CN83" s="2" t="inlineStr">
        <is>
          <t>gospodarjene njivske površine</t>
        </is>
      </c>
      <c r="CO83" s="2" t="inlineStr">
        <is>
          <t>3</t>
        </is>
      </c>
      <c r="CP83" s="2" t="inlineStr">
        <is>
          <t/>
        </is>
      </c>
      <c r="CQ83" t="inlineStr">
        <is>
          <t>&lt;div&gt;raba zemljišč, sporočena kot: &lt;/div&gt;&lt;div&gt;- njivske površine, ki ostanejo njivske površine, &lt;/div&gt;&lt;div&gt;- travinje, mokrišča, naselja ali druga zemljišča, spremenjena v njivske površine, ali &lt;/div&gt;&lt;div&gt;- njivske površine, spremenjene v mokrišča, naselja ali druga zemljišča&lt;/div&gt;</t>
        </is>
      </c>
      <c r="CR83" t="inlineStr">
        <is>
          <t/>
        </is>
      </c>
      <c r="CS83" t="inlineStr">
        <is>
          <t/>
        </is>
      </c>
      <c r="CT83" t="inlineStr">
        <is>
          <t/>
        </is>
      </c>
      <c r="CU83" t="inlineStr">
        <is>
          <t/>
        </is>
      </c>
    </row>
    <row r="84">
      <c r="A84" s="1" t="str">
        <f>HYPERLINK("https://iate.europa.eu/entry/result/3580523/all", "3580523")</f>
        <v>3580523</v>
      </c>
      <c r="B84" t="inlineStr">
        <is>
          <t>ENVIRONMENT</t>
        </is>
      </c>
      <c r="C84" t="inlineStr">
        <is>
          <t>ENVIRONMENT|environmental policy|climate change policy|emission trading|EU Emissions Trading Scheme</t>
        </is>
      </c>
      <c r="D84" t="inlineStr">
        <is>
          <t/>
        </is>
      </c>
      <c r="E84" t="inlineStr">
        <is>
          <t/>
        </is>
      </c>
      <c r="F84" t="inlineStr">
        <is>
          <t/>
        </is>
      </c>
      <c r="G84" t="inlineStr">
        <is>
          <t/>
        </is>
      </c>
      <c r="H84" t="inlineStr">
        <is>
          <t/>
        </is>
      </c>
      <c r="I84" t="inlineStr">
        <is>
          <t/>
        </is>
      </c>
      <c r="J84" t="inlineStr">
        <is>
          <t/>
        </is>
      </c>
      <c r="K84" t="inlineStr">
        <is>
          <t/>
        </is>
      </c>
      <c r="L84" s="2" t="inlineStr">
        <is>
          <t>ryddet areal</t>
        </is>
      </c>
      <c r="M84" s="2" t="inlineStr">
        <is>
          <t>3</t>
        </is>
      </c>
      <c r="N84" s="2" t="inlineStr">
        <is>
          <t/>
        </is>
      </c>
      <c r="O84" t="inlineStr">
        <is>
          <t>arealanvendelse rapporteret som skovarealer omlagt til dyrkede arealer, græsarealer, vådområder, bebyggelse eller andre arealer</t>
        </is>
      </c>
      <c r="P84" s="2" t="inlineStr">
        <is>
          <t>entwaldete Fläche</t>
        </is>
      </c>
      <c r="Q84" s="2" t="inlineStr">
        <is>
          <t>3</t>
        </is>
      </c>
      <c r="R84" s="2" t="inlineStr">
        <is>
          <t/>
        </is>
      </c>
      <c r="S84" t="inlineStr">
        <is>
          <t>Ackerfläche,
Grünland, Feuchtgebiet, Siedlung oder sonstige Fläche, die/das aus Waldfläche
umgewandelt wurde</t>
        </is>
      </c>
      <c r="T84" s="2" t="inlineStr">
        <is>
          <t>αποψιλωμένες εκτάσεις</t>
        </is>
      </c>
      <c r="U84" s="2" t="inlineStr">
        <is>
          <t>3</t>
        </is>
      </c>
      <c r="V84" s="2" t="inlineStr">
        <is>
          <t/>
        </is>
      </c>
      <c r="W84" t="inlineStr">
        <is>
          <t/>
        </is>
      </c>
      <c r="X84" s="2" t="inlineStr">
        <is>
          <t>deforested land</t>
        </is>
      </c>
      <c r="Y84" s="2" t="inlineStr">
        <is>
          <t>3</t>
        </is>
      </c>
      <c r="Z84" s="2" t="inlineStr">
        <is>
          <t/>
        </is>
      </c>
      <c r="AA84" t="inlineStr">
        <is>
          <t>land use reported as forest land converted to cropland, grassland, wetlands, settlements or other land converted from forest land</t>
        </is>
      </c>
      <c r="AB84" s="2" t="inlineStr">
        <is>
          <t>tierra deforestada</t>
        </is>
      </c>
      <c r="AC84" s="2" t="inlineStr">
        <is>
          <t>3</t>
        </is>
      </c>
      <c r="AD84" s="2" t="inlineStr">
        <is>
          <t/>
        </is>
      </c>
      <c r="AE84" t="inlineStr">
        <is>
          <t>Tierra cuyo uso notificado es el de tierras 
forestales convertidas en cultivos, pastos, humedales, asentamientos u 
otras tierras.</t>
        </is>
      </c>
      <c r="AF84" s="2" t="inlineStr">
        <is>
          <t>raadatud maa</t>
        </is>
      </c>
      <c r="AG84" s="2" t="inlineStr">
        <is>
          <t>3</t>
        </is>
      </c>
      <c r="AH84" s="2" t="inlineStr">
        <is>
          <t/>
        </is>
      </c>
      <c r="AI84" t="inlineStr">
        <is>
          <t>&lt;i&gt;maa-arvestuskategooria&lt;/i&gt; &lt;a href="/entry/result/3580522/all" id="ENTRY_TO_ENTRY_CONVERTER" target="_blank"&gt;IATE:3580522&lt;/a&gt;, mille puhul on maakasutuseks märgitud metsamaa, mis on muudetud põllumaaks, rohumaaks, märgalaks, asulateks või muuks maaks</t>
        </is>
      </c>
      <c r="AJ84" s="2" t="inlineStr">
        <is>
          <t>metsäkatoalue</t>
        </is>
      </c>
      <c r="AK84" s="2" t="inlineStr">
        <is>
          <t>3</t>
        </is>
      </c>
      <c r="AL84" s="2" t="inlineStr">
        <is>
          <t/>
        </is>
      </c>
      <c r="AM84" t="inlineStr">
        <is>
          <t>maa, joka on ilmoitettu metsämaaksi, joka on muutettu viljelymaaksi, ruohikkoalueeksi, kosteikoksi, asutusalueeksi tai muuksi maaksi</t>
        </is>
      </c>
      <c r="AN84" s="2" t="inlineStr">
        <is>
          <t>terres déboisées</t>
        </is>
      </c>
      <c r="AO84" s="2" t="inlineStr">
        <is>
          <t>3</t>
        </is>
      </c>
      <c r="AP84" s="2" t="inlineStr">
        <is>
          <t/>
        </is>
      </c>
      <c r="AQ84" t="inlineStr">
        <is>
          <t>terres déclarées en tant que terres forestières converties en terres cultivées, prairies, zones humides, établissements ou autres terres</t>
        </is>
      </c>
      <c r="AR84" s="2" t="inlineStr">
        <is>
          <t>talamh dífhoraoisithe</t>
        </is>
      </c>
      <c r="AS84" s="2" t="inlineStr">
        <is>
          <t>3</t>
        </is>
      </c>
      <c r="AT84" s="2" t="inlineStr">
        <is>
          <t/>
        </is>
      </c>
      <c r="AU84" t="inlineStr">
        <is>
          <t>úsáid talún a thuairiscítear mar thalamh foraoise a tiontaíodh go talamh curaíochta, féarthalamh, bogaigh, lonnaíochtaí nó talamh eile</t>
        </is>
      </c>
      <c r="AV84" t="inlineStr">
        <is>
          <t/>
        </is>
      </c>
      <c r="AW84" t="inlineStr">
        <is>
          <t/>
        </is>
      </c>
      <c r="AX84" t="inlineStr">
        <is>
          <t/>
        </is>
      </c>
      <c r="AY84" t="inlineStr">
        <is>
          <t/>
        </is>
      </c>
      <c r="AZ84" s="2" t="inlineStr">
        <is>
          <t>kiirtott erdőterület</t>
        </is>
      </c>
      <c r="BA84" s="2" t="inlineStr">
        <is>
          <t>3</t>
        </is>
      </c>
      <c r="BB84" s="2" t="inlineStr">
        <is>
          <t/>
        </is>
      </c>
      <c r="BC84" t="inlineStr">
        <is>
          <t>az erdőterületből átalakított szántóterületként, gyepterületként, vizes élőhelyként, beépített területként vagy egyéb földterületként bejelentett földhasználat</t>
        </is>
      </c>
      <c r="BD84" s="2" t="inlineStr">
        <is>
          <t>terreni disboscati</t>
        </is>
      </c>
      <c r="BE84" s="2" t="inlineStr">
        <is>
          <t>3</t>
        </is>
      </c>
      <c r="BF84" s="2" t="inlineStr">
        <is>
          <t/>
        </is>
      </c>
      <c r="BG84" t="inlineStr">
        <is>
          <t>uso del suolo comunicato come terreni forestali convertiti in terre coltivate, pascoli, zone umide, insediamenti o altri terreni</t>
        </is>
      </c>
      <c r="BH84" s="2" t="inlineStr">
        <is>
          <t>iškirsto miško žemė</t>
        </is>
      </c>
      <c r="BI84" s="2" t="inlineStr">
        <is>
          <t>3</t>
        </is>
      </c>
      <c r="BJ84" s="2" t="inlineStr">
        <is>
          <t/>
        </is>
      </c>
      <c r="BK84" t="inlineStr">
        <is>
          <t>kaip miško žemė deklaruota žemė, paversta pasėlių žeme, pieva, šlapynėmis, gyvenamosios paskirties arba kita žeme</t>
        </is>
      </c>
      <c r="BL84" t="inlineStr">
        <is>
          <t/>
        </is>
      </c>
      <c r="BM84" t="inlineStr">
        <is>
          <t/>
        </is>
      </c>
      <c r="BN84" t="inlineStr">
        <is>
          <t/>
        </is>
      </c>
      <c r="BO84" t="inlineStr">
        <is>
          <t/>
        </is>
      </c>
      <c r="BP84" t="inlineStr">
        <is>
          <t/>
        </is>
      </c>
      <c r="BQ84" t="inlineStr">
        <is>
          <t/>
        </is>
      </c>
      <c r="BR84" t="inlineStr">
        <is>
          <t/>
        </is>
      </c>
      <c r="BS84" t="inlineStr">
        <is>
          <t/>
        </is>
      </c>
      <c r="BT84" s="2" t="inlineStr">
        <is>
          <t>ontbost land</t>
        </is>
      </c>
      <c r="BU84" s="2" t="inlineStr">
        <is>
          <t>3</t>
        </is>
      </c>
      <c r="BV84" s="2" t="inlineStr">
        <is>
          <t/>
        </is>
      </c>
      <c r="BW84" t="inlineStr">
        <is>
          <t>landgebruik
 dat is aangegeven als in bouwland, grasland, wetlands, woongebied of overig
 land omgezette bosgrond</t>
        </is>
      </c>
      <c r="BX84" s="2" t="inlineStr">
        <is>
          <t>grunty wylesione</t>
        </is>
      </c>
      <c r="BY84" s="2" t="inlineStr">
        <is>
          <t>3</t>
        </is>
      </c>
      <c r="BZ84" s="2" t="inlineStr">
        <is>
          <t/>
        </is>
      </c>
      <c r="CA84" t="inlineStr">
        <is>
          <t>użytkowane grunty zgłoszone jako grunty leśne przekształcone w grunty uprawne, grunty trawiaste, tereny podmokłe, grunty zabudowane lub inne grunty</t>
        </is>
      </c>
      <c r="CB84" s="2" t="inlineStr">
        <is>
          <t>solo desflorestado</t>
        </is>
      </c>
      <c r="CC84" s="2" t="inlineStr">
        <is>
          <t>3</t>
        </is>
      </c>
      <c r="CD84" s="2" t="inlineStr">
        <is>
          <t/>
        </is>
      </c>
      <c r="CE84" t="inlineStr">
        <is>
          <t>Uso de solos identificados como solos florestais convertidos em solos agrícolas, pastagens, zonas húmidas, povoações e outros tipos de solos.</t>
        </is>
      </c>
      <c r="CF84" s="2" t="inlineStr">
        <is>
          <t>terenuri despădurite</t>
        </is>
      </c>
      <c r="CG84" s="2" t="inlineStr">
        <is>
          <t>3</t>
        </is>
      </c>
      <c r="CH84" s="2" t="inlineStr">
        <is>
          <t/>
        </is>
      </c>
      <c r="CI84" t="inlineStr">
        <is>
          <t>terenuri declarate ca terenuri forestiere transformate în terenuri 
cultivate, pajiști, zone umede, așezări sau alte tipuri de terenuri</t>
        </is>
      </c>
      <c r="CJ84" t="inlineStr">
        <is>
          <t/>
        </is>
      </c>
      <c r="CK84" t="inlineStr">
        <is>
          <t/>
        </is>
      </c>
      <c r="CL84" t="inlineStr">
        <is>
          <t/>
        </is>
      </c>
      <c r="CM84" t="inlineStr">
        <is>
          <t/>
        </is>
      </c>
      <c r="CN84" s="2" t="inlineStr">
        <is>
          <t>zemljišče z izkrčenim gozdom</t>
        </is>
      </c>
      <c r="CO84" s="2" t="inlineStr">
        <is>
          <t>3</t>
        </is>
      </c>
      <c r="CP84" s="2" t="inlineStr">
        <is>
          <t/>
        </is>
      </c>
      <c r="CQ84" t="inlineStr">
        <is>
          <t>raba zemljišč, sporočena kot gozdna zemljišča, spremenjena v njivske površine, travinje, mokrišča, naselja ali druga zemljišča</t>
        </is>
      </c>
      <c r="CR84" t="inlineStr">
        <is>
          <t/>
        </is>
      </c>
      <c r="CS84" t="inlineStr">
        <is>
          <t/>
        </is>
      </c>
      <c r="CT84" t="inlineStr">
        <is>
          <t/>
        </is>
      </c>
      <c r="CU84" t="inlineStr">
        <is>
          <t/>
        </is>
      </c>
    </row>
    <row r="85">
      <c r="A85" s="1" t="str">
        <f>HYPERLINK("https://iate.europa.eu/entry/result/3580522/all", "3580522")</f>
        <v>3580522</v>
      </c>
      <c r="B85" t="inlineStr">
        <is>
          <t>ENVIRONMENT</t>
        </is>
      </c>
      <c r="C85" t="inlineStr">
        <is>
          <t>ENVIRONMENT|environmental policy|climate change policy|emission trading|EU Emissions Trading Scheme</t>
        </is>
      </c>
      <c r="D85" t="inlineStr">
        <is>
          <t/>
        </is>
      </c>
      <c r="E85" t="inlineStr">
        <is>
          <t/>
        </is>
      </c>
      <c r="F85" t="inlineStr">
        <is>
          <t/>
        </is>
      </c>
      <c r="G85" t="inlineStr">
        <is>
          <t/>
        </is>
      </c>
      <c r="H85" s="2" t="inlineStr">
        <is>
          <t>kategorie započítávání využití půdy</t>
        </is>
      </c>
      <c r="I85" s="2" t="inlineStr">
        <is>
          <t>3</t>
        </is>
      </c>
      <c r="J85" s="2" t="inlineStr">
        <is>
          <t/>
        </is>
      </c>
      <c r="K85" t="inlineStr">
        <is>
          <t/>
        </is>
      </c>
      <c r="L85" s="2" t="inlineStr">
        <is>
          <t>arealopgørelseskategori</t>
        </is>
      </c>
      <c r="M85" s="2" t="inlineStr">
        <is>
          <t>3</t>
        </is>
      </c>
      <c r="N85" s="2" t="inlineStr">
        <is>
          <t/>
        </is>
      </c>
      <c r="O85" t="inlineStr">
        <is>
          <t>arealtype, for hvilke der føres regnskab over mængden af optag og emissioner af drivhusgasser</t>
        </is>
      </c>
      <c r="P85" s="2" t="inlineStr">
        <is>
          <t>Kategorie für die Flächenverbuchung</t>
        </is>
      </c>
      <c r="Q85" s="2" t="inlineStr">
        <is>
          <t>3</t>
        </is>
      </c>
      <c r="R85" s="2" t="inlineStr">
        <is>
          <t/>
        </is>
      </c>
      <c r="S85" t="inlineStr">
        <is>
          <t>Landarten, die
für die Verbuchung der Emissionen und des Abbaus von Treibhausgasen
herangezogen werden</t>
        </is>
      </c>
      <c r="T85" s="2" t="inlineStr">
        <is>
          <t>κατηγορία λογιστικής καταγραφής γης</t>
        </is>
      </c>
      <c r="U85" s="2" t="inlineStr">
        <is>
          <t>3</t>
        </is>
      </c>
      <c r="V85" s="2" t="inlineStr">
        <is>
          <t/>
        </is>
      </c>
      <c r="W85" t="inlineStr">
        <is>
          <t/>
        </is>
      </c>
      <c r="X85" s="2" t="inlineStr">
        <is>
          <t>land accounting category</t>
        </is>
      </c>
      <c r="Y85" s="2" t="inlineStr">
        <is>
          <t>3</t>
        </is>
      </c>
      <c r="Z85" s="2" t="inlineStr">
        <is>
          <t/>
        </is>
      </c>
      <c r="AA85" t="inlineStr">
        <is>
          <t>type of land used for the accounting of emissions and removals of the greenhouse gases</t>
        </is>
      </c>
      <c r="AB85" s="2" t="inlineStr">
        <is>
          <t>categoría contable de tierras</t>
        </is>
      </c>
      <c r="AC85" s="2" t="inlineStr">
        <is>
          <t>3</t>
        </is>
      </c>
      <c r="AD85" s="2" t="inlineStr">
        <is>
          <t/>
        </is>
      </c>
      <c r="AE85" t="inlineStr">
        <is>
          <t>Cada uno de los tipos de usos de tierras dentro de los que se pueden contabilizar las emisiones y las absorciones de gases de efecto invernadero.</t>
        </is>
      </c>
      <c r="AF85" s="2" t="inlineStr">
        <is>
          <t>maa-arvestuskategooria</t>
        </is>
      </c>
      <c r="AG85" s="2" t="inlineStr">
        <is>
          <t>3</t>
        </is>
      </c>
      <c r="AH85" s="2" t="inlineStr">
        <is>
          <t/>
        </is>
      </c>
      <c r="AI85" t="inlineStr">
        <is>
          <t>maa kasutuse liigid, mille alusel arvestatakse kasvuhoonegaaside heidet ja selle sidumist</t>
        </is>
      </c>
      <c r="AJ85" s="2" t="inlineStr">
        <is>
          <t>maankäyttöön liittyvä tilinpitoluokka</t>
        </is>
      </c>
      <c r="AK85" s="2" t="inlineStr">
        <is>
          <t>3</t>
        </is>
      </c>
      <c r="AL85" s="2" t="inlineStr">
        <is>
          <t/>
        </is>
      </c>
      <c r="AM85" t="inlineStr">
        <is>
          <t>maatyyppi, jota käytetään kasvihuonekaasujen päästöjen ja poistumien tilinpitoon</t>
        </is>
      </c>
      <c r="AN85" s="2" t="inlineStr">
        <is>
          <t>catégorie comptable de terres</t>
        </is>
      </c>
      <c r="AO85" s="2" t="inlineStr">
        <is>
          <t>3</t>
        </is>
      </c>
      <c r="AP85" s="2" t="inlineStr">
        <is>
          <t/>
        </is>
      </c>
      <c r="AQ85" t="inlineStr">
        <is>
          <t>type de terres utilisé pour comptabiliser les émissions et les absorptions de &lt;a href="https://iate.europa.eu/entry/result/835577/fr" target="_blank"&gt;gaz à effet de serre&lt;/a&gt;</t>
        </is>
      </c>
      <c r="AR85" s="2" t="inlineStr">
        <is>
          <t>catagóir cuntasaíochta talún</t>
        </is>
      </c>
      <c r="AS85" s="2" t="inlineStr">
        <is>
          <t>3</t>
        </is>
      </c>
      <c r="AT85" s="2" t="inlineStr">
        <is>
          <t/>
        </is>
      </c>
      <c r="AU85" t="inlineStr">
        <is>
          <t/>
        </is>
      </c>
      <c r="AV85" t="inlineStr">
        <is>
          <t/>
        </is>
      </c>
      <c r="AW85" t="inlineStr">
        <is>
          <t/>
        </is>
      </c>
      <c r="AX85" t="inlineStr">
        <is>
          <t/>
        </is>
      </c>
      <c r="AY85" t="inlineStr">
        <is>
          <t/>
        </is>
      </c>
      <c r="AZ85" s="2" t="inlineStr">
        <is>
          <t>területelszámolási kategória</t>
        </is>
      </c>
      <c r="BA85" s="2" t="inlineStr">
        <is>
          <t>3</t>
        </is>
      </c>
      <c r="BB85" s="2" t="inlineStr">
        <is>
          <t/>
        </is>
      </c>
      <c r="BC85" t="inlineStr">
        <is>
          <t>az üvegházhatású gázok kibocsátásának és elnyelésének elszámolására szolgáló földterület</t>
        </is>
      </c>
      <c r="BD85" s="2" t="inlineStr">
        <is>
          <t>categoria contabile del suolo</t>
        </is>
      </c>
      <c r="BE85" s="2" t="inlineStr">
        <is>
          <t>3</t>
        </is>
      </c>
      <c r="BF85" s="2" t="inlineStr">
        <is>
          <t/>
        </is>
      </c>
      <c r="BG85" t="inlineStr">
        <is>
          <t>tipo di terreno in base al quale sono contabilizzati gli assorbimenti e le emissioni dei gas a effetto serra</t>
        </is>
      </c>
      <c r="BH85" s="2" t="inlineStr">
        <is>
          <t>žemės apskaitos kategorija</t>
        </is>
      </c>
      <c r="BI85" s="2" t="inlineStr">
        <is>
          <t>3</t>
        </is>
      </c>
      <c r="BJ85" s="2" t="inlineStr">
        <is>
          <t/>
        </is>
      </c>
      <c r="BK85" t="inlineStr">
        <is>
          <t>išmetamo ir absorbuojamo ŠESD kiekio apskaitai naudojama žemės kategorija</t>
        </is>
      </c>
      <c r="BL85" t="inlineStr">
        <is>
          <t/>
        </is>
      </c>
      <c r="BM85" t="inlineStr">
        <is>
          <t/>
        </is>
      </c>
      <c r="BN85" t="inlineStr">
        <is>
          <t/>
        </is>
      </c>
      <c r="BO85" t="inlineStr">
        <is>
          <t/>
        </is>
      </c>
      <c r="BP85" t="inlineStr">
        <is>
          <t/>
        </is>
      </c>
      <c r="BQ85" t="inlineStr">
        <is>
          <t/>
        </is>
      </c>
      <c r="BR85" t="inlineStr">
        <is>
          <t/>
        </is>
      </c>
      <c r="BS85" t="inlineStr">
        <is>
          <t/>
        </is>
      </c>
      <c r="BT85" s="2" t="inlineStr">
        <is>
          <t>landgerelateerde boekhoudcategorie|
boekhoudkundige categorie land|
boekhoudcategorie voor land</t>
        </is>
      </c>
      <c r="BU85" s="2" t="inlineStr">
        <is>
          <t>3|
3|
3</t>
        </is>
      </c>
      <c r="BV85" s="2" t="inlineStr">
        <is>
          <t xml:space="preserve">|
|
</t>
        </is>
      </c>
      <c r="BW85" t="inlineStr">
        <is>
          <t>klasse
 van land gebruikt voor de boekhouding met betrekking tot emissies en
 verwijderingen van broeikasgassen</t>
        </is>
      </c>
      <c r="BX85" s="2" t="inlineStr">
        <is>
          <t>kategoria rozliczania gruntów</t>
        </is>
      </c>
      <c r="BY85" s="2" t="inlineStr">
        <is>
          <t>3</t>
        </is>
      </c>
      <c r="BZ85" s="2" t="inlineStr">
        <is>
          <t/>
        </is>
      </c>
      <c r="CA85" t="inlineStr">
        <is>
          <t>kategorie terenów, które państwa członkowskie mogą włączyć w zakres swojego zobowiązania w ramach rozliczania emisji i pochłaniania gazów cieplarnianych</t>
        </is>
      </c>
      <c r="CB85" s="2" t="inlineStr">
        <is>
          <t>categoria de contabilização dos solos</t>
        </is>
      </c>
      <c r="CC85" s="2" t="inlineStr">
        <is>
          <t>3</t>
        </is>
      </c>
      <c r="CD85" s="2" t="inlineStr">
        <is>
          <t/>
        </is>
      </c>
      <c r="CE85" t="inlineStr">
        <is>
          <t>Tipo de uso dos solos usado para a contabilização das emissões e remoções resultantes de solos agrícolas geridos.</t>
        </is>
      </c>
      <c r="CF85" s="2" t="inlineStr">
        <is>
          <t>categorie de contabilizare a terenurilor</t>
        </is>
      </c>
      <c r="CG85" s="2" t="inlineStr">
        <is>
          <t>3</t>
        </is>
      </c>
      <c r="CH85" s="2" t="inlineStr">
        <is>
          <t/>
        </is>
      </c>
      <c r="CI85" t="inlineStr">
        <is>
          <t/>
        </is>
      </c>
      <c r="CJ85" t="inlineStr">
        <is>
          <t/>
        </is>
      </c>
      <c r="CK85" t="inlineStr">
        <is>
          <t/>
        </is>
      </c>
      <c r="CL85" t="inlineStr">
        <is>
          <t/>
        </is>
      </c>
      <c r="CM85" t="inlineStr">
        <is>
          <t/>
        </is>
      </c>
      <c r="CN85" s="2" t="inlineStr">
        <is>
          <t>obračunska kategorija zemljišča</t>
        </is>
      </c>
      <c r="CO85" s="2" t="inlineStr">
        <is>
          <t>3</t>
        </is>
      </c>
      <c r="CP85" s="2" t="inlineStr">
        <is>
          <t/>
        </is>
      </c>
      <c r="CQ85" t="inlineStr">
        <is>
          <t>vrsta zemljišča za obračunavanje emisij in odvzemov toplogrednih plinov</t>
        </is>
      </c>
      <c r="CR85" t="inlineStr">
        <is>
          <t/>
        </is>
      </c>
      <c r="CS85" t="inlineStr">
        <is>
          <t/>
        </is>
      </c>
      <c r="CT85" t="inlineStr">
        <is>
          <t/>
        </is>
      </c>
      <c r="CU85" t="inlineStr">
        <is>
          <t/>
        </is>
      </c>
    </row>
    <row r="86">
      <c r="A86" s="1" t="str">
        <f>HYPERLINK("https://iate.europa.eu/entry/result/130707/all", "130707")</f>
        <v>130707</v>
      </c>
      <c r="B86" t="inlineStr">
        <is>
          <t>TRANSPORT;PRODUCTION, TECHNOLOGY AND RESEARCH</t>
        </is>
      </c>
      <c r="C86" t="inlineStr">
        <is>
          <t>TRANSPORT|land transport;PRODUCTION, TECHNOLOGY AND RESEARCH|technology and technical regulations|technical regulations</t>
        </is>
      </c>
      <c r="D86" s="2" t="inlineStr">
        <is>
          <t>сертификат за съответствие</t>
        </is>
      </c>
      <c r="E86" s="2" t="inlineStr">
        <is>
          <t>4</t>
        </is>
      </c>
      <c r="F86" s="2" t="inlineStr">
        <is>
          <t/>
        </is>
      </c>
      <c r="G86" t="inlineStr">
        <is>
          <t>документът, който се издава от производителя и удостоверява, че дадено превозно средство, принадлежащо към серията на тип, одобрен в съответствие с Директива 32007L0046, отговаря на изискванията на всички регулаторни актове по времето на неговото производство (образецът му е даден в приложение IX към същата директива)</t>
        </is>
      </c>
      <c r="H86" s="2" t="inlineStr">
        <is>
          <t>prohlášení o shodě</t>
        </is>
      </c>
      <c r="I86" s="2" t="inlineStr">
        <is>
          <t>3</t>
        </is>
      </c>
      <c r="J86" s="2" t="inlineStr">
        <is>
          <t/>
        </is>
      </c>
      <c r="K86" t="inlineStr">
        <is>
          <t>dokument vydaný výrobcem, který osvědčuje, že vyrobené vozidlo odpovídá schválenému typu vozidla a splňuje všechny regulační akty platné v době jeho výroby</t>
        </is>
      </c>
      <c r="L86" s="2" t="inlineStr">
        <is>
          <t>overensstemmelsescertifikat|
typeattest</t>
        </is>
      </c>
      <c r="M86" s="2" t="inlineStr">
        <is>
          <t>3|
3</t>
        </is>
      </c>
      <c r="N86" s="2" t="inlineStr">
        <is>
          <t xml:space="preserve">|
</t>
        </is>
      </c>
      <c r="O86" t="inlineStr">
        <is>
          <t>dokument, der er udstedt af fabrikanten, og som attesterer, at et fremstillet køretøj er i overensstemmelse med den godkendte køretøjstype og med alle de retsakter, der gjaldt på produktionstidspunktet</t>
        </is>
      </c>
      <c r="P86" s="2" t="inlineStr">
        <is>
          <t>Übereinstimmungsbescheinigung|
CoC|
Konformitätsbescheinigung</t>
        </is>
      </c>
      <c r="Q86" s="2" t="inlineStr">
        <is>
          <t>3|
3|
3</t>
        </is>
      </c>
      <c r="R86" s="2" t="inlineStr">
        <is>
          <t xml:space="preserve">|
|
</t>
        </is>
      </c>
      <c r="S86" t="inlineStr">
        <is>
          <t>vom Hersteller ausgestelltes Dokument, mit dem bescheinigt wird, dass ein hergestelltes Fahrzeug dem genehmigten Fahrzeugtyp und allen zum Zeitpunkt seiner Herstellung anwendbaren Rechtsakten entspricht</t>
        </is>
      </c>
      <c r="T86" s="2" t="inlineStr">
        <is>
          <t>πιστοποιητικό συμμόρφωσης</t>
        </is>
      </c>
      <c r="U86" s="2" t="inlineStr">
        <is>
          <t>4</t>
        </is>
      </c>
      <c r="V86" s="2" t="inlineStr">
        <is>
          <t/>
        </is>
      </c>
      <c r="W86" t="inlineStr">
        <is>
          <t>το έγγραφο, το οποίο εκδίδεται από εθνικές ή διεθνείς αρχές ή οργανισμούς σύμφωνα με τους κανόνες ενός συστήματος πιστοποίησης και υποδηλώνει ότι παρέχεται επαρκής εμπιστοσύνη ότι ένα προϊόν, διεργασία, δραστηριότητα, οργανισμός, σύστημα, πρόσωπο ή συνδυασμός αυτών συμμορφώνεται προς ένα πρότυπο ή προδιαγραφή και κανονισμό.</t>
        </is>
      </c>
      <c r="X86" s="2" t="inlineStr">
        <is>
          <t>EC certificate of conformity|
CoC|
certificate of conformity</t>
        </is>
      </c>
      <c r="Y86" s="2" t="inlineStr">
        <is>
          <t>3|
3|
3</t>
        </is>
      </c>
      <c r="Z86" s="2" t="inlineStr">
        <is>
          <t xml:space="preserve">|
|
</t>
        </is>
      </c>
      <c r="AA86" t="inlineStr">
        <is>
          <t>certificate issued by the manufacturer of a vehicle showing that the technical characteristics of the vehicle meet safety and environmental standards, as part of the EU vehicle type-approval procedure</t>
        </is>
      </c>
      <c r="AB86" s="2" t="inlineStr">
        <is>
          <t>certificado de conformidad</t>
        </is>
      </c>
      <c r="AC86" s="2" t="inlineStr">
        <is>
          <t>3</t>
        </is>
      </c>
      <c r="AD86" s="2" t="inlineStr">
        <is>
          <t/>
        </is>
      </c>
      <c r="AE86" t="inlineStr">
        <is>
          <t/>
        </is>
      </c>
      <c r="AF86" s="2" t="inlineStr">
        <is>
          <t>vastavustunnistus</t>
        </is>
      </c>
      <c r="AG86" s="2" t="inlineStr">
        <is>
          <t>3</t>
        </is>
      </c>
      <c r="AH86" s="2" t="inlineStr">
        <is>
          <t/>
        </is>
      </c>
      <c r="AI86" t="inlineStr">
        <is>
          <t>dokument, mille annab välja tootja ja mis tõendab, et sõiduk vastab ELi tüübikinnituse nõuetele</t>
        </is>
      </c>
      <c r="AJ86" s="2" t="inlineStr">
        <is>
          <t>vaatimustenmukaisuustodistus</t>
        </is>
      </c>
      <c r="AK86" s="2" t="inlineStr">
        <is>
          <t>3</t>
        </is>
      </c>
      <c r="AL86" s="2" t="inlineStr">
        <is>
          <t/>
        </is>
      </c>
      <c r="AM86" t="inlineStr">
        <is>
          <t>asiakirja, jonka valmistaja toimittaa ja joka varmentaa, että valmistettu ajoneuvo on hyväksytyn ajoneuvotyypin ja kaikkien valmistusajankohtanaan sovellettavien säädösten mukainen</t>
        </is>
      </c>
      <c r="AN86" s="2" t="inlineStr">
        <is>
          <t>certificat de conformité</t>
        </is>
      </c>
      <c r="AO86" s="2" t="inlineStr">
        <is>
          <t>3</t>
        </is>
      </c>
      <c r="AP86" s="2" t="inlineStr">
        <is>
          <t/>
        </is>
      </c>
      <c r="AQ86" t="inlineStr">
        <is>
          <t>certificat délivré par le constructeur d'un véhicule qui prouve que les caractéristiques techniques du véhicule sont conformes aux normes environnementales et de sécurité applicables</t>
        </is>
      </c>
      <c r="AR86" s="2" t="inlineStr">
        <is>
          <t>deimhniú comhréireachta</t>
        </is>
      </c>
      <c r="AS86" s="2" t="inlineStr">
        <is>
          <t>3</t>
        </is>
      </c>
      <c r="AT86" s="2" t="inlineStr">
        <is>
          <t/>
        </is>
      </c>
      <c r="AU86" t="inlineStr">
        <is>
          <t/>
        </is>
      </c>
      <c r="AV86" t="inlineStr">
        <is>
          <t/>
        </is>
      </c>
      <c r="AW86" t="inlineStr">
        <is>
          <t/>
        </is>
      </c>
      <c r="AX86" t="inlineStr">
        <is>
          <t/>
        </is>
      </c>
      <c r="AY86" t="inlineStr">
        <is>
          <t/>
        </is>
      </c>
      <c r="AZ86" s="2" t="inlineStr">
        <is>
          <t>megfelelőségi nyilatkozat|
EK-megfelelőségi nyilatkozat</t>
        </is>
      </c>
      <c r="BA86" s="2" t="inlineStr">
        <is>
          <t>4|
3</t>
        </is>
      </c>
      <c r="BB86" s="2" t="inlineStr">
        <is>
          <t xml:space="preserve">|
</t>
        </is>
      </c>
      <c r="BC86" t="inlineStr">
        <is>
          <t>a gyártó által kiállított igazolás azt tanúsítja, hogy a jármű műszaki jellemzői megfelelnek a biztonsági és környezetvédelmi előírásoknak</t>
        </is>
      </c>
      <c r="BD86" s="2" t="inlineStr">
        <is>
          <t>certificato di conformità</t>
        </is>
      </c>
      <c r="BE86" s="2" t="inlineStr">
        <is>
          <t>3</t>
        </is>
      </c>
      <c r="BF86" s="2" t="inlineStr">
        <is>
          <t/>
        </is>
      </c>
      <c r="BG86" t="inlineStr">
        <is>
          <t>certificato rilasciato dal costruttore di veicoli che attesta la conformità di veicoli, sistemi, componenti ed entità tecniche indipendenti al tipo omologato</t>
        </is>
      </c>
      <c r="BH86" s="2" t="inlineStr">
        <is>
          <t>atitikties liudijimas</t>
        </is>
      </c>
      <c r="BI86" s="2" t="inlineStr">
        <is>
          <t>3</t>
        </is>
      </c>
      <c r="BJ86" s="2" t="inlineStr">
        <is>
          <t/>
        </is>
      </c>
      <c r="BK86" t="inlineStr">
        <is>
          <t>gamintojo išduodamas dokumentas, kuriuo patvirtinama, kad pagaminta transporto priemonė atitinka patvirtintą transporto priemonės tipą ir atitinka visus jos pagaminimo metu taikytus norminius aktus</t>
        </is>
      </c>
      <c r="BL86" s="2" t="inlineStr">
        <is>
          <t>atbilstības sertifikāts|
EK atbilstības sertifikāts</t>
        </is>
      </c>
      <c r="BM86" s="2" t="inlineStr">
        <is>
          <t>3|
3</t>
        </is>
      </c>
      <c r="BN86" s="2" t="inlineStr">
        <is>
          <t xml:space="preserve">|
</t>
        </is>
      </c>
      <c r="BO86" t="inlineStr">
        <is>
          <t>transportlīdzekļa ražotāja izdots sertifikāts, kas norāda transportlīdzekļa tehnisko raksturlielumu atbilstību drošības un vides standartiem, kā daļa no ES transportlīdzekļa tipa apstiprināšanas procedūras</t>
        </is>
      </c>
      <c r="BP86" s="2" t="inlineStr">
        <is>
          <t>Ċertifikat ta' konformità tal-KE|
ċertifikat tal-konformità</t>
        </is>
      </c>
      <c r="BQ86" s="2" t="inlineStr">
        <is>
          <t>3|
3</t>
        </is>
      </c>
      <c r="BR86" s="2" t="inlineStr">
        <is>
          <t xml:space="preserve">|
</t>
        </is>
      </c>
      <c r="BS86" t="inlineStr">
        <is>
          <t>dokument maħruġ mill-manifattur li jiċċertifika li vettura manifatturata tikkonforma mat-tip approvat ta' vettura u li tikkonforma mal-atti regolatorji kollha li kienu applikabbli fil-mument tal-produzzjoni tagħha</t>
        </is>
      </c>
      <c r="BT86" s="2" t="inlineStr">
        <is>
          <t>certificaat van overeenstemming</t>
        </is>
      </c>
      <c r="BU86" s="2" t="inlineStr">
        <is>
          <t>4</t>
        </is>
      </c>
      <c r="BV86" s="2" t="inlineStr">
        <is>
          <t/>
        </is>
      </c>
      <c r="BW86" t="inlineStr">
        <is>
          <t>document dat door de fabrikant wordt afgegeven en dat certificeert dat een geproduceerd voertuig in overeenstemming is met het goedgekeurde voertuigtype en voldoet aan alle regelgevingshandelingen die van toepassing waren ten tijde van productie</t>
        </is>
      </c>
      <c r="BX86" s="2" t="inlineStr">
        <is>
          <t>świadectwo zgodności</t>
        </is>
      </c>
      <c r="BY86" s="2" t="inlineStr">
        <is>
          <t>3</t>
        </is>
      </c>
      <c r="BZ86" s="2" t="inlineStr">
        <is>
          <t/>
        </is>
      </c>
      <c r="CA86" t="inlineStr">
        <is>
          <t>dokument wydany przez producenta, w którym zaświadcza się, że pojazd jest zgodny z homologowanym typem pojazdu i ze wszystkimi aktami prawnymi obowiązującymi w momencie jego wyprodukowania</t>
        </is>
      </c>
      <c r="CB86" s="2" t="inlineStr">
        <is>
          <t>certificado de conformidade</t>
        </is>
      </c>
      <c r="CC86" s="2" t="inlineStr">
        <is>
          <t>3</t>
        </is>
      </c>
      <c r="CD86" s="2" t="inlineStr">
        <is>
          <t/>
        </is>
      </c>
      <c r="CE86" t="inlineStr">
        <is>
          <t/>
        </is>
      </c>
      <c r="CF86" s="2" t="inlineStr">
        <is>
          <t>certificat de conformitate</t>
        </is>
      </c>
      <c r="CG86" s="2" t="inlineStr">
        <is>
          <t>3</t>
        </is>
      </c>
      <c r="CH86" s="2" t="inlineStr">
        <is>
          <t/>
        </is>
      </c>
      <c r="CI86" t="inlineStr">
        <is>
          <t>documentul prezentat în anexa IX, eliberat de producător și care certifică faptul că, în momentul fabricării, un vehicul aparținând seriei tipului omologat în conformitate cu prezenta directivă a respectat toate actele de reglementare</t>
        </is>
      </c>
      <c r="CJ86" t="inlineStr">
        <is>
          <t/>
        </is>
      </c>
      <c r="CK86" t="inlineStr">
        <is>
          <t/>
        </is>
      </c>
      <c r="CL86" t="inlineStr">
        <is>
          <t/>
        </is>
      </c>
      <c r="CM86" t="inlineStr">
        <is>
          <t/>
        </is>
      </c>
      <c r="CN86" s="2" t="inlineStr">
        <is>
          <t>certifikat o skladnosti</t>
        </is>
      </c>
      <c r="CO86" s="2" t="inlineStr">
        <is>
          <t>3</t>
        </is>
      </c>
      <c r="CP86" s="2" t="inlineStr">
        <is>
          <t/>
        </is>
      </c>
      <c r="CQ86" t="inlineStr">
        <is>
          <t>dokument, ki ga izda proizvajalec in ki potrjuje, da proizvedeno vozilo ustreza odobrenemu tipu vozila in je ob izdelavi skladno z vsemi regulativnimi akti, ki so bili v veljavi v času njegove proizvodnje</t>
        </is>
      </c>
      <c r="CR86" s="2" t="inlineStr">
        <is>
          <t>EC-intyg om överensstämmelse|
intyg om överensstämmelse</t>
        </is>
      </c>
      <c r="CS86" s="2" t="inlineStr">
        <is>
          <t>3|
3</t>
        </is>
      </c>
      <c r="CT86" s="2" t="inlineStr">
        <is>
          <t xml:space="preserve">|
</t>
        </is>
      </c>
      <c r="CU86" t="inlineStr">
        <is>
          <t>dokument utfärdat av tillverkaren som intygar att ett tillverkat fordon överensstämmer med den godkända fordonstypen och uppfyller kraven i alla regleringsakter som var tillämpliga vid tillverkningstillfället</t>
        </is>
      </c>
    </row>
    <row r="87">
      <c r="A87" s="1" t="str">
        <f>HYPERLINK("https://iate.europa.eu/entry/result/3588819/all", "3588819")</f>
        <v>3588819</v>
      </c>
      <c r="B87" t="inlineStr">
        <is>
          <t>EMPLOYMENT AND WORKING CONDITIONS;BUSINESS AND COMPETITION;EUROPEAN UNION</t>
        </is>
      </c>
      <c r="C87" t="inlineStr">
        <is>
          <t>EMPLOYMENT AND WORKING CONDITIONS|employment|vocational training;BUSINESS AND COMPETITION|management|management|knowledge management|intellectual capital;EUROPEAN UNION|European construction|deepening of the European Union|EU activity|EU policy</t>
        </is>
      </c>
      <c r="D87" s="2" t="inlineStr">
        <is>
          <t>Пакт за умения|
Европейски пакт за уменията</t>
        </is>
      </c>
      <c r="E87" s="2" t="inlineStr">
        <is>
          <t>3|
3</t>
        </is>
      </c>
      <c r="F87" s="2" t="inlineStr">
        <is>
          <t xml:space="preserve">|
</t>
        </is>
      </c>
      <c r="G87" t="inlineStr">
        <is>
          <t/>
        </is>
      </c>
      <c r="H87" s="2" t="inlineStr">
        <is>
          <t>Pakt pro dovednosti|
Evropský pakt pro dovednosti</t>
        </is>
      </c>
      <c r="I87" s="2" t="inlineStr">
        <is>
          <t>3|
3</t>
        </is>
      </c>
      <c r="J87" s="2" t="inlineStr">
        <is>
          <t xml:space="preserve">|
</t>
        </is>
      </c>
      <c r="K87" t="inlineStr">
        <is>
          <t>iniciativa Evropské komise zaměřená na rozvoj dovedností v Evropě</t>
        </is>
      </c>
      <c r="L87" s="2" t="inlineStr">
        <is>
          <t>pagt for færdigheder|
europæisk pagt for færdigheder</t>
        </is>
      </c>
      <c r="M87" s="2" t="inlineStr">
        <is>
          <t>3|
3</t>
        </is>
      </c>
      <c r="N87" s="2" t="inlineStr">
        <is>
          <t xml:space="preserve">|
</t>
        </is>
      </c>
      <c r="O87" t="inlineStr">
        <is>
          <t/>
        </is>
      </c>
      <c r="P87" s="2" t="inlineStr">
        <is>
          <t>Kompetenzpakt</t>
        </is>
      </c>
      <c r="Q87" s="2" t="inlineStr">
        <is>
          <t>3</t>
        </is>
      </c>
      <c r="R87" s="2" t="inlineStr">
        <is>
          <t/>
        </is>
      </c>
      <c r="S87" t="inlineStr">
        <is>
          <t/>
        </is>
      </c>
      <c r="T87" s="2" t="inlineStr">
        <is>
          <t>σύμφωνο για τις δεξιότητες</t>
        </is>
      </c>
      <c r="U87" s="2" t="inlineStr">
        <is>
          <t>3</t>
        </is>
      </c>
      <c r="V87" s="2" t="inlineStr">
        <is>
          <t/>
        </is>
      </c>
      <c r="W87" t="inlineStr">
        <is>
          <t/>
        </is>
      </c>
      <c r="X87" s="2" t="inlineStr">
        <is>
          <t>European Pact for Skills|
EU Pact for Skills|
Pact for Skills</t>
        </is>
      </c>
      <c r="Y87" s="2" t="inlineStr">
        <is>
          <t>3|
3|
3</t>
        </is>
      </c>
      <c r="Z87" s="2" t="inlineStr">
        <is>
          <t xml:space="preserve">|
|
</t>
        </is>
      </c>
      <c r="AA87" t="inlineStr">
        <is>
          <t>part of the European Skills Agenda, which brings together all stakeholders, private and public, which share the
objective of up- and reskilling Europe’s workforce to enable people to participate in the green and digital transitions</t>
        </is>
      </c>
      <c r="AB87" s="2" t="inlineStr">
        <is>
          <t>Pacto por las Capacidades</t>
        </is>
      </c>
      <c r="AC87" s="2" t="inlineStr">
        <is>
          <t>3</t>
        </is>
      </c>
      <c r="AD87" s="2" t="inlineStr">
        <is>
          <t/>
        </is>
      </c>
      <c r="AE87" t="inlineStr">
        <is>
          <t>Componente básico de la Agenda de Capacidades consistente en fomentar la cooperación, reuniendo a todas las partes interesadas privadas y públicas que comparten el objetivo de ofrecer capacitación y reciclaje profesional a la población activa de Europa para que las personas puedan participar en la doble transición.</t>
        </is>
      </c>
      <c r="AF87" s="2" t="inlineStr">
        <is>
          <t>oskuste pakt|
Euroopa oskuste pakt</t>
        </is>
      </c>
      <c r="AG87" s="2" t="inlineStr">
        <is>
          <t>3|
3</t>
        </is>
      </c>
      <c r="AH87" s="2" t="inlineStr">
        <is>
          <t xml:space="preserve">|
</t>
        </is>
      </c>
      <c r="AI87" t="inlineStr">
        <is>
          <t/>
        </is>
      </c>
      <c r="AJ87" s="2" t="inlineStr">
        <is>
          <t>osaamissopimus|
Euroopan osaamissopimus</t>
        </is>
      </c>
      <c r="AK87" s="2" t="inlineStr">
        <is>
          <t>3|
3</t>
        </is>
      </c>
      <c r="AL87" s="2" t="inlineStr">
        <is>
          <t xml:space="preserve">|
</t>
        </is>
      </c>
      <c r="AM87" t="inlineStr">
        <is>
          <t/>
        </is>
      </c>
      <c r="AN87" s="2" t="inlineStr">
        <is>
          <t>pacte européen pour les compétences|
pacte sur les compétences|
pacte pour les compétences|
pacte de l'UE pour les compétences</t>
        </is>
      </c>
      <c r="AO87" s="2" t="inlineStr">
        <is>
          <t>3|
2|
3|
3</t>
        </is>
      </c>
      <c r="AP87" s="2" t="inlineStr">
        <is>
          <t xml:space="preserve">|
|
|
</t>
        </is>
      </c>
      <c r="AQ87" t="inlineStr">
        <is>
          <t>l'une des initiatives phares de la &lt;a href="https://iate.europa.eu/entry/result/3591735/fr" target="_blank"&gt;stratégie européenne en matière de compétences&lt;/a&gt;</t>
        </is>
      </c>
      <c r="AR87" s="2" t="inlineStr">
        <is>
          <t>Comhshocrú um Scileanna</t>
        </is>
      </c>
      <c r="AS87" s="2" t="inlineStr">
        <is>
          <t>3</t>
        </is>
      </c>
      <c r="AT87" s="2" t="inlineStr">
        <is>
          <t/>
        </is>
      </c>
      <c r="AU87" t="inlineStr">
        <is>
          <t/>
        </is>
      </c>
      <c r="AV87" t="inlineStr">
        <is>
          <t/>
        </is>
      </c>
      <c r="AW87" t="inlineStr">
        <is>
          <t/>
        </is>
      </c>
      <c r="AX87" t="inlineStr">
        <is>
          <t/>
        </is>
      </c>
      <c r="AY87" t="inlineStr">
        <is>
          <t/>
        </is>
      </c>
      <c r="AZ87" s="2" t="inlineStr">
        <is>
          <t>készségfejlesztési paktum</t>
        </is>
      </c>
      <c r="BA87" s="2" t="inlineStr">
        <is>
          <t>3</t>
        </is>
      </c>
      <c r="BB87" s="2" t="inlineStr">
        <is>
          <t/>
        </is>
      </c>
      <c r="BC87" t="inlineStr">
        <is>
          <t/>
        </is>
      </c>
      <c r="BD87" s="2" t="inlineStr">
        <is>
          <t>patto per le competenze|
patto europeo per le competenze</t>
        </is>
      </c>
      <c r="BE87" s="2" t="inlineStr">
        <is>
          <t>3|
3</t>
        </is>
      </c>
      <c r="BF87" s="2" t="inlineStr">
        <is>
          <t xml:space="preserve">|
</t>
        </is>
      </c>
      <c r="BG87" t="inlineStr">
        <is>
          <t>una delle componenti dell'&lt;a href="https://iate.europa.eu/entry/result/3591735/it" target="_blank"&gt;agenda per le competenze per l'Europa&lt;/a&gt; volta a mobilitare un impegno concertato a favore di investimenti di qualità nelle competenze per tutte le persone in età lavorativa nell'Unione, riunendo tutti i portatori di interessi, sia privati che pubblici, che condividono l'obiettivo di sviluppo delle competenze e riqualificazione della forza lavoro in Europa, per permettere alle persone di partecipare alla duplice transizione</t>
        </is>
      </c>
      <c r="BH87" s="2" t="inlineStr">
        <is>
          <t>Europos įgūdžių paktas|
ES įgūdžių paktas|
Įgūdžių paktas</t>
        </is>
      </c>
      <c r="BI87" s="2" t="inlineStr">
        <is>
          <t>3|
3|
3</t>
        </is>
      </c>
      <c r="BJ87" s="2" t="inlineStr">
        <is>
          <t xml:space="preserve">|
|
</t>
        </is>
      </c>
      <c r="BK87" t="inlineStr">
        <is>
          <t>Europos įgūdžių darbotvarkės dalis, kuri suburia visus privačiojo ir viešojo sektorių suinteresuotuosius subjektus, siekiančius bendro tikslo – kelti Europos darbuotojų kvalifikaciją ir juos perkvalifikuoti, siekiant suteikti galimybę dalyvauti žaliojoje ir skaitmeninėje pertvarkoje</t>
        </is>
      </c>
      <c r="BL87" s="2" t="inlineStr">
        <is>
          <t>Prasmju pilnveides pakts|
ES Prasmju pilnveides pakts|
Eiropas Prasmju pilnveides pakts</t>
        </is>
      </c>
      <c r="BM87" s="2" t="inlineStr">
        <is>
          <t>3|
3|
3</t>
        </is>
      </c>
      <c r="BN87" s="2" t="inlineStr">
        <is>
          <t xml:space="preserve">|
|
</t>
        </is>
      </c>
      <c r="BO87" t="inlineStr">
        <is>
          <t>Eiropas Prasmju programmas daļa, kas apvieno visas (gan privātās, gan publiskās) ieinteresētās personas, kurām ir kopīgs mērķis pilnveidot Eiropas darbaspēka prasmes un to pārkvalificēt, lai cilvēki varētu piedalīties zaļās un digitālās pārkārtošanās norisē</t>
        </is>
      </c>
      <c r="BP87" s="2" t="inlineStr">
        <is>
          <t>Patt tal-UE għall-Ħiliet|
Patt Ewropew għall-Ħiliet|
Patt għall-Ħiliet</t>
        </is>
      </c>
      <c r="BQ87" s="2" t="inlineStr">
        <is>
          <t>3|
3|
3</t>
        </is>
      </c>
      <c r="BR87" s="2" t="inlineStr">
        <is>
          <t xml:space="preserve">|
|
</t>
        </is>
      </c>
      <c r="BS87" t="inlineStr">
        <is>
          <t>parti mill-&lt;a href="https://iate.europa.eu/entry/result/3591735/mt" target="_blank"&gt;Aġenda għall-Ħiliet għall-Ewropa&lt;/a&gt;, li tlaqqa' lill-partijiet ikkonċernati kollha, privati ​​u pubbliċi, li jkollhom l-objettiv komuni li jġeddu u jtejbu l-ħiliet tal-forza tax-xogħol tal-Ewropa biex in-nies ikunu jistgħu jipparteċipaw fit-tranżizzjonijiet ekoloġiċi u diġitali</t>
        </is>
      </c>
      <c r="BT87" s="2" t="inlineStr">
        <is>
          <t>Europees pact voor vaardigheden|
pact voor vaardigheden</t>
        </is>
      </c>
      <c r="BU87" s="2" t="inlineStr">
        <is>
          <t>3|
2</t>
        </is>
      </c>
      <c r="BV87" s="2" t="inlineStr">
        <is>
          <t xml:space="preserve">|
</t>
        </is>
      </c>
      <c r="BW87" t="inlineStr">
        <is>
          <t/>
        </is>
      </c>
      <c r="BX87" s="2" t="inlineStr">
        <is>
          <t>Europejski pakt na rzecz umiejętności|
pakt na rzecz umiejętności</t>
        </is>
      </c>
      <c r="BY87" s="2" t="inlineStr">
        <is>
          <t>3|
3</t>
        </is>
      </c>
      <c r="BZ87" s="2" t="inlineStr">
        <is>
          <t xml:space="preserve">|
</t>
        </is>
      </c>
      <c r="CA87" t="inlineStr">
        <is>
          <t/>
        </is>
      </c>
      <c r="CB87" s="2" t="inlineStr">
        <is>
          <t>pacto europeu para as competências|
Pacto para as Competências</t>
        </is>
      </c>
      <c r="CC87" s="2" t="inlineStr">
        <is>
          <t>3|
3</t>
        </is>
      </c>
      <c r="CD87" s="2" t="inlineStr">
        <is>
          <t xml:space="preserve">|
</t>
        </is>
      </c>
      <c r="CE87" t="inlineStr">
        <is>
          <t/>
        </is>
      </c>
      <c r="CF87" s="2" t="inlineStr">
        <is>
          <t>Pactul european privind competențele|
Pactul privind competențele</t>
        </is>
      </c>
      <c r="CG87" s="2" t="inlineStr">
        <is>
          <t>3|
3</t>
        </is>
      </c>
      <c r="CH87" s="2" t="inlineStr">
        <is>
          <t xml:space="preserve">|
</t>
        </is>
      </c>
      <c r="CI87" t="inlineStr">
        <is>
          <t>pact prin intermediul căruia industria, statele membre, partenerii sociali și alte părți interesate să întreprindă acțiuni colective care să contribuie la perfecționarea și la recalificarea 
lucrătorilor și care să deblocheze investiții publice și private în 
forța de muncă; accentul se pune pe sectoarele cu un potențial de
 creștere ridicat pentru Europa sau pe cele care suferă schimbări 
majore.</t>
        </is>
      </c>
      <c r="CJ87" s="2" t="inlineStr">
        <is>
          <t>Pakt o zručnostiach</t>
        </is>
      </c>
      <c r="CK87" s="2" t="inlineStr">
        <is>
          <t>3</t>
        </is>
      </c>
      <c r="CL87" s="2" t="inlineStr">
        <is>
          <t/>
        </is>
      </c>
      <c r="CM87" t="inlineStr">
        <is>
          <t>iniciatíva Európskej komisie zameraná na rozvíjanie zručností všetkých ľudí v produktívnom veku v celej Únii</t>
        </is>
      </c>
      <c r="CN87" s="2" t="inlineStr">
        <is>
          <t>pakt za znanja in spretnosti|
evropski pakt za znanja in spretnosti</t>
        </is>
      </c>
      <c r="CO87" s="2" t="inlineStr">
        <is>
          <t>3|
3</t>
        </is>
      </c>
      <c r="CP87" s="2" t="inlineStr">
        <is>
          <t xml:space="preserve">|
</t>
        </is>
      </c>
      <c r="CQ87" t="inlineStr">
        <is>
          <t>sporazum med industrijo, državami članicami, socialnimi partnerji in drugimi deležniki za skupno ukrepanje pri izpopolnjevanju in preusposabljanju ter javnih in zasebnih naložbah v delovno silo</t>
        </is>
      </c>
      <c r="CR87" s="2" t="inlineStr">
        <is>
          <t>pakt för kompetens|
kompetenspakt|
EU-pakt för kompetens</t>
        </is>
      </c>
      <c r="CS87" s="2" t="inlineStr">
        <is>
          <t>3|
3|
3</t>
        </is>
      </c>
      <c r="CT87" s="2" t="inlineStr">
        <is>
          <t xml:space="preserve">|
|
</t>
        </is>
      </c>
      <c r="CU87" t="inlineStr">
        <is>
          <t>del av &lt;a href="https://iate.europa.eu/entry/result/3591735/sv" target="_blank"&gt;den europeiska kompetensagendan&lt;/a&gt; som ska föra samman alla aktörer, privata såväl som offentliga, som delar målet med kompetensutveckling och omskolning för arbetskraften i EU för att ge dem möjlighet att delta i den dubbla gröna och digitala omställningen</t>
        </is>
      </c>
    </row>
    <row r="88">
      <c r="A88" s="1" t="str">
        <f>HYPERLINK("https://iate.europa.eu/entry/result/1628568/all", "1628568")</f>
        <v>1628568</v>
      </c>
      <c r="B88" t="inlineStr">
        <is>
          <t>INDUSTRY</t>
        </is>
      </c>
      <c r="C88" t="inlineStr">
        <is>
          <t>INDUSTRY|mechanical engineering</t>
        </is>
      </c>
      <c r="D88" s="2" t="inlineStr">
        <is>
          <t>фитинг за тръбопровод|
принадлежности за тръбопроводи</t>
        </is>
      </c>
      <c r="E88" s="2" t="inlineStr">
        <is>
          <t>3|
3</t>
        </is>
      </c>
      <c r="F88" s="2" t="inlineStr">
        <is>
          <t xml:space="preserve">|
</t>
        </is>
      </c>
      <c r="G88" t="inlineStr">
        <is>
          <t/>
        </is>
      </c>
      <c r="H88" s="2" t="inlineStr">
        <is>
          <t>příslušenství (fitinky) pro trubky|
potrubní tvarovky</t>
        </is>
      </c>
      <c r="I88" s="2" t="inlineStr">
        <is>
          <t>3|
2</t>
        </is>
      </c>
      <c r="J88" s="2" t="inlineStr">
        <is>
          <t xml:space="preserve">|
</t>
        </is>
      </c>
      <c r="K88" t="inlineStr">
        <is>
          <t/>
        </is>
      </c>
      <c r="L88" s="2" t="inlineStr">
        <is>
          <t>fittings|
rørfitting</t>
        </is>
      </c>
      <c r="M88" s="2" t="inlineStr">
        <is>
          <t>3|
2</t>
        </is>
      </c>
      <c r="N88" s="2" t="inlineStr">
        <is>
          <t xml:space="preserve">|
</t>
        </is>
      </c>
      <c r="O88" t="inlineStr">
        <is>
          <t>de dele , som forbinder eller afslutter de enkelte rør i et rørsystem</t>
        </is>
      </c>
      <c r="P88" s="2" t="inlineStr">
        <is>
          <t>Fitting|
Formstück|
Rohrformstück</t>
        </is>
      </c>
      <c r="Q88" s="2" t="inlineStr">
        <is>
          <t>2|
2|
2</t>
        </is>
      </c>
      <c r="R88" s="2" t="inlineStr">
        <is>
          <t xml:space="preserve">|
|
</t>
        </is>
      </c>
      <c r="S88" t="inlineStr">
        <is>
          <t>im Anlagenbau eine Sammelbezeichnung für rohrartige Teile in einer Rohrleitung</t>
        </is>
      </c>
      <c r="T88" s="2" t="inlineStr">
        <is>
          <t>ρακόρ σωλήνωσης</t>
        </is>
      </c>
      <c r="U88" s="2" t="inlineStr">
        <is>
          <t>2</t>
        </is>
      </c>
      <c r="V88" s="2" t="inlineStr">
        <is>
          <t/>
        </is>
      </c>
      <c r="W88" t="inlineStr">
        <is>
          <t>κοντό κοίλο κομμάτι,ευθύγραμμο ή κυρτό,από χυτοσίδηρο,χάλυβα,κεραμικό υλικό ή πλαστικό,σκοπός του οποίου είναι η στεγανή σύνδεση δύο σωλήνων</t>
        </is>
      </c>
      <c r="X88" s="2" t="inlineStr">
        <is>
          <t>pipe fitting|
fitting</t>
        </is>
      </c>
      <c r="Y88" s="2" t="inlineStr">
        <is>
          <t>3|
2</t>
        </is>
      </c>
      <c r="Z88" s="2" t="inlineStr">
        <is>
          <t xml:space="preserve">|
</t>
        </is>
      </c>
      <c r="AA88" t="inlineStr">
        <is>
          <t>connector used in
piping, plumbing and pipeline industries to help in pipe routing for
directional changes, size changes and branch connection</t>
        </is>
      </c>
      <c r="AB88" s="2" t="inlineStr">
        <is>
          <t>racor de unión|
empalme de tubos</t>
        </is>
      </c>
      <c r="AC88" s="2" t="inlineStr">
        <is>
          <t>2|
2</t>
        </is>
      </c>
      <c r="AD88" s="2" t="inlineStr">
        <is>
          <t xml:space="preserve">|
</t>
        </is>
      </c>
      <c r="AE88" t="inlineStr">
        <is>
          <t/>
        </is>
      </c>
      <c r="AF88" s="2" t="inlineStr">
        <is>
          <t>toruliitmik</t>
        </is>
      </c>
      <c r="AG88" s="2" t="inlineStr">
        <is>
          <t>3</t>
        </is>
      </c>
      <c r="AH88" s="2" t="inlineStr">
        <is>
          <t/>
        </is>
      </c>
      <c r="AI88" t="inlineStr">
        <is>
          <t>torusid ühendav või toru sulgev torustiku osa</t>
        </is>
      </c>
      <c r="AJ88" s="2" t="inlineStr">
        <is>
          <t>liitoskappale|
putkiliitin</t>
        </is>
      </c>
      <c r="AK88" s="2" t="inlineStr">
        <is>
          <t>2|
2</t>
        </is>
      </c>
      <c r="AL88" s="2" t="inlineStr">
        <is>
          <t xml:space="preserve">|
</t>
        </is>
      </c>
      <c r="AM88" t="inlineStr">
        <is>
          <t/>
        </is>
      </c>
      <c r="AN88" s="2" t="inlineStr">
        <is>
          <t>raccord|
raccord de tuyauterie</t>
        </is>
      </c>
      <c r="AO88" s="2" t="inlineStr">
        <is>
          <t>2|
2</t>
        </is>
      </c>
      <c r="AP88" s="2" t="inlineStr">
        <is>
          <t xml:space="preserve">|
</t>
        </is>
      </c>
      <c r="AQ88" t="inlineStr">
        <is>
          <t>pièce courte et creuse, droite ou courbe, en fonte, acier, céramique ou plastique, destinée à assurer un assemblage étanche de deux tuyaux</t>
        </is>
      </c>
      <c r="AR88" s="2" t="inlineStr">
        <is>
          <t>feisteas píobáin</t>
        </is>
      </c>
      <c r="AS88" s="2" t="inlineStr">
        <is>
          <t>3</t>
        </is>
      </c>
      <c r="AT88" s="2" t="inlineStr">
        <is>
          <t/>
        </is>
      </c>
      <c r="AU88" t="inlineStr">
        <is>
          <t/>
        </is>
      </c>
      <c r="AV88" t="inlineStr">
        <is>
          <t/>
        </is>
      </c>
      <c r="AW88" t="inlineStr">
        <is>
          <t/>
        </is>
      </c>
      <c r="AX88" t="inlineStr">
        <is>
          <t/>
        </is>
      </c>
      <c r="AY88" t="inlineStr">
        <is>
          <t/>
        </is>
      </c>
      <c r="AZ88" s="2" t="inlineStr">
        <is>
          <t>csőszerelvény|
csőidom</t>
        </is>
      </c>
      <c r="BA88" s="2" t="inlineStr">
        <is>
          <t>3|
3</t>
        </is>
      </c>
      <c r="BB88" s="2" t="inlineStr">
        <is>
          <t xml:space="preserve">|
</t>
        </is>
      </c>
      <c r="BC88" t="inlineStr">
        <is>
          <t>a csővezetékben az elágaztatást, szűkítést, bővítést, irányeltérítést lehetővé tevő alkatrész</t>
        </is>
      </c>
      <c r="BD88" s="2" t="inlineStr">
        <is>
          <t>raccordo di tubazione|
accesorio per tubi</t>
        </is>
      </c>
      <c r="BE88" s="2" t="inlineStr">
        <is>
          <t>2|
3</t>
        </is>
      </c>
      <c r="BF88" s="2" t="inlineStr">
        <is>
          <t xml:space="preserve">|
</t>
        </is>
      </c>
      <c r="BG88" t="inlineStr">
        <is>
          <t/>
        </is>
      </c>
      <c r="BH88" s="2" t="inlineStr">
        <is>
          <t>vamzdelių jungiamoji detalė</t>
        </is>
      </c>
      <c r="BI88" s="2" t="inlineStr">
        <is>
          <t>3</t>
        </is>
      </c>
      <c r="BJ88" s="2" t="inlineStr">
        <is>
          <t/>
        </is>
      </c>
      <c r="BK88" t="inlineStr">
        <is>
          <t/>
        </is>
      </c>
      <c r="BL88" t="inlineStr">
        <is>
          <t/>
        </is>
      </c>
      <c r="BM88" t="inlineStr">
        <is>
          <t/>
        </is>
      </c>
      <c r="BN88" t="inlineStr">
        <is>
          <t/>
        </is>
      </c>
      <c r="BO88" t="inlineStr">
        <is>
          <t/>
        </is>
      </c>
      <c r="BP88" t="inlineStr">
        <is>
          <t/>
        </is>
      </c>
      <c r="BQ88" t="inlineStr">
        <is>
          <t/>
        </is>
      </c>
      <c r="BR88" t="inlineStr">
        <is>
          <t/>
        </is>
      </c>
      <c r="BS88" t="inlineStr">
        <is>
          <t/>
        </is>
      </c>
      <c r="BT88" s="2" t="inlineStr">
        <is>
          <t>hulpstuk voor buisleidingen|
fitting|
buisverbinding</t>
        </is>
      </c>
      <c r="BU88" s="2" t="inlineStr">
        <is>
          <t>3|
3|
2</t>
        </is>
      </c>
      <c r="BV88" s="2" t="inlineStr">
        <is>
          <t xml:space="preserve">|
|
</t>
        </is>
      </c>
      <c r="BW88" t="inlineStr">
        <is>
          <t>verbindings­stuk voor buis­lei­din­gen dat dient om ver­schil­len­de pijp­stuk­ken met elkaar te verbinden</t>
        </is>
      </c>
      <c r="BX88" s="2" t="inlineStr">
        <is>
          <t>łącznik rur|
złączka do rur</t>
        </is>
      </c>
      <c r="BY88" s="2" t="inlineStr">
        <is>
          <t>3|
3</t>
        </is>
      </c>
      <c r="BZ88" s="2" t="inlineStr">
        <is>
          <t xml:space="preserve">|
</t>
        </is>
      </c>
      <c r="CA88" t="inlineStr">
        <is>
          <t>element służący do połączenia dwóch odcinków rur, przy montażu przepustu</t>
        </is>
      </c>
      <c r="CB88" s="2" t="inlineStr">
        <is>
          <t>ligador|
conector</t>
        </is>
      </c>
      <c r="CC88" s="2" t="inlineStr">
        <is>
          <t>2|
3</t>
        </is>
      </c>
      <c r="CD88" s="2" t="inlineStr">
        <is>
          <t xml:space="preserve">|
</t>
        </is>
      </c>
      <c r="CE88" t="inlineStr">
        <is>
          <t/>
        </is>
      </c>
      <c r="CF88" t="inlineStr">
        <is>
          <t/>
        </is>
      </c>
      <c r="CG88" t="inlineStr">
        <is>
          <t/>
        </is>
      </c>
      <c r="CH88" t="inlineStr">
        <is>
          <t/>
        </is>
      </c>
      <c r="CI88" t="inlineStr">
        <is>
          <t/>
        </is>
      </c>
      <c r="CJ88" t="inlineStr">
        <is>
          <t/>
        </is>
      </c>
      <c r="CK88" t="inlineStr">
        <is>
          <t/>
        </is>
      </c>
      <c r="CL88" t="inlineStr">
        <is>
          <t/>
        </is>
      </c>
      <c r="CM88" t="inlineStr">
        <is>
          <t/>
        </is>
      </c>
      <c r="CN88" s="2" t="inlineStr">
        <is>
          <t>pribor za cevi|
pribor (fitingi) za cevi|
cevni veznik</t>
        </is>
      </c>
      <c r="CO88" s="2" t="inlineStr">
        <is>
          <t>2|
2|
2</t>
        </is>
      </c>
      <c r="CP88" s="2" t="inlineStr">
        <is>
          <t xml:space="preserve">|
|
</t>
        </is>
      </c>
      <c r="CQ88" t="inlineStr">
        <is>
          <t/>
        </is>
      </c>
      <c r="CR88" s="2" t="inlineStr">
        <is>
          <t>rörkoppling|
rördel</t>
        </is>
      </c>
      <c r="CS88" s="2" t="inlineStr">
        <is>
          <t>3|
3</t>
        </is>
      </c>
      <c r="CT88" s="2" t="inlineStr">
        <is>
          <t xml:space="preserve">|
</t>
        </is>
      </c>
      <c r="CU88" t="inlineStr">
        <is>
          <t/>
        </is>
      </c>
    </row>
    <row r="89">
      <c r="A89" s="1" t="str">
        <f>HYPERLINK("https://iate.europa.eu/entry/result/903921/all", "903921")</f>
        <v>903921</v>
      </c>
      <c r="B89" t="inlineStr">
        <is>
          <t>TRANSPORT;ENVIRONMENT</t>
        </is>
      </c>
      <c r="C89" t="inlineStr">
        <is>
          <t>TRANSPORT|maritime and inland waterway transport|maritime transport;ENVIRONMENT</t>
        </is>
      </c>
      <c r="D89" s="2" t="inlineStr">
        <is>
          <t>документ за спазени изисквания</t>
        </is>
      </c>
      <c r="E89" s="2" t="inlineStr">
        <is>
          <t>3</t>
        </is>
      </c>
      <c r="F89" s="2" t="inlineStr">
        <is>
          <t/>
        </is>
      </c>
      <c r="G89" t="inlineStr">
        <is>
          <t>специален документ за кораба, издаден на дружество от проверяващ орган, с който се потвърждава, че по отношение на кораба са спазени изискванията на регламент през конкретен отчетен период</t>
        </is>
      </c>
      <c r="H89" s="2" t="inlineStr">
        <is>
          <t>dokument o souladu</t>
        </is>
      </c>
      <c r="I89" s="2" t="inlineStr">
        <is>
          <t>3</t>
        </is>
      </c>
      <c r="J89" s="2" t="inlineStr">
        <is>
          <t/>
        </is>
      </c>
      <c r="K89" t="inlineStr">
        <is>
          <t>dokument pro konkrétní loď vydaný společnosti ověřovatelem, kterým se potvrzuje, že tato loď splnila požadavky tohoto nařízení pro konkrétní vykazované období</t>
        </is>
      </c>
      <c r="L89" s="2" t="inlineStr">
        <is>
          <t>overensstemmelsesdokument</t>
        </is>
      </c>
      <c r="M89" s="2" t="inlineStr">
        <is>
          <t>3</t>
        </is>
      </c>
      <c r="N89" s="2" t="inlineStr">
        <is>
          <t/>
        </is>
      </c>
      <c r="O89" t="inlineStr">
        <is>
          <t>et skibsspecifikt dokument, der udstedes til et selskab af en verifikator, der bekræfter, at det pågældende skib har opfyldt kravene i forordning (EU) 2015/757 i en bestemt rapporteringsperiode</t>
        </is>
      </c>
      <c r="P89" s="2" t="inlineStr">
        <is>
          <t>Bescheinigung über die Einhaltung der besonderen Anforderungen|
Konformitätsbescheinigung|
Zeugnis über die Erfüllung der einschlägigen Vorschriften</t>
        </is>
      </c>
      <c r="Q89" s="2" t="inlineStr">
        <is>
          <t>2|
3|
2</t>
        </is>
      </c>
      <c r="R89" s="2" t="inlineStr">
        <is>
          <t>admitted|
preferred|
admitted</t>
        </is>
      </c>
      <c r="S89" t="inlineStr">
        <is>
          <t>schiffsspezifische Bescheinigung, die für ein Schifffahrtsunternehmen von einer Prüfstelle ausgestellt wird und in der bestätigt wird, dass dieses Schiff die Anforderungen dier Verordnung (EU) 2015/757 für einen bestimmten Berichtszeitraum erfüllt hat</t>
        </is>
      </c>
      <c r="T89" s="2" t="inlineStr">
        <is>
          <t>έγγραφο συμμόρφωσης</t>
        </is>
      </c>
      <c r="U89" s="2" t="inlineStr">
        <is>
          <t>3</t>
        </is>
      </c>
      <c r="V89" s="2" t="inlineStr">
        <is>
          <t/>
        </is>
      </c>
      <c r="W89" t="inlineStr">
        <is>
          <t>έγγραφο που αφορά συγκεκριμένο πλοίο και χορηγείται από ελεγκτή σε εταιρία προκειμένου να επιβεβαιωθεί ότι το συγκεκριμένο πλοίο συμμορφούται με τις απαιτήσεις του κανονισμού (ΕΕ) 2015/757 για συγκεκριμένη περίοδο αναφοράς</t>
        </is>
      </c>
      <c r="X89" s="2" t="inlineStr">
        <is>
          <t>document of compliance</t>
        </is>
      </c>
      <c r="Y89" s="2" t="inlineStr">
        <is>
          <t>3</t>
        </is>
      </c>
      <c r="Z89" s="2" t="inlineStr">
        <is>
          <t/>
        </is>
      </c>
      <c r="AA89" t="inlineStr">
        <is>
          <t>document specific to a ship, issued to a company by a
verifier, which confirms that the ship has complied with the requirements of
Regulation (EU) 2015/757 for a specific reporting period</t>
        </is>
      </c>
      <c r="AB89" s="2" t="inlineStr">
        <is>
          <t>documento demostrativo de cumplimiento</t>
        </is>
      </c>
      <c r="AC89" s="2" t="inlineStr">
        <is>
          <t>3</t>
        </is>
      </c>
      <c r="AD89" s="2" t="inlineStr">
        <is>
          <t/>
        </is>
      </c>
      <c r="AE89" t="inlineStr">
        <is>
          <t/>
        </is>
      </c>
      <c r="AF89" t="inlineStr">
        <is>
          <t/>
        </is>
      </c>
      <c r="AG89" t="inlineStr">
        <is>
          <t/>
        </is>
      </c>
      <c r="AH89" t="inlineStr">
        <is>
          <t/>
        </is>
      </c>
      <c r="AI89" t="inlineStr">
        <is>
          <t/>
        </is>
      </c>
      <c r="AJ89" s="2" t="inlineStr">
        <is>
          <t>vaatimustenmukaisuusasiakirja</t>
        </is>
      </c>
      <c r="AK89" s="2" t="inlineStr">
        <is>
          <t>3</t>
        </is>
      </c>
      <c r="AL89" s="2" t="inlineStr">
        <is>
          <t/>
        </is>
      </c>
      <c r="AM89" t="inlineStr">
        <is>
          <t>SOLAS-yleissopimukseen sisältyvän ISM-säännöstön mukaisesti myönnetty todistus</t>
        </is>
      </c>
      <c r="AN89" s="2" t="inlineStr">
        <is>
          <t>document de conformité</t>
        </is>
      </c>
      <c r="AO89" s="2" t="inlineStr">
        <is>
          <t>3</t>
        </is>
      </c>
      <c r="AP89" s="2" t="inlineStr">
        <is>
          <t/>
        </is>
      </c>
      <c r="AQ89" t="inlineStr">
        <is>
          <t>document propre à un navire, délivré à la compagnie par un vérificateur, attestant que ce navire a satisfait aux prescriptions du règlement (UE) 2015/757 au cours d'une période de déclaration donnée</t>
        </is>
      </c>
      <c r="AR89" s="2" t="inlineStr">
        <is>
          <t>doiciméad comhlíontachta</t>
        </is>
      </c>
      <c r="AS89" s="2" t="inlineStr">
        <is>
          <t>3</t>
        </is>
      </c>
      <c r="AT89" s="2" t="inlineStr">
        <is>
          <t/>
        </is>
      </c>
      <c r="AU89" t="inlineStr">
        <is>
          <t/>
        </is>
      </c>
      <c r="AV89" t="inlineStr">
        <is>
          <t/>
        </is>
      </c>
      <c r="AW89" t="inlineStr">
        <is>
          <t/>
        </is>
      </c>
      <c r="AX89" t="inlineStr">
        <is>
          <t/>
        </is>
      </c>
      <c r="AY89" t="inlineStr">
        <is>
          <t/>
        </is>
      </c>
      <c r="AZ89" t="inlineStr">
        <is>
          <t/>
        </is>
      </c>
      <c r="BA89" t="inlineStr">
        <is>
          <t/>
        </is>
      </c>
      <c r="BB89" t="inlineStr">
        <is>
          <t/>
        </is>
      </c>
      <c r="BC89" t="inlineStr">
        <is>
          <t/>
        </is>
      </c>
      <c r="BD89" s="2" t="inlineStr">
        <is>
          <t>documento di conformità</t>
        </is>
      </c>
      <c r="BE89" s="2" t="inlineStr">
        <is>
          <t>3</t>
        </is>
      </c>
      <c r="BF89" s="2" t="inlineStr">
        <is>
          <t/>
        </is>
      </c>
      <c r="BG89" t="inlineStr">
        <is>
          <t>documento specifico per una nave, rilasciato a una società da un verificatore, che conferma che tale nave si è conformata ai requisiti del regolamento (UE) 2015/757 per un periodo di riferimento specifico</t>
        </is>
      </c>
      <c r="BH89" s="2" t="inlineStr">
        <is>
          <t>atitikties patvirtinimo dokumentas</t>
        </is>
      </c>
      <c r="BI89" s="2" t="inlineStr">
        <is>
          <t>3</t>
        </is>
      </c>
      <c r="BJ89" s="2" t="inlineStr">
        <is>
          <t/>
        </is>
      </c>
      <c r="BK89" t="inlineStr">
        <is>
          <t>laivui skirtas dokumentas, kurį bendrovei išduoda tikrintojas ir kuriame patvirtinama, kad tas laivas atitinka Reglamento (ES) 2015/757 reikalavimus tam tikru ataskaitiniu laikotarpiu</t>
        </is>
      </c>
      <c r="BL89" s="2" t="inlineStr">
        <is>
          <t>atbilstības dokuments</t>
        </is>
      </c>
      <c r="BM89" s="2" t="inlineStr">
        <is>
          <t>3</t>
        </is>
      </c>
      <c r="BN89" s="2" t="inlineStr">
        <is>
          <t/>
        </is>
      </c>
      <c r="BO89" t="inlineStr">
        <is>
          <t>ar konkrētu kuģi saistīts dokuments, ko verificētājs ir izdevis uzņēmumam un ar ko apliecina, ka minētais kuģis konkrētā ziņošanas laikposmā ir ievērojis šajā regulā noteiktās prasības</t>
        </is>
      </c>
      <c r="BP89" s="2" t="inlineStr">
        <is>
          <t>dokument ta' konformità</t>
        </is>
      </c>
      <c r="BQ89" s="2" t="inlineStr">
        <is>
          <t>3</t>
        </is>
      </c>
      <c r="BR89" s="2" t="inlineStr">
        <is>
          <t/>
        </is>
      </c>
      <c r="BS89" t="inlineStr">
        <is>
          <t>dokument speċifiku għal bastiment, maħruġ għal kumpannija minn verifikatur, li jikkonferma li dak il-bastiment sar konformi mar-rekwiżiti tar-Regolament (UE) 2015/757 għal perjodu speċifiku ta' rappurtar</t>
        </is>
      </c>
      <c r="BT89" s="2" t="inlineStr">
        <is>
          <t>conformiteitsdocument</t>
        </is>
      </c>
      <c r="BU89" s="2" t="inlineStr">
        <is>
          <t>3</t>
        </is>
      </c>
      <c r="BV89" s="2" t="inlineStr">
        <is>
          <t/>
        </is>
      </c>
      <c r="BW89" t="inlineStr">
        <is>
          <t>Een document waaruit blijkt dat een rederij een veiligheidsbeleid voert dat overeenstemt met de ISM-code.</t>
        </is>
      </c>
      <c r="BX89" s="2" t="inlineStr">
        <is>
          <t>dokument zgodności</t>
        </is>
      </c>
      <c r="BY89" s="2" t="inlineStr">
        <is>
          <t>3</t>
        </is>
      </c>
      <c r="BZ89" s="2" t="inlineStr">
        <is>
          <t/>
        </is>
      </c>
      <c r="CA89" t="inlineStr">
        <is>
          <t>&lt;b&gt;Dokument zgodności&lt;/b&gt; powinien być wydany każdemu armatorowi, który spełnia wymagania zawarte w &lt;i&gt;Międzynarodowym kodeksie zarządzania bezpieczną eksploatacją statków i zapobieganiem zanieczyszczaniu&lt;/i&gt;, 1993. Kopia tego dokumentu powinna być przechowywana na statku.</t>
        </is>
      </c>
      <c r="CB89" s="2" t="inlineStr">
        <is>
          <t>documento de conformidade</t>
        </is>
      </c>
      <c r="CC89" s="2" t="inlineStr">
        <is>
          <t>3</t>
        </is>
      </c>
      <c r="CD89" s="2" t="inlineStr">
        <is>
          <t/>
        </is>
      </c>
      <c r="CE89" t="inlineStr">
        <is>
          <t>Documento específico para um navio, emitido a uma companhia por um verificador, que confirma que esse navio respeita os requisitos do Regulamento (UE) 2015/757 por um determinado período de informação.</t>
        </is>
      </c>
      <c r="CF89" t="inlineStr">
        <is>
          <t/>
        </is>
      </c>
      <c r="CG89" t="inlineStr">
        <is>
          <t/>
        </is>
      </c>
      <c r="CH89" t="inlineStr">
        <is>
          <t/>
        </is>
      </c>
      <c r="CI89" t="inlineStr">
        <is>
          <t/>
        </is>
      </c>
      <c r="CJ89" t="inlineStr">
        <is>
          <t/>
        </is>
      </c>
      <c r="CK89" t="inlineStr">
        <is>
          <t/>
        </is>
      </c>
      <c r="CL89" t="inlineStr">
        <is>
          <t/>
        </is>
      </c>
      <c r="CM89" t="inlineStr">
        <is>
          <t/>
        </is>
      </c>
      <c r="CN89" s="2" t="inlineStr">
        <is>
          <t>listina o skladnosti</t>
        </is>
      </c>
      <c r="CO89" s="2" t="inlineStr">
        <is>
          <t>3</t>
        </is>
      </c>
      <c r="CP89" s="2" t="inlineStr">
        <is>
          <t/>
        </is>
      </c>
      <c r="CQ89" t="inlineStr">
        <is>
          <t>dokument za posamezno ladjo, ki ga družbi izda preveritelj in ki potrjuje, da je ta ladja v določenem poročevalnem obdobju izpolnjevala zahteve iz Uredbe (EU) 2015/757</t>
        </is>
      </c>
      <c r="CR89" s="2" t="inlineStr">
        <is>
          <t>dokument om överensstämmelse</t>
        </is>
      </c>
      <c r="CS89" s="2" t="inlineStr">
        <is>
          <t>3</t>
        </is>
      </c>
      <c r="CT89" s="2" t="inlineStr">
        <is>
          <t/>
        </is>
      </c>
      <c r="CU89" t="inlineStr">
        <is>
          <t>fartygsspecifikt dokument, utfärdat till ett företag av en &lt;a href="https://iate.europa.eu/entry/result/3517995/sv" target="_blank"&gt;kontrollör&lt;/a&gt;, vilket bekräftar att det fartyget har efterlevt kraven i förordning (EU) 2015/757 under en viss rapporteringsperiod</t>
        </is>
      </c>
    </row>
    <row r="90">
      <c r="A90" s="1" t="str">
        <f>HYPERLINK("https://iate.europa.eu/entry/result/1681070/all", "1681070")</f>
        <v>1681070</v>
      </c>
      <c r="B90" t="inlineStr">
        <is>
          <t>SOCIAL QUESTIONS;ENERGY</t>
        </is>
      </c>
      <c r="C90" t="inlineStr">
        <is>
          <t>SOCIAL QUESTIONS|construction and town planning|town planning|urban infrastructure|electricity supply;ENERGY|energy policy|energy policy|energy grid</t>
        </is>
      </c>
      <c r="D90" s="2" t="inlineStr">
        <is>
          <t>електроенергийна мрежа|
мрежа за пренос на електроенергия</t>
        </is>
      </c>
      <c r="E90" s="2" t="inlineStr">
        <is>
          <t>3|
3</t>
        </is>
      </c>
      <c r="F90" s="2" t="inlineStr">
        <is>
          <t xml:space="preserve">|
</t>
        </is>
      </c>
      <c r="G90" t="inlineStr">
        <is>
          <t>интегрирана система за разпределение на електроенергия, която обикновено обхваща голяма територия</t>
        </is>
      </c>
      <c r="H90" s="2" t="inlineStr">
        <is>
          <t>elektrizační soustava</t>
        </is>
      </c>
      <c r="I90" s="2" t="inlineStr">
        <is>
          <t>3</t>
        </is>
      </c>
      <c r="J90" s="2" t="inlineStr">
        <is>
          <t/>
        </is>
      </c>
      <c r="K90" t="inlineStr">
        <is>
          <t>vzájemně
propojený soubor zařízení pro výrobu, přenos, transformaci a distribuci
elektřiny</t>
        </is>
      </c>
      <c r="L90" s="2" t="inlineStr">
        <is>
          <t>elnet|
elektricitetsforsyningsnet|
eltransmissionsnet|
elforsyningsnet</t>
        </is>
      </c>
      <c r="M90" s="2" t="inlineStr">
        <is>
          <t>3|
3|
3|
3</t>
        </is>
      </c>
      <c r="N90" s="2" t="inlineStr">
        <is>
          <t xml:space="preserve">|
|
|
</t>
        </is>
      </c>
      <c r="O90" t="inlineStr">
        <is>
          <t>system af kabler, ledninger, transformatorstationer m.m., der forbinder ét eller flere kraftværker eller andre elektricitetsproducerende anlæg med forbrugerne af elektriciteten</t>
        </is>
      </c>
      <c r="P90" s="2" t="inlineStr">
        <is>
          <t>Energieverteilungsnetz|
Elektrizitätsnetz|
Stromnetz|
Elektrizitätsversorgungsnetz</t>
        </is>
      </c>
      <c r="Q90" s="2" t="inlineStr">
        <is>
          <t>3|
3|
3|
3</t>
        </is>
      </c>
      <c r="R90" s="2" t="inlineStr">
        <is>
          <t xml:space="preserve">|
|
|
</t>
        </is>
      </c>
      <c r="S90" t="inlineStr">
        <is>
          <t>Gesamtheit der Anlagen samt Leitungsnetzwerk zur Übertragung und Verteilung elektrischer Energie</t>
        </is>
      </c>
      <c r="T90" s="2" t="inlineStr">
        <is>
          <t>ηλεκτρικό δίκτυο</t>
        </is>
      </c>
      <c r="U90" s="2" t="inlineStr">
        <is>
          <t>3</t>
        </is>
      </c>
      <c r="V90" s="2" t="inlineStr">
        <is>
          <t/>
        </is>
      </c>
      <c r="W90" t="inlineStr">
        <is>
          <t/>
        </is>
      </c>
      <c r="X90" s="2" t="inlineStr">
        <is>
          <t>electrical grid|
grid for electricity transmission|
electricity grid|
power grid|
grid</t>
        </is>
      </c>
      <c r="Y90" s="2" t="inlineStr">
        <is>
          <t>3|
3|
3|
3|
3</t>
        </is>
      </c>
      <c r="Z90" s="2" t="inlineStr">
        <is>
          <t xml:space="preserve">|
|
|
|
</t>
        </is>
      </c>
      <c r="AA90" t="inlineStr">
        <is>
          <t>integrated system of electricity distribution, usually covering a large area</t>
        </is>
      </c>
      <c r="AB90" s="2" t="inlineStr">
        <is>
          <t>red eléctrica</t>
        </is>
      </c>
      <c r="AC90" s="2" t="inlineStr">
        <is>
          <t>3</t>
        </is>
      </c>
      <c r="AD90" s="2" t="inlineStr">
        <is>
          <t/>
        </is>
      </c>
      <c r="AE90" t="inlineStr">
        <is>
          <t/>
        </is>
      </c>
      <c r="AF90" s="2" t="inlineStr">
        <is>
          <t>elektrivõrk</t>
        </is>
      </c>
      <c r="AG90" s="2" t="inlineStr">
        <is>
          <t>3</t>
        </is>
      </c>
      <c r="AH90" s="2" t="inlineStr">
        <is>
          <t/>
        </is>
      </c>
      <c r="AI90" t="inlineStr">
        <is>
          <t>rajatiste ja seadmete kogum elektrienergia ülekandmiseks ja jaotamiseks.</t>
        </is>
      </c>
      <c r="AJ90" s="2" t="inlineStr">
        <is>
          <t>sähköverkko</t>
        </is>
      </c>
      <c r="AK90" s="2" t="inlineStr">
        <is>
          <t>3</t>
        </is>
      </c>
      <c r="AL90" s="2" t="inlineStr">
        <is>
          <t/>
        </is>
      </c>
      <c r="AM90" t="inlineStr">
        <is>
          <t/>
        </is>
      </c>
      <c r="AN90" s="2" t="inlineStr">
        <is>
          <t>réseaux de distribution d’électricité|
réseau|
réseau électrique|
réseau d'électricité</t>
        </is>
      </c>
      <c r="AO90" s="2" t="inlineStr">
        <is>
          <t>3|
3|
3|
3</t>
        </is>
      </c>
      <c r="AP90" s="2" t="inlineStr">
        <is>
          <t xml:space="preserve">|
|
|
</t>
        </is>
      </c>
      <c r="AQ90" t="inlineStr">
        <is>
          <t>ensemble d'installations interconnectées permettant d'acheminer l'énergie électrique des centres de production vers les consommateurs</t>
        </is>
      </c>
      <c r="AR90" s="2" t="inlineStr">
        <is>
          <t>eangach leictreachais</t>
        </is>
      </c>
      <c r="AS90" s="2" t="inlineStr">
        <is>
          <t>3</t>
        </is>
      </c>
      <c r="AT90" s="2" t="inlineStr">
        <is>
          <t/>
        </is>
      </c>
      <c r="AU90" t="inlineStr">
        <is>
          <t>córas comhtháite dáilte leictreachais a chlúdaíonn limistéar mór go hiondúil</t>
        </is>
      </c>
      <c r="AV90" t="inlineStr">
        <is>
          <t/>
        </is>
      </c>
      <c r="AW90" t="inlineStr">
        <is>
          <t/>
        </is>
      </c>
      <c r="AX90" t="inlineStr">
        <is>
          <t/>
        </is>
      </c>
      <c r="AY90" t="inlineStr">
        <is>
          <t/>
        </is>
      </c>
      <c r="AZ90" s="2" t="inlineStr">
        <is>
          <t>villamosenergia-hálózat</t>
        </is>
      </c>
      <c r="BA90" s="2" t="inlineStr">
        <is>
          <t>3</t>
        </is>
      </c>
      <c r="BB90" s="2" t="inlineStr">
        <is>
          <t/>
        </is>
      </c>
      <c r="BC90" t="inlineStr">
        <is>
          <t/>
        </is>
      </c>
      <c r="BD90" s="2" t="inlineStr">
        <is>
          <t>rete di trasmissione dell'energia elettrica|
rete|
rete per la trasmissione dell'energia elettrica|
rete elettrica</t>
        </is>
      </c>
      <c r="BE90" s="2" t="inlineStr">
        <is>
          <t>3|
3|
3|
3</t>
        </is>
      </c>
      <c r="BF90" s="2" t="inlineStr">
        <is>
          <t xml:space="preserve">|
|
|
</t>
        </is>
      </c>
      <c r="BG90" t="inlineStr">
        <is>
          <t>insieme delle infrastrutture che permettono il passaggio dell'energia elettrica dai produttori, ai fornitori e successivamente ai consumatori attraverso la rete di distribuzione</t>
        </is>
      </c>
      <c r="BH90" s="2" t="inlineStr">
        <is>
          <t>elektros perdavimo tinklas|
elektros tinklas</t>
        </is>
      </c>
      <c r="BI90" s="2" t="inlineStr">
        <is>
          <t>3|
3</t>
        </is>
      </c>
      <c r="BJ90" s="2" t="inlineStr">
        <is>
          <t xml:space="preserve">|
</t>
        </is>
      </c>
      <c r="BK90" t="inlineStr">
        <is>
          <t>tarpusavyje sujungtų oro ir kabelinių linijų, pastočių, transformatorinių ir skirstyklų visuma</t>
        </is>
      </c>
      <c r="BL90" s="2" t="inlineStr">
        <is>
          <t>elektroenerģijas tīkls|
elektropārvades tīkls|
elektrotīkls</t>
        </is>
      </c>
      <c r="BM90" s="2" t="inlineStr">
        <is>
          <t>3|
2|
3</t>
        </is>
      </c>
      <c r="BN90" s="2" t="inlineStr">
        <is>
          <t xml:space="preserve">|
|
</t>
        </is>
      </c>
      <c r="BO90" t="inlineStr">
        <is>
          <t>elektrosistēmas daļa, kas pārvada un sadala elektroenerģiju un sastāv no savstarpēji savienotām elektrolīnijām, elektriskajām apakšstacijām un sadalietaisēm</t>
        </is>
      </c>
      <c r="BP90" s="2" t="inlineStr">
        <is>
          <t>grilja għat-trażmissjoni tal-elettriku|
grilja elettrika</t>
        </is>
      </c>
      <c r="BQ90" s="2" t="inlineStr">
        <is>
          <t>3|
3</t>
        </is>
      </c>
      <c r="BR90" s="2" t="inlineStr">
        <is>
          <t xml:space="preserve">|
</t>
        </is>
      </c>
      <c r="BS90" t="inlineStr">
        <is>
          <t>network interkonness biex l-elettriku jitwassal mill-fornituri għall-konsumaturi</t>
        </is>
      </c>
      <c r="BT90" s="2" t="inlineStr">
        <is>
          <t>elektriciteitsnet</t>
        </is>
      </c>
      <c r="BU90" s="2" t="inlineStr">
        <is>
          <t>3</t>
        </is>
      </c>
      <c r="BV90" s="2" t="inlineStr">
        <is>
          <t/>
        </is>
      </c>
      <c r="BW90" t="inlineStr">
        <is>
          <t/>
        </is>
      </c>
      <c r="BX90" s="2" t="inlineStr">
        <is>
          <t>sieć energetyczna|
sieć elektroenergetyczna</t>
        </is>
      </c>
      <c r="BY90" s="2" t="inlineStr">
        <is>
          <t>3|
3</t>
        </is>
      </c>
      <c r="BZ90" s="2" t="inlineStr">
        <is>
          <t xml:space="preserve">|
</t>
        </is>
      </c>
      <c r="CA90" t="inlineStr">
        <is>
          <t>zestaw urządzeń i instalacji służący do przesyłania lub dystrybucji nośników energetycznych</t>
        </is>
      </c>
      <c r="CB90" s="2" t="inlineStr">
        <is>
          <t>rede de transporte de eletricidade|
rede de energia elétrica|
rede elétrica|
rede de eletricidade</t>
        </is>
      </c>
      <c r="CC90" s="2" t="inlineStr">
        <is>
          <t>3|
3|
3|
3</t>
        </is>
      </c>
      <c r="CD90" s="2" t="inlineStr">
        <is>
          <t xml:space="preserve">|
|
|
</t>
        </is>
      </c>
      <c r="CE90" t="inlineStr">
        <is>
          <t>Conjunto de subestações, linhas, cabos e outros equipamentos elétricos ligados entre si com vista a transportar a energia elétrica produzida pelas centrais até aos consumidores.</t>
        </is>
      </c>
      <c r="CF90" s="2" t="inlineStr">
        <is>
          <t>rețea de energie electrică|
rețea electrică|
rețea de electricitate</t>
        </is>
      </c>
      <c r="CG90" s="2" t="inlineStr">
        <is>
          <t>3|
3|
3</t>
        </is>
      </c>
      <c r="CH90" s="2" t="inlineStr">
        <is>
          <t xml:space="preserve">|
|
</t>
        </is>
      </c>
      <c r="CI90" t="inlineStr">
        <is>
          <t>ansambluri de rezistoare sau receptoare din sistem legate în serie, în paralel sau mixt, alimentate de surse (generatoare electrice.)</t>
        </is>
      </c>
      <c r="CJ90" s="2" t="inlineStr">
        <is>
          <t>elektrizačná sústava</t>
        </is>
      </c>
      <c r="CK90" s="2" t="inlineStr">
        <is>
          <t>3</t>
        </is>
      </c>
      <c r="CL90" s="2" t="inlineStr">
        <is>
          <t/>
        </is>
      </c>
      <c r="CM90" t="inlineStr">
        <is>
          <t>časť energetickej sústavy a zahŕňa všetky silnoprúdové zariadenia slúžiace na získanie elektrickej energie a na jej prenos a rozvod až po jednotlivé spotrebiče</t>
        </is>
      </c>
      <c r="CN90" s="2" t="inlineStr">
        <is>
          <t>omrežje električne energije|
omrežje za prenos električne energije</t>
        </is>
      </c>
      <c r="CO90" s="2" t="inlineStr">
        <is>
          <t>3|
3</t>
        </is>
      </c>
      <c r="CP90" s="2" t="inlineStr">
        <is>
          <t xml:space="preserve">|
</t>
        </is>
      </c>
      <c r="CQ90" t="inlineStr">
        <is>
          <t/>
        </is>
      </c>
      <c r="CR90" s="2" t="inlineStr">
        <is>
          <t>nät för elöverföring|
kraftnät|
elnät|
elektriskt nät</t>
        </is>
      </c>
      <c r="CS90" s="2" t="inlineStr">
        <is>
          <t>3|
3|
3|
3</t>
        </is>
      </c>
      <c r="CT90" s="2" t="inlineStr">
        <is>
          <t xml:space="preserve">|
|
|
</t>
        </is>
      </c>
      <c r="CU90" t="inlineStr">
        <is>
          <t>system av ledningar för överföring av elektricitet, särskilt från kraftcentral till förbrukare</t>
        </is>
      </c>
    </row>
    <row r="91">
      <c r="A91" s="1" t="str">
        <f>HYPERLINK("https://iate.europa.eu/entry/result/3581060/all", "3581060")</f>
        <v>3581060</v>
      </c>
      <c r="B91" t="inlineStr">
        <is>
          <t>TRANSPORT</t>
        </is>
      </c>
      <c r="C91" t="inlineStr">
        <is>
          <t>TRANSPORT|organisation of transport|means of transport|vehicle;TRANSPORT|land transport|land transport|road transport|vehicle fleet|commercial vehicle</t>
        </is>
      </c>
      <c r="D91" s="2" t="inlineStr">
        <is>
          <t>превозно средство с многоетапно одобрение на типа</t>
        </is>
      </c>
      <c r="E91" s="2" t="inlineStr">
        <is>
          <t>3</t>
        </is>
      </c>
      <c r="F91" s="2" t="inlineStr">
        <is>
          <t/>
        </is>
      </c>
      <c r="G91" t="inlineStr">
        <is>
          <t>превозно средство, чийто тип е одобрен в многоетапен процес</t>
        </is>
      </c>
      <c r="H91" s="2" t="inlineStr">
        <is>
          <t>vozidlo vyráběné ve více fázích</t>
        </is>
      </c>
      <c r="I91" s="2" t="inlineStr">
        <is>
          <t>3</t>
        </is>
      </c>
      <c r="J91" s="2" t="inlineStr">
        <is>
          <t/>
        </is>
      </c>
      <c r="K91" t="inlineStr">
        <is>
          <t>vozidli, která prošlo postupem vícestupňového schválení typu</t>
        </is>
      </c>
      <c r="L91" s="2" t="inlineStr">
        <is>
          <t>etapevist køretøj</t>
        </is>
      </c>
      <c r="M91" s="2" t="inlineStr">
        <is>
          <t>3</t>
        </is>
      </c>
      <c r="N91" s="2" t="inlineStr">
        <is>
          <t/>
        </is>
      </c>
      <c r="O91" t="inlineStr">
        <is>
          <t>køretøj, der er typegodkendt ved en etapevis proces</t>
        </is>
      </c>
      <c r="P91" s="2" t="inlineStr">
        <is>
          <t>Mehrstufenfahrzeug</t>
        </is>
      </c>
      <c r="Q91" s="2" t="inlineStr">
        <is>
          <t>3</t>
        </is>
      </c>
      <c r="R91" s="2" t="inlineStr">
        <is>
          <t/>
        </is>
      </c>
      <c r="S91" t="inlineStr">
        <is>
          <t>in einem
Mehrstufenverfahren typgenehmigtes Fahrzeug</t>
        </is>
      </c>
      <c r="T91" s="2" t="inlineStr">
        <is>
          <t>όχημα πολλαπλών σταδίων</t>
        </is>
      </c>
      <c r="U91" s="2" t="inlineStr">
        <is>
          <t>3</t>
        </is>
      </c>
      <c r="V91" s="2" t="inlineStr">
        <is>
          <t/>
        </is>
      </c>
      <c r="W91" t="inlineStr">
        <is>
          <t/>
        </is>
      </c>
      <c r="X91" s="2" t="inlineStr">
        <is>
          <t>multi-stage vehicle</t>
        </is>
      </c>
      <c r="Y91" s="2" t="inlineStr">
        <is>
          <t>3</t>
        </is>
      </c>
      <c r="Z91" s="2" t="inlineStr">
        <is>
          <t/>
        </is>
      </c>
      <c r="AA91" t="inlineStr">
        <is>
          <t>vehicle which is type-approved in a multi-stage process</t>
        </is>
      </c>
      <c r="AB91" t="inlineStr">
        <is>
          <t/>
        </is>
      </c>
      <c r="AC91" t="inlineStr">
        <is>
          <t/>
        </is>
      </c>
      <c r="AD91" t="inlineStr">
        <is>
          <t/>
        </is>
      </c>
      <c r="AE91" t="inlineStr">
        <is>
          <t/>
        </is>
      </c>
      <c r="AF91" t="inlineStr">
        <is>
          <t/>
        </is>
      </c>
      <c r="AG91" t="inlineStr">
        <is>
          <t/>
        </is>
      </c>
      <c r="AH91" t="inlineStr">
        <is>
          <t/>
        </is>
      </c>
      <c r="AI91" t="inlineStr">
        <is>
          <t/>
        </is>
      </c>
      <c r="AJ91" t="inlineStr">
        <is>
          <t/>
        </is>
      </c>
      <c r="AK91" t="inlineStr">
        <is>
          <t/>
        </is>
      </c>
      <c r="AL91" t="inlineStr">
        <is>
          <t/>
        </is>
      </c>
      <c r="AM91" t="inlineStr">
        <is>
          <t/>
        </is>
      </c>
      <c r="AN91" s="2" t="inlineStr">
        <is>
          <t>véhicule multiétape</t>
        </is>
      </c>
      <c r="AO91" s="2" t="inlineStr">
        <is>
          <t>3</t>
        </is>
      </c>
      <c r="AP91" s="2" t="inlineStr">
        <is>
          <t/>
        </is>
      </c>
      <c r="AQ91" t="inlineStr">
        <is>
          <t>véhicule ayant fait l'objet d'une réception par type multiétape</t>
        </is>
      </c>
      <c r="AR91" t="inlineStr">
        <is>
          <t/>
        </is>
      </c>
      <c r="AS91" t="inlineStr">
        <is>
          <t/>
        </is>
      </c>
      <c r="AT91" t="inlineStr">
        <is>
          <t/>
        </is>
      </c>
      <c r="AU91" t="inlineStr">
        <is>
          <t/>
        </is>
      </c>
      <c r="AV91" t="inlineStr">
        <is>
          <t/>
        </is>
      </c>
      <c r="AW91" t="inlineStr">
        <is>
          <t/>
        </is>
      </c>
      <c r="AX91" t="inlineStr">
        <is>
          <t/>
        </is>
      </c>
      <c r="AY91" t="inlineStr">
        <is>
          <t/>
        </is>
      </c>
      <c r="AZ91" s="2" t="inlineStr">
        <is>
          <t>többlépcsős előállítású jármű</t>
        </is>
      </c>
      <c r="BA91" s="2" t="inlineStr">
        <is>
          <t>3</t>
        </is>
      </c>
      <c r="BB91" s="2" t="inlineStr">
        <is>
          <t/>
        </is>
      </c>
      <c r="BC91" t="inlineStr">
        <is>
          <t>többlépcsős típus-jóváhagyási eljárás hatálya alá tartozó gépjármű</t>
        </is>
      </c>
      <c r="BD91" s="2" t="inlineStr">
        <is>
          <t>veicolo omologato in più fasi</t>
        </is>
      </c>
      <c r="BE91" s="2" t="inlineStr">
        <is>
          <t>3</t>
        </is>
      </c>
      <c r="BF91" s="2" t="inlineStr">
        <is>
          <t/>
        </is>
      </c>
      <c r="BG91" t="inlineStr">
        <is>
          <t>veicolo omologato con un sistema a più fasi</t>
        </is>
      </c>
      <c r="BH91" s="2" t="inlineStr">
        <is>
          <t>transporto priemonė, kuriai taikomas pakopinis tipo patvirtinimas</t>
        </is>
      </c>
      <c r="BI91" s="2" t="inlineStr">
        <is>
          <t>3</t>
        </is>
      </c>
      <c r="BJ91" s="2" t="inlineStr">
        <is>
          <t/>
        </is>
      </c>
      <c r="BK91" t="inlineStr">
        <is>
          <t/>
        </is>
      </c>
      <c r="BL91" s="2" t="inlineStr">
        <is>
          <t>vairākos posmos apstiprināts transportlīdzeklis</t>
        </is>
      </c>
      <c r="BM91" s="2" t="inlineStr">
        <is>
          <t>3</t>
        </is>
      </c>
      <c r="BN91" s="2" t="inlineStr">
        <is>
          <t/>
        </is>
      </c>
      <c r="BO91" t="inlineStr">
        <is>
          <t>transportlīdzeklis, kura tips apstiprināts vairākposmu procesā</t>
        </is>
      </c>
      <c r="BP91" s="2" t="inlineStr">
        <is>
          <t>vettura mibnija f'diversi stadji</t>
        </is>
      </c>
      <c r="BQ91" s="2" t="inlineStr">
        <is>
          <t>3</t>
        </is>
      </c>
      <c r="BR91" s="2" t="inlineStr">
        <is>
          <t/>
        </is>
      </c>
      <c r="BS91" t="inlineStr">
        <is>
          <t>vettura li tirċievi l-approvazzjoni tat-tip fi proċess b'diversi stadji</t>
        </is>
      </c>
      <c r="BT91" t="inlineStr">
        <is>
          <t/>
        </is>
      </c>
      <c r="BU91" t="inlineStr">
        <is>
          <t/>
        </is>
      </c>
      <c r="BV91" t="inlineStr">
        <is>
          <t/>
        </is>
      </c>
      <c r="BW91" t="inlineStr">
        <is>
          <t/>
        </is>
      </c>
      <c r="BX91" t="inlineStr">
        <is>
          <t/>
        </is>
      </c>
      <c r="BY91" t="inlineStr">
        <is>
          <t/>
        </is>
      </c>
      <c r="BZ91" t="inlineStr">
        <is>
          <t/>
        </is>
      </c>
      <c r="CA91" t="inlineStr">
        <is>
          <t/>
        </is>
      </c>
      <c r="CB91" t="inlineStr">
        <is>
          <t/>
        </is>
      </c>
      <c r="CC91" t="inlineStr">
        <is>
          <t/>
        </is>
      </c>
      <c r="CD91" t="inlineStr">
        <is>
          <t/>
        </is>
      </c>
      <c r="CE91" t="inlineStr">
        <is>
          <t/>
        </is>
      </c>
      <c r="CF91" t="inlineStr">
        <is>
          <t/>
        </is>
      </c>
      <c r="CG91" t="inlineStr">
        <is>
          <t/>
        </is>
      </c>
      <c r="CH91" t="inlineStr">
        <is>
          <t/>
        </is>
      </c>
      <c r="CI91" t="inlineStr">
        <is>
          <t/>
        </is>
      </c>
      <c r="CJ91" t="inlineStr">
        <is>
          <t/>
        </is>
      </c>
      <c r="CK91" t="inlineStr">
        <is>
          <t/>
        </is>
      </c>
      <c r="CL91" t="inlineStr">
        <is>
          <t/>
        </is>
      </c>
      <c r="CM91" t="inlineStr">
        <is>
          <t/>
        </is>
      </c>
      <c r="CN91" s="2" t="inlineStr">
        <is>
          <t>večstopenjsko vozilo</t>
        </is>
      </c>
      <c r="CO91" s="2" t="inlineStr">
        <is>
          <t>3</t>
        </is>
      </c>
      <c r="CP91" s="2" t="inlineStr">
        <is>
          <t/>
        </is>
      </c>
      <c r="CQ91" t="inlineStr">
        <is>
          <t>vozilo, homologirano s postopkom večstopenjske homologacije</t>
        </is>
      </c>
      <c r="CR91" s="2" t="inlineStr">
        <is>
          <t>etappvis färdigbyggt fordon|
etappvis byggt fordon</t>
        </is>
      </c>
      <c r="CS91" s="2" t="inlineStr">
        <is>
          <t>3|
3</t>
        </is>
      </c>
      <c r="CT91" s="2" t="inlineStr">
        <is>
          <t xml:space="preserve">preferred|
</t>
        </is>
      </c>
      <c r="CU91" t="inlineStr">
        <is>
          <t>lätt nyttofordon där typgodkännande beviljats efter ett fullföljt etappvis typgodkännande</t>
        </is>
      </c>
    </row>
    <row r="92">
      <c r="A92" s="1" t="str">
        <f>HYPERLINK("https://iate.europa.eu/entry/result/870218/all", "870218")</f>
        <v>870218</v>
      </c>
      <c r="B92" t="inlineStr">
        <is>
          <t>ENERGY</t>
        </is>
      </c>
      <c r="C92" t="inlineStr">
        <is>
          <t>ENERGY</t>
        </is>
      </c>
      <c r="D92" s="2" t="inlineStr">
        <is>
          <t>комбинирано производство на енергия|
комбинирано производство на топлинна и електрическа енергия|
когенерация</t>
        </is>
      </c>
      <c r="E92" s="2" t="inlineStr">
        <is>
          <t>3|
3|
2</t>
        </is>
      </c>
      <c r="F92" s="2" t="inlineStr">
        <is>
          <t xml:space="preserve">|
|
</t>
        </is>
      </c>
      <c r="G92" t="inlineStr">
        <is>
          <t>използването на топлинен двигател или електростанция за едновременно генериране на електричество и топлина</t>
        </is>
      </c>
      <c r="H92" s="2" t="inlineStr">
        <is>
          <t>kombinovaná výroba elektřiny a tepla|
kombinovaná výroba tepla a elektřiny|
KVET|
kogenerace</t>
        </is>
      </c>
      <c r="I92" s="2" t="inlineStr">
        <is>
          <t>3|
3|
3|
3</t>
        </is>
      </c>
      <c r="J92" s="2" t="inlineStr">
        <is>
          <t xml:space="preserve">|
|
|
</t>
        </is>
      </c>
      <c r="K92" t="inlineStr">
        <is>
          <t>1) současná výroba tepelné energie a elektrické nebo mechanické energie v jednom procesu&lt;br&gt;2) přeměna primární energie na energii elektrickou a užitečné teplo ve společném současně probíhajícím procesu v jednom výrobním zařízení</t>
        </is>
      </c>
      <c r="L92" s="2" t="inlineStr">
        <is>
          <t>kombineret produktion af varme og elektricitet|
kraftvarmeproduktion|
samproduktion af varme og elektricitet|
kombineret varme- og elproduktion</t>
        </is>
      </c>
      <c r="M92" s="2" t="inlineStr">
        <is>
          <t>4|
4|
4|
4</t>
        </is>
      </c>
      <c r="N92" s="2" t="inlineStr">
        <is>
          <t xml:space="preserve">|
|
|
</t>
        </is>
      </c>
      <c r="O92" t="inlineStr">
        <is>
          <t>samtidig produktion af termisk energi og elektrisk og/eller mekanisk energi i en og samme proces</t>
        </is>
      </c>
      <c r="P92" s="2" t="inlineStr">
        <is>
          <t>Kraft-Wärme-Kopplung|
kombinierte Wärme-/Krafterzeugung|
KWK</t>
        </is>
      </c>
      <c r="Q92" s="2" t="inlineStr">
        <is>
          <t>3|
2|
3</t>
        </is>
      </c>
      <c r="R92" s="2" t="inlineStr">
        <is>
          <t xml:space="preserve">|
|
</t>
        </is>
      </c>
      <c r="S92" t="inlineStr">
        <is>
          <t>gleichzeitige Umwandlung von eingesetzter Energie in elektrische Energie und in Nutzwärme in einer ortsfesten technischen Anlage</t>
        </is>
      </c>
      <c r="T92" s="2" t="inlineStr">
        <is>
          <t>συμπαραγωγή ηλεκτρισμού και θερμότητας|
ΣΠΗΘ</t>
        </is>
      </c>
      <c r="U92" s="2" t="inlineStr">
        <is>
          <t>3|
3</t>
        </is>
      </c>
      <c r="V92" s="2" t="inlineStr">
        <is>
          <t xml:space="preserve">|
</t>
        </is>
      </c>
      <c r="W92" t="inlineStr">
        <is>
          <t>"Συμπαραγωγή": η ταυτόχρονη παραγωγή θερμικής και ηλεκτρικής ή/και μηχανικής ενέργειας στο πλαίσιο μιας μόνο διαδικασίας.</t>
        </is>
      </c>
      <c r="X92" s="2" t="inlineStr">
        <is>
          <t>combined heat and power production|
combined production of heat and electricity|
combined production of heat and power|
cogeneration|
combined heat and power|
cogeneration of heat and electricity|
combined electricity/heat production|
CHP|
combined electricity/heat production|
combined heat and power production</t>
        </is>
      </c>
      <c r="Y92" s="2" t="inlineStr">
        <is>
          <t>1|
1|
3|
3|
3|
3|
3|
3|
1|
3</t>
        </is>
      </c>
      <c r="Z92" s="2" t="inlineStr">
        <is>
          <t xml:space="preserve">|
|
|
|
|
|
|
|
|
</t>
        </is>
      </c>
      <c r="AA92" t="inlineStr">
        <is>
          <t>use of a heat engine or a power station to simultaneously generate both electricity and useful heat&lt;sup&gt;1&lt;/sup&gt;&lt;p&gt;&lt;sup&gt;1&lt;/sup&gt; useful heat [ &lt;a href="/entry/result/933135/all" id="ENTRY_TO_ENTRY_CONVERTER" target="_blank"&gt;IATE:933135&lt;/a&gt; ]&lt;/p&gt;</t>
        </is>
      </c>
      <c r="AB92" s="2" t="inlineStr">
        <is>
          <t>producción combinada de calor y electricidad|
cogeneración|
PCCE</t>
        </is>
      </c>
      <c r="AC92" s="2" t="inlineStr">
        <is>
          <t>3|
3|
3</t>
        </is>
      </c>
      <c r="AD92" s="2" t="inlineStr">
        <is>
          <t xml:space="preserve">|
|
</t>
        </is>
      </c>
      <c r="AE92" t="inlineStr">
        <is>
          <t>1) "La generación simultánea de energía térmica y de energía eléctrica o mecánica en un solo proceso".&lt;p&gt;2) Generación simultánea de energía térmica y energía eléctrica a partir de la energía liberada por combustión. Supone un aprovechamiento más rentable del combustible.&lt;/p&gt;</t>
        </is>
      </c>
      <c r="AF92" s="2" t="inlineStr">
        <is>
          <t>soojus- ja elektrienergia koostootmine|
koostootmine</t>
        </is>
      </c>
      <c r="AG92" s="2" t="inlineStr">
        <is>
          <t>3|
3</t>
        </is>
      </c>
      <c r="AH92" s="2" t="inlineStr">
        <is>
          <t xml:space="preserve">|
</t>
        </is>
      </c>
      <c r="AI92" t="inlineStr">
        <is>
          <t>soojusenergia ja elektrienergia või mehaanilise energia samaaegne tootmine ühes protsessis</t>
        </is>
      </c>
      <c r="AJ92" s="2" t="inlineStr">
        <is>
          <t>sähkön ja lämmön yhteistuotanto|
yhteistuotanto|
lämmön ja sähkön yhteistuotanto</t>
        </is>
      </c>
      <c r="AK92" s="2" t="inlineStr">
        <is>
          <t>4|
3|
3</t>
        </is>
      </c>
      <c r="AL92" s="2" t="inlineStr">
        <is>
          <t xml:space="preserve">|
|
</t>
        </is>
      </c>
      <c r="AM92" t="inlineStr">
        <is>
          <t>"Sähkön ja lämmön yhdistetty tuotantomuoto, jossa sähkö ja lämpö tuotetaan samanaikaisesti samassa prosessissa."</t>
        </is>
      </c>
      <c r="AN92" s="2" t="inlineStr">
        <is>
          <t>production combinée de chaleur et d'électricité|
production combinée chaleur-force|
cogénération</t>
        </is>
      </c>
      <c r="AO92" s="2" t="inlineStr">
        <is>
          <t>3|
3|
3</t>
        </is>
      </c>
      <c r="AP92" s="2" t="inlineStr">
        <is>
          <t xml:space="preserve">|
|
</t>
        </is>
      </c>
      <c r="AQ92" t="inlineStr">
        <is>
          <t>production simultanée d'électricité et de chaleur utile [ &lt;a href="/entry/result/933135/all" id="ENTRY_TO_ENTRY_CONVERTER" target="_blank"&gt;IATE:933135&lt;/a&gt; ]</t>
        </is>
      </c>
      <c r="AR92" s="2" t="inlineStr">
        <is>
          <t>comhghiniúint cumhachta agus teasa</t>
        </is>
      </c>
      <c r="AS92" s="2" t="inlineStr">
        <is>
          <t>3</t>
        </is>
      </c>
      <c r="AT92" s="2" t="inlineStr">
        <is>
          <t/>
        </is>
      </c>
      <c r="AU92" t="inlineStr">
        <is>
          <t/>
        </is>
      </c>
      <c r="AV92" s="2" t="inlineStr">
        <is>
          <t>kogeneracija|
kombinirana proizvodnja toplinske i električne energije</t>
        </is>
      </c>
      <c r="AW92" s="2" t="inlineStr">
        <is>
          <t>3|
3</t>
        </is>
      </c>
      <c r="AX92" s="2" t="inlineStr">
        <is>
          <t xml:space="preserve">|
</t>
        </is>
      </c>
      <c r="AY92" t="inlineStr">
        <is>
          <t>istodobna proizvodnja toplinske i električne i/ili mehaničke energije u istom postupku</t>
        </is>
      </c>
      <c r="AZ92" s="2" t="inlineStr">
        <is>
          <t>kapcsolt energiatermelés|
kogeneráció|
kapcsolt hő- és villamosenergia-termelés</t>
        </is>
      </c>
      <c r="BA92" s="2" t="inlineStr">
        <is>
          <t>3|
3|
3</t>
        </is>
      </c>
      <c r="BB92" s="2" t="inlineStr">
        <is>
          <t xml:space="preserve">|
|
</t>
        </is>
      </c>
      <c r="BC92" t="inlineStr">
        <is>
          <t>egyazon technológiai folyamat felhasználása hasznos hő 
 [ &lt;a href="/entry/result/933135/all" id="ENTRY_TO_ENTRY_CONVERTER" target="_blank"&gt;IATE:933135&lt;/a&gt; 
] és villamos energia termelésére, mely történhet elsődlegesen hőtermelésre létesített, vagy elsődlegesen villamosenergia-termelésre létesített fűtőerőművekben is</t>
        </is>
      </c>
      <c r="BD92" s="2" t="inlineStr">
        <is>
          <t>generazione combinata di calore ed elettricità|
produzione combinata di energia elettrica e calore|
cogenerazione|
PCCE</t>
        </is>
      </c>
      <c r="BE92" s="2" t="inlineStr">
        <is>
          <t>3|
3|
3|
3</t>
        </is>
      </c>
      <c r="BF92" s="2" t="inlineStr">
        <is>
          <t xml:space="preserve">|
|
|
</t>
        </is>
      </c>
      <c r="BG92" t="inlineStr">
        <is>
          <t>produzione contemporanea di energia meccanica (solitamente trasformata in energia elettrica) e di calore</t>
        </is>
      </c>
      <c r="BH92" s="2" t="inlineStr">
        <is>
          <t>bendra šilumos ir elektros energijos gamyba|
kogeneracija</t>
        </is>
      </c>
      <c r="BI92" s="2" t="inlineStr">
        <is>
          <t>4|
3</t>
        </is>
      </c>
      <c r="BJ92" s="2" t="inlineStr">
        <is>
          <t>preferred|
admitted</t>
        </is>
      </c>
      <c r="BK92" t="inlineStr">
        <is>
          <t>šilumos ir elektros energijos gamyba bendrame technologiniame cikle</t>
        </is>
      </c>
      <c r="BL92" s="2" t="inlineStr">
        <is>
          <t>kombinēta siltumenerģijas un elektroenerģijas ražošana|
koģenerācija</t>
        </is>
      </c>
      <c r="BM92" s="2" t="inlineStr">
        <is>
          <t>3|
3</t>
        </is>
      </c>
      <c r="BN92" s="2" t="inlineStr">
        <is>
          <t xml:space="preserve">|
</t>
        </is>
      </c>
      <c r="BO92" t="inlineStr">
        <is>
          <t>tehnoloģisks process, kurā vienlaikus ražo gan elektroenerģiju, gan lietderīgo siltumenerģiju ( &lt;a href="/entry/result/933135/all" id="ENTRY_TO_ENTRY_CONVERTER" target="_blank"&gt;IATE:933135&lt;/a&gt; )</t>
        </is>
      </c>
      <c r="BP92" s="2" t="inlineStr">
        <is>
          <t>produzzjoni ta' elettriku u sħana fl-istess ħin|
sħana u enerġija kkombinati|
koġenerazzjoni|
ġenerazzjoni kkombinata tas-sħana u tal-elettriku|
CHP</t>
        </is>
      </c>
      <c r="BQ92" s="2" t="inlineStr">
        <is>
          <t>3|
3|
3|
3|
3</t>
        </is>
      </c>
      <c r="BR92" s="2" t="inlineStr">
        <is>
          <t xml:space="preserve">|
|
|
|
</t>
        </is>
      </c>
      <c r="BS92" t="inlineStr">
        <is>
          <t>l-użu ta' impjant li jipproduċi l-elettriku jew magna li taħdem bis-sħana biex jipproduċu fl-istess ħin kemm elettriku kif ukoll enerġija fil-forma ta' sħana li terġa' tintuża</t>
        </is>
      </c>
      <c r="BT92" s="2" t="inlineStr">
        <is>
          <t>wkk|
warmte-krachtkoppeling</t>
        </is>
      </c>
      <c r="BU92" s="2" t="inlineStr">
        <is>
          <t>3|
3</t>
        </is>
      </c>
      <c r="BV92" s="2" t="inlineStr">
        <is>
          <t xml:space="preserve">|
</t>
        </is>
      </c>
      <c r="BW92" t="inlineStr">
        <is>
          <t>de gecombineerde opwekking in één proces, op basis van een brandstof, van warmte en elektriciteit (of mechanische energie), waarbij de warmte nuttig wordt gebruikt.</t>
        </is>
      </c>
      <c r="BX92" s="2" t="inlineStr">
        <is>
          <t>CHP|
kogeneracja|
skojarzona gospodarka energetyczna</t>
        </is>
      </c>
      <c r="BY92" s="2" t="inlineStr">
        <is>
          <t>3|
4|
3</t>
        </is>
      </c>
      <c r="BZ92" s="2" t="inlineStr">
        <is>
          <t xml:space="preserve">|
|
</t>
        </is>
      </c>
      <c r="CA92" t="inlineStr">
        <is>
          <t>proces technologiczny jednoczesnego wytwarzania energii elektrycznej i użytkowej energii cieplnej w elektrociepłowni. Ze względu na mniejsze zużycie paliwa, zastosowanie kogeneracji daje duże oszczędności ekonomiczne i jest korzystne pod względem ekologicznym - w porównaniu z odrębnym wytwarzaniem ciepła w klasycznej ciepłowni i energii elektrycznej w elektrowni kondensacyjnej.</t>
        </is>
      </c>
      <c r="CB92" s="2" t="inlineStr">
        <is>
          <t>cogeração|
produção combinada calor-eletricidade|
PCCE</t>
        </is>
      </c>
      <c r="CC92" s="2" t="inlineStr">
        <is>
          <t>3|
3|
3</t>
        </is>
      </c>
      <c r="CD92" s="2" t="inlineStr">
        <is>
          <t xml:space="preserve">|
|
</t>
        </is>
      </c>
      <c r="CE92" t="inlineStr">
        <is>
          <t>Produção simultânea, num processo único, de energia térmica e de energia elétrica ou mecânica.</t>
        </is>
      </c>
      <c r="CF92" s="2" t="inlineStr">
        <is>
          <t>producere combinată de energie electrică și energie termică|
cogenerare|
CHP</t>
        </is>
      </c>
      <c r="CG92" s="2" t="inlineStr">
        <is>
          <t>3|
3|
3</t>
        </is>
      </c>
      <c r="CH92" s="2" t="inlineStr">
        <is>
          <t xml:space="preserve">|
|
</t>
        </is>
      </c>
      <c r="CI92" t="inlineStr">
        <is>
          <t>producerea simultană de energie electrică și termică, în aceeași centrală (utilizând de obicei turbine de gaz cu recuperare de căldură)</t>
        </is>
      </c>
      <c r="CJ92" s="2" t="inlineStr">
        <is>
          <t>kogenerácia|
kombinovaná výroba|
KVET|
kombinovaná výroba tepla a elektriny</t>
        </is>
      </c>
      <c r="CK92" s="2" t="inlineStr">
        <is>
          <t>3|
3|
3|
3</t>
        </is>
      </c>
      <c r="CL92" s="2" t="inlineStr">
        <is>
          <t xml:space="preserve">|
|
|
</t>
        </is>
      </c>
      <c r="CM92" t="inlineStr">
        <is>
          <t>súčasne prebiehajúca výroba tepelnej energie a elektrickej a/alebo mechanickej energie v jednom procese</t>
        </is>
      </c>
      <c r="CN92" s="2" t="inlineStr">
        <is>
          <t>soproizvodnja toplote in električne energije</t>
        </is>
      </c>
      <c r="CO92" s="2" t="inlineStr">
        <is>
          <t>3</t>
        </is>
      </c>
      <c r="CP92" s="2" t="inlineStr">
        <is>
          <t/>
        </is>
      </c>
      <c r="CQ92" t="inlineStr">
        <is>
          <t>sočasno pretvarjanje energije iz goriva v toploto in električno energijo</t>
        </is>
      </c>
      <c r="CR92" s="2" t="inlineStr">
        <is>
          <t>kraftvärme</t>
        </is>
      </c>
      <c r="CS92" s="2" t="inlineStr">
        <is>
          <t>3</t>
        </is>
      </c>
      <c r="CT92" s="2" t="inlineStr">
        <is>
          <t/>
        </is>
      </c>
      <c r="CU92" t="inlineStr">
        <is>
          <t>Samtidig framställning i en och samma process av värmeenergi och elenergi eller mekanisk energi.</t>
        </is>
      </c>
    </row>
    <row r="93">
      <c r="A93" s="1" t="str">
        <f>HYPERLINK("https://iate.europa.eu/entry/result/3619549/all", "3619549")</f>
        <v>3619549</v>
      </c>
      <c r="B93" t="inlineStr">
        <is>
          <t>TRANSPORT;ENERGY</t>
        </is>
      </c>
      <c r="C93" t="inlineStr">
        <is>
          <t>TRANSPORT|land transport|land transport|road transport;ENERGY|energy policy</t>
        </is>
      </c>
      <c r="D93" s="2" t="inlineStr">
        <is>
          <t>заряден център</t>
        </is>
      </c>
      <c r="E93" s="2" t="inlineStr">
        <is>
          <t>3</t>
        </is>
      </c>
      <c r="F93" s="2" t="inlineStr">
        <is>
          <t/>
        </is>
      </c>
      <c r="G93" t="inlineStr">
        <is>
          <t>една или повече зарядни станции на определено място</t>
        </is>
      </c>
      <c r="H93" s="2" t="inlineStr">
        <is>
          <t>dobíjecí park</t>
        </is>
      </c>
      <c r="I93" s="2" t="inlineStr">
        <is>
          <t>3</t>
        </is>
      </c>
      <c r="J93" s="2" t="inlineStr">
        <is>
          <t/>
        </is>
      </c>
      <c r="K93" t="inlineStr">
        <is>
          <t>jedna nebo více &lt;a href="https://iate.europa.eu/entry/slideshow/1630329071945/3619584/cs" target="_blank"&gt;dobíjecích stanic&lt;/a&gt; na jednom
místě</t>
        </is>
      </c>
      <c r="L93" s="2" t="inlineStr">
        <is>
          <t>ladepark|
ladepulje</t>
        </is>
      </c>
      <c r="M93" s="2" t="inlineStr">
        <is>
          <t>3|
3</t>
        </is>
      </c>
      <c r="N93" s="2" t="inlineStr">
        <is>
          <t xml:space="preserve">|
</t>
        </is>
      </c>
      <c r="O93" t="inlineStr">
        <is>
          <t>en eller flere &lt;a href="https://iate.europa.eu/entry/result/3619584/da" target="_blank"&gt;ladestationer&lt;/a&gt; på et bestemt sted</t>
        </is>
      </c>
      <c r="P93" s="2" t="inlineStr">
        <is>
          <t>Ladestandort</t>
        </is>
      </c>
      <c r="Q93" s="2" t="inlineStr">
        <is>
          <t>3</t>
        </is>
      </c>
      <c r="R93" s="2" t="inlineStr">
        <is>
          <t/>
        </is>
      </c>
      <c r="S93" t="inlineStr">
        <is>
          <t>Ladestation oder mehrere Ladestationen an einem bestimmten Standort</t>
        </is>
      </c>
      <c r="T93" s="2" t="inlineStr">
        <is>
          <t>χώρος σταθμών επαναφόρτισης</t>
        </is>
      </c>
      <c r="U93" s="2" t="inlineStr">
        <is>
          <t>3</t>
        </is>
      </c>
      <c r="V93" s="2" t="inlineStr">
        <is>
          <t/>
        </is>
      </c>
      <c r="W93" t="inlineStr">
        <is>
          <t>ένας ή περισσότεροι &lt;a href="https://iate.europa.eu/entry/result/3619584/en-el" target="_blank"&gt;σταθμοί επαναφόρτισης&lt;/a&gt; σε συγκεκριμένη τοποθεσία</t>
        </is>
      </c>
      <c r="X93" s="2" t="inlineStr">
        <is>
          <t>recharging pool</t>
        </is>
      </c>
      <c r="Y93" s="2" t="inlineStr">
        <is>
          <t>3</t>
        </is>
      </c>
      <c r="Z93" s="2" t="inlineStr">
        <is>
          <t/>
        </is>
      </c>
      <c r="AA93" t="inlineStr">
        <is>
          <t>one or more &lt;a href="https://iate.europa.eu/entry/result/3619584/all" target="_blank"&gt;recharging stations&lt;/a&gt; at a specific location</t>
        </is>
      </c>
      <c r="AB93" s="2" t="inlineStr">
        <is>
          <t>grupo de recarga</t>
        </is>
      </c>
      <c r="AC93" s="2" t="inlineStr">
        <is>
          <t>3</t>
        </is>
      </c>
      <c r="AD93" s="2" t="inlineStr">
        <is>
          <t/>
        </is>
      </c>
      <c r="AE93" t="inlineStr">
        <is>
          <t>Una o varias estaciones de
recarga situadas en un lugar determinado.</t>
        </is>
      </c>
      <c r="AF93" s="2" t="inlineStr">
        <is>
          <t>laadimispark</t>
        </is>
      </c>
      <c r="AG93" s="2" t="inlineStr">
        <is>
          <t>3</t>
        </is>
      </c>
      <c r="AH93" s="2" t="inlineStr">
        <is>
          <t/>
        </is>
      </c>
      <c r="AI93" t="inlineStr">
        <is>
          <t>üks või mitu &lt;i&gt;laadimisjaama&lt;/i&gt; &lt;a href="/entry/result/3619584/all" id="ENTRY_TO_ENTRY_CONVERTER" target="_blank"&gt;IATE:3619584&lt;/a&gt; konkreetses asukohas</t>
        </is>
      </c>
      <c r="AJ93" s="2" t="inlineStr">
        <is>
          <t>latauspooli</t>
        </is>
      </c>
      <c r="AK93" s="2" t="inlineStr">
        <is>
          <t>3</t>
        </is>
      </c>
      <c r="AL93" s="2" t="inlineStr">
        <is>
          <t/>
        </is>
      </c>
      <c r="AM93" t="inlineStr">
        <is>
          <t>yksi tai useampi tietyssä paikassa sijaitseva sähkökäyttöisen kulkuneuvon &lt;a href="https://iate.europa.eu/entry/result/3619584/all" target="_blank"&gt;latausasema&lt;/a&gt;</t>
        </is>
      </c>
      <c r="AN93" s="2" t="inlineStr">
        <is>
          <t>parc de recharge</t>
        </is>
      </c>
      <c r="AO93" s="2" t="inlineStr">
        <is>
          <t>3</t>
        </is>
      </c>
      <c r="AP93" s="2" t="inlineStr">
        <is>
          <t/>
        </is>
      </c>
      <c r="AQ93" t="inlineStr">
        <is>
          <t>une ou de plusieurs &lt;a href="https://iate.europa.eu/entry/result/3619584" target="_blank"&gt;stations de recharge&lt;/a&gt; situées en un lieu spécifique</t>
        </is>
      </c>
      <c r="AR93" s="2" t="inlineStr">
        <is>
          <t>comhthiomsú athluchtaithe</t>
        </is>
      </c>
      <c r="AS93" s="2" t="inlineStr">
        <is>
          <t>3</t>
        </is>
      </c>
      <c r="AT93" s="2" t="inlineStr">
        <is>
          <t/>
        </is>
      </c>
      <c r="AU93" t="inlineStr">
        <is>
          <t>stáisiún athluchtaithe amháin nó níos mó ag suíomh sonrach</t>
        </is>
      </c>
      <c r="AV93" s="2" t="inlineStr">
        <is>
          <t>skupno mjesto za punjenje</t>
        </is>
      </c>
      <c r="AW93" s="2" t="inlineStr">
        <is>
          <t>3</t>
        </is>
      </c>
      <c r="AX93" s="2" t="inlineStr">
        <is>
          <t/>
        </is>
      </c>
      <c r="AY93" t="inlineStr">
        <is>
          <t>jedna ili više postaja za punjenje na određenoj lokaciji</t>
        </is>
      </c>
      <c r="AZ93" s="2" t="inlineStr">
        <is>
          <t>elektromos töltősziget</t>
        </is>
      </c>
      <c r="BA93" s="2" t="inlineStr">
        <is>
          <t>3</t>
        </is>
      </c>
      <c r="BB93" s="2" t="inlineStr">
        <is>
          <t/>
        </is>
      </c>
      <c r="BC93" t="inlineStr">
        <is>
          <t>egy adott helyen található vagy több elektromos töltőállomás</t>
        </is>
      </c>
      <c r="BD93" s="2" t="inlineStr">
        <is>
          <t>gruppo di stazioni di ricarica</t>
        </is>
      </c>
      <c r="BE93" s="2" t="inlineStr">
        <is>
          <t>3</t>
        </is>
      </c>
      <c r="BF93" s="2" t="inlineStr">
        <is>
          <t/>
        </is>
      </c>
      <c r="BG93" t="inlineStr">
        <is>
          <t>una o più stazioni di ricarica situate in un luogo specifico</t>
        </is>
      </c>
      <c r="BH93" s="2" t="inlineStr">
        <is>
          <t>įkrovimo parkas</t>
        </is>
      </c>
      <c r="BI93" s="2" t="inlineStr">
        <is>
          <t>3</t>
        </is>
      </c>
      <c r="BJ93" s="2" t="inlineStr">
        <is>
          <t/>
        </is>
      </c>
      <c r="BK93" t="inlineStr">
        <is>
          <t>viena arba kelios įkrovimo stotelės konkrečioje vietoje</t>
        </is>
      </c>
      <c r="BL93" s="2" t="inlineStr">
        <is>
          <t>uzlādes parks</t>
        </is>
      </c>
      <c r="BM93" s="2" t="inlineStr">
        <is>
          <t>3</t>
        </is>
      </c>
      <c r="BN93" s="2" t="inlineStr">
        <is>
          <t/>
        </is>
      </c>
      <c r="BO93" t="inlineStr">
        <is>
          <t>viena vai vairākas &lt;a href="https://iate.europa.eu/entry/result/3619584/lv" target="_blank"&gt;uzlādes stacijas&lt;/a&gt; konkrētā vietā</t>
        </is>
      </c>
      <c r="BP93" s="2" t="inlineStr">
        <is>
          <t>grupp ta' stazzjonijiet tal-irriċarġjar</t>
        </is>
      </c>
      <c r="BQ93" s="2" t="inlineStr">
        <is>
          <t>3</t>
        </is>
      </c>
      <c r="BR93" s="2" t="inlineStr">
        <is>
          <t/>
        </is>
      </c>
      <c r="BS93" t="inlineStr">
        <is>
          <t>stazzjon
 tal-irriċarġjar waħda jew aktar f'post speċifiku</t>
        </is>
      </c>
      <c r="BT93" s="2" t="inlineStr">
        <is>
          <t>laadpool</t>
        </is>
      </c>
      <c r="BU93" s="2" t="inlineStr">
        <is>
          <t>3</t>
        </is>
      </c>
      <c r="BV93" s="2" t="inlineStr">
        <is>
          <t/>
        </is>
      </c>
      <c r="BW93" t="inlineStr">
        <is>
          <t>"een
 of meer laadstations op een specifieke locatie"</t>
        </is>
      </c>
      <c r="BX93" s="2" t="inlineStr">
        <is>
          <t>strefa ładowania</t>
        </is>
      </c>
      <c r="BY93" s="2" t="inlineStr">
        <is>
          <t>3</t>
        </is>
      </c>
      <c r="BZ93" s="2" t="inlineStr">
        <is>
          <t/>
        </is>
      </c>
      <c r="CA93" t="inlineStr">
        <is>
          <t>co najmniej jedna stacja ładowania w określonej lokalizacji</t>
        </is>
      </c>
      <c r="CB93" s="2" t="inlineStr">
        <is>
          <t>plataforma de carregamento</t>
        </is>
      </c>
      <c r="CC93" s="2" t="inlineStr">
        <is>
          <t>3</t>
        </is>
      </c>
      <c r="CD93" s="2" t="inlineStr">
        <is>
          <t/>
        </is>
      </c>
      <c r="CE93" t="inlineStr">
        <is>
          <t>Uma ou mais estações de carregamento num local específico.</t>
        </is>
      </c>
      <c r="CF93" s="2" t="inlineStr">
        <is>
          <t>zonă de reîncărcare</t>
        </is>
      </c>
      <c r="CG93" s="2" t="inlineStr">
        <is>
          <t>3</t>
        </is>
      </c>
      <c r="CH93" s="2" t="inlineStr">
        <is>
          <t>proposed</t>
        </is>
      </c>
      <c r="CI93" t="inlineStr">
        <is>
          <t>una sau mai multe stații de reîncărcare situate într-un anumit loc, 
inclusiv, după caz, locurile de parcare specifice adiacente acestora</t>
        </is>
      </c>
      <c r="CJ93" s="2" t="inlineStr">
        <is>
          <t>nabíjací park</t>
        </is>
      </c>
      <c r="CK93" s="2" t="inlineStr">
        <is>
          <t>3</t>
        </is>
      </c>
      <c r="CL93" s="2" t="inlineStr">
        <is>
          <t/>
        </is>
      </c>
      <c r="CM93" t="inlineStr">
        <is>
          <t>jedna alebo viacero &lt;a href="https://iate.europa.eu/entry/slideshow/1629363184477/3619584/sk" target="_blank"&gt;nabíjacích staníc&lt;/a&gt; na konkrétnom mieste</t>
        </is>
      </c>
      <c r="CN93" s="2" t="inlineStr">
        <is>
          <t>polnilni park</t>
        </is>
      </c>
      <c r="CO93" s="2" t="inlineStr">
        <is>
          <t>3</t>
        </is>
      </c>
      <c r="CP93" s="2" t="inlineStr">
        <is>
          <t/>
        </is>
      </c>
      <c r="CQ93" t="inlineStr">
        <is>
          <t>ena ali več polnilnih postaj na določeni lokaciji</t>
        </is>
      </c>
      <c r="CR93" s="2" t="inlineStr">
        <is>
          <t>laddningspool</t>
        </is>
      </c>
      <c r="CS93" s="2" t="inlineStr">
        <is>
          <t>3</t>
        </is>
      </c>
      <c r="CT93" s="2" t="inlineStr">
        <is>
          <t/>
        </is>
      </c>
      <c r="CU93" t="inlineStr">
        <is>
          <t>en eller flera laddningsstationer på en viss plats</t>
        </is>
      </c>
    </row>
    <row r="94">
      <c r="A94" s="1" t="str">
        <f>HYPERLINK("https://iate.europa.eu/entry/result/3619421/all", "3619421")</f>
        <v>3619421</v>
      </c>
      <c r="B94" t="inlineStr">
        <is>
          <t>ENVIRONMENT;INTERNATIONAL RELATIONS</t>
        </is>
      </c>
      <c r="C94" t="inlineStr">
        <is>
          <t>ENVIRONMENT|deterioration of the environment|nuisance|pollutant|atmospheric pollutant|greenhouse gas;INTERNATIONAL RELATIONS|international affairs|international instrument|international convention|UN convention|UN Framework Convention on Climate Change</t>
        </is>
      </c>
      <c r="D94" t="inlineStr">
        <is>
          <t/>
        </is>
      </c>
      <c r="E94" t="inlineStr">
        <is>
          <t/>
        </is>
      </c>
      <c r="F94" t="inlineStr">
        <is>
          <t/>
        </is>
      </c>
      <c r="G94" t="inlineStr">
        <is>
          <t/>
        </is>
      </c>
      <c r="H94" t="inlineStr">
        <is>
          <t/>
        </is>
      </c>
      <c r="I94" t="inlineStr">
        <is>
          <t/>
        </is>
      </c>
      <c r="J94" t="inlineStr">
        <is>
          <t/>
        </is>
      </c>
      <c r="K94" t="inlineStr">
        <is>
          <t/>
        </is>
      </c>
      <c r="L94" t="inlineStr">
        <is>
          <t/>
        </is>
      </c>
      <c r="M94" t="inlineStr">
        <is>
          <t/>
        </is>
      </c>
      <c r="N94" t="inlineStr">
        <is>
          <t/>
        </is>
      </c>
      <c r="O94" t="inlineStr">
        <is>
          <t/>
        </is>
      </c>
      <c r="P94" t="inlineStr">
        <is>
          <t/>
        </is>
      </c>
      <c r="Q94" t="inlineStr">
        <is>
          <t/>
        </is>
      </c>
      <c r="R94" t="inlineStr">
        <is>
          <t/>
        </is>
      </c>
      <c r="S94" t="inlineStr">
        <is>
          <t/>
        </is>
      </c>
      <c r="T94" t="inlineStr">
        <is>
          <t/>
        </is>
      </c>
      <c r="U94" t="inlineStr">
        <is>
          <t/>
        </is>
      </c>
      <c r="V94" t="inlineStr">
        <is>
          <t/>
        </is>
      </c>
      <c r="W94" t="inlineStr">
        <is>
          <t/>
        </is>
      </c>
      <c r="X94" s="2" t="inlineStr">
        <is>
          <t>Tier 1 methodology|
Tier 1 method</t>
        </is>
      </c>
      <c r="Y94" s="2" t="inlineStr">
        <is>
          <t>3|
3</t>
        </is>
      </c>
      <c r="Z94" s="2" t="inlineStr">
        <is>
          <t xml:space="preserve">|
</t>
        </is>
      </c>
      <c r="AA94" t="inlineStr">
        <is>
          <t>the basic estimation methodology, the one with the least methodological complexity, of greenhouse emissions</t>
        </is>
      </c>
      <c r="AB94" t="inlineStr">
        <is>
          <t/>
        </is>
      </c>
      <c r="AC94" t="inlineStr">
        <is>
          <t/>
        </is>
      </c>
      <c r="AD94" t="inlineStr">
        <is>
          <t/>
        </is>
      </c>
      <c r="AE94" t="inlineStr">
        <is>
          <t/>
        </is>
      </c>
      <c r="AF94" s="2" t="inlineStr">
        <is>
          <t>1. määramistasandi meetod</t>
        </is>
      </c>
      <c r="AG94" s="2" t="inlineStr">
        <is>
          <t>2</t>
        </is>
      </c>
      <c r="AH94" s="2" t="inlineStr">
        <is>
          <t>proposed</t>
        </is>
      </c>
      <c r="AI94" t="inlineStr">
        <is>
          <t/>
        </is>
      </c>
      <c r="AJ94" t="inlineStr">
        <is>
          <t/>
        </is>
      </c>
      <c r="AK94" t="inlineStr">
        <is>
          <t/>
        </is>
      </c>
      <c r="AL94" t="inlineStr">
        <is>
          <t/>
        </is>
      </c>
      <c r="AM94" t="inlineStr">
        <is>
          <t/>
        </is>
      </c>
      <c r="AN94" t="inlineStr">
        <is>
          <t/>
        </is>
      </c>
      <c r="AO94" t="inlineStr">
        <is>
          <t/>
        </is>
      </c>
      <c r="AP94" t="inlineStr">
        <is>
          <t/>
        </is>
      </c>
      <c r="AQ94" t="inlineStr">
        <is>
          <t/>
        </is>
      </c>
      <c r="AR94" s="2" t="inlineStr">
        <is>
          <t>modh Leibhéal 1|
modheolaíocht Leibhéal 1</t>
        </is>
      </c>
      <c r="AS94" s="2" t="inlineStr">
        <is>
          <t>3|
3</t>
        </is>
      </c>
      <c r="AT94" s="2" t="inlineStr">
        <is>
          <t xml:space="preserve">|
</t>
        </is>
      </c>
      <c r="AU94" t="inlineStr">
        <is>
          <t/>
        </is>
      </c>
      <c r="AV94" t="inlineStr">
        <is>
          <t/>
        </is>
      </c>
      <c r="AW94" t="inlineStr">
        <is>
          <t/>
        </is>
      </c>
      <c r="AX94" t="inlineStr">
        <is>
          <t/>
        </is>
      </c>
      <c r="AY94" t="inlineStr">
        <is>
          <t/>
        </is>
      </c>
      <c r="AZ94" t="inlineStr">
        <is>
          <t/>
        </is>
      </c>
      <c r="BA94" t="inlineStr">
        <is>
          <t/>
        </is>
      </c>
      <c r="BB94" t="inlineStr">
        <is>
          <t/>
        </is>
      </c>
      <c r="BC94" t="inlineStr">
        <is>
          <t/>
        </is>
      </c>
      <c r="BD94" t="inlineStr">
        <is>
          <t/>
        </is>
      </c>
      <c r="BE94" t="inlineStr">
        <is>
          <t/>
        </is>
      </c>
      <c r="BF94" t="inlineStr">
        <is>
          <t/>
        </is>
      </c>
      <c r="BG94" t="inlineStr">
        <is>
          <t/>
        </is>
      </c>
      <c r="BH94" s="2" t="inlineStr">
        <is>
          <t>1 lygio metodika</t>
        </is>
      </c>
      <c r="BI94" s="2" t="inlineStr">
        <is>
          <t>3</t>
        </is>
      </c>
      <c r="BJ94" s="2" t="inlineStr">
        <is>
          <t/>
        </is>
      </c>
      <c r="BK94" t="inlineStr">
        <is>
          <t/>
        </is>
      </c>
      <c r="BL94" t="inlineStr">
        <is>
          <t/>
        </is>
      </c>
      <c r="BM94" t="inlineStr">
        <is>
          <t/>
        </is>
      </c>
      <c r="BN94" t="inlineStr">
        <is>
          <t/>
        </is>
      </c>
      <c r="BO94" t="inlineStr">
        <is>
          <t/>
        </is>
      </c>
      <c r="BP94" t="inlineStr">
        <is>
          <t/>
        </is>
      </c>
      <c r="BQ94" t="inlineStr">
        <is>
          <t/>
        </is>
      </c>
      <c r="BR94" t="inlineStr">
        <is>
          <t/>
        </is>
      </c>
      <c r="BS94" t="inlineStr">
        <is>
          <t/>
        </is>
      </c>
      <c r="BT94" t="inlineStr">
        <is>
          <t/>
        </is>
      </c>
      <c r="BU94" t="inlineStr">
        <is>
          <t/>
        </is>
      </c>
      <c r="BV94" t="inlineStr">
        <is>
          <t/>
        </is>
      </c>
      <c r="BW94" t="inlineStr">
        <is>
          <t/>
        </is>
      </c>
      <c r="BX94" s="2" t="inlineStr">
        <is>
          <t>metoda poziomu 1</t>
        </is>
      </c>
      <c r="BY94" s="2" t="inlineStr">
        <is>
          <t>3</t>
        </is>
      </c>
      <c r="BZ94" s="2" t="inlineStr">
        <is>
          <t/>
        </is>
      </c>
      <c r="CA94" t="inlineStr">
        <is>
          <t/>
        </is>
      </c>
      <c r="CB94" s="2" t="inlineStr">
        <is>
          <t>metodologia de nível 1</t>
        </is>
      </c>
      <c r="CC94" s="2" t="inlineStr">
        <is>
          <t>3</t>
        </is>
      </c>
      <c r="CD94" s="2" t="inlineStr">
        <is>
          <t/>
        </is>
      </c>
      <c r="CE94" t="inlineStr">
        <is>
          <t>Um dos três método de estimativa de emissões de gases com efeito de estufa que apresenta menor complexidade metodológica.</t>
        </is>
      </c>
      <c r="CF94" t="inlineStr">
        <is>
          <t/>
        </is>
      </c>
      <c r="CG94" t="inlineStr">
        <is>
          <t/>
        </is>
      </c>
      <c r="CH94" t="inlineStr">
        <is>
          <t/>
        </is>
      </c>
      <c r="CI94" t="inlineStr">
        <is>
          <t/>
        </is>
      </c>
      <c r="CJ94" t="inlineStr">
        <is>
          <t/>
        </is>
      </c>
      <c r="CK94" t="inlineStr">
        <is>
          <t/>
        </is>
      </c>
      <c r="CL94" t="inlineStr">
        <is>
          <t/>
        </is>
      </c>
      <c r="CM94" t="inlineStr">
        <is>
          <t/>
        </is>
      </c>
      <c r="CN94" s="2" t="inlineStr">
        <is>
          <t>metodologija 1. reda|
metoda 1. reda</t>
        </is>
      </c>
      <c r="CO94" s="2" t="inlineStr">
        <is>
          <t>3|
3</t>
        </is>
      </c>
      <c r="CP94" s="2" t="inlineStr">
        <is>
          <t xml:space="preserve">|
</t>
        </is>
      </c>
      <c r="CQ94" t="inlineStr">
        <is>
          <t/>
        </is>
      </c>
      <c r="CR94" t="inlineStr">
        <is>
          <t/>
        </is>
      </c>
      <c r="CS94" t="inlineStr">
        <is>
          <t/>
        </is>
      </c>
      <c r="CT94" t="inlineStr">
        <is>
          <t/>
        </is>
      </c>
      <c r="CU94" t="inlineStr">
        <is>
          <t/>
        </is>
      </c>
    </row>
    <row r="95">
      <c r="A95" s="1" t="str">
        <f>HYPERLINK("https://iate.europa.eu/entry/result/2229455/all", "2229455")</f>
        <v>2229455</v>
      </c>
      <c r="B95" t="inlineStr">
        <is>
          <t>ENVIRONMENT</t>
        </is>
      </c>
      <c r="C95" t="inlineStr">
        <is>
          <t>ENVIRONMENT|natural environment|geophysical environment</t>
        </is>
      </c>
      <c r="D95" t="inlineStr">
        <is>
          <t/>
        </is>
      </c>
      <c r="E95" t="inlineStr">
        <is>
          <t/>
        </is>
      </c>
      <c r="F95" t="inlineStr">
        <is>
          <t/>
        </is>
      </c>
      <c r="G95" t="inlineStr">
        <is>
          <t/>
        </is>
      </c>
      <c r="H95" t="inlineStr">
        <is>
          <t/>
        </is>
      </c>
      <c r="I95" t="inlineStr">
        <is>
          <t/>
        </is>
      </c>
      <c r="J95" t="inlineStr">
        <is>
          <t/>
        </is>
      </c>
      <c r="K95" t="inlineStr">
        <is>
          <t/>
        </is>
      </c>
      <c r="L95" t="inlineStr">
        <is>
          <t/>
        </is>
      </c>
      <c r="M95" t="inlineStr">
        <is>
          <t/>
        </is>
      </c>
      <c r="N95" t="inlineStr">
        <is>
          <t/>
        </is>
      </c>
      <c r="O95" t="inlineStr">
        <is>
          <t/>
        </is>
      </c>
      <c r="P95" s="2" t="inlineStr">
        <is>
          <t>natürliches Überschwemmungsgebiet</t>
        </is>
      </c>
      <c r="Q95" s="2" t="inlineStr">
        <is>
          <t>3</t>
        </is>
      </c>
      <c r="R95" s="2" t="inlineStr">
        <is>
          <t/>
        </is>
      </c>
      <c r="S95" t="inlineStr">
        <is>
          <t/>
        </is>
      </c>
      <c r="T95" s="2" t="inlineStr">
        <is>
          <t>φυσική πεδιάδα πλημμυρών</t>
        </is>
      </c>
      <c r="U95" s="2" t="inlineStr">
        <is>
          <t>3</t>
        </is>
      </c>
      <c r="V95" s="2" t="inlineStr">
        <is>
          <t/>
        </is>
      </c>
      <c r="W95" t="inlineStr">
        <is>
          <t/>
        </is>
      </c>
      <c r="X95" s="2" t="inlineStr">
        <is>
          <t>natural floodplain|
natural flood plains|
natural flood plain</t>
        </is>
      </c>
      <c r="Y95" s="2" t="inlineStr">
        <is>
          <t>3|
1|
1</t>
        </is>
      </c>
      <c r="Z95" s="2" t="inlineStr">
        <is>
          <t xml:space="preserve">|
|
</t>
        </is>
      </c>
      <c r="AA95" t="inlineStr">
        <is>
          <t>non-urban area next to a river and part of the river system which is only covered by water during floods</t>
        </is>
      </c>
      <c r="AB95" s="2" t="inlineStr">
        <is>
          <t>llanura de inundación natural</t>
        </is>
      </c>
      <c r="AC95" s="2" t="inlineStr">
        <is>
          <t>3</t>
        </is>
      </c>
      <c r="AD95" s="2" t="inlineStr">
        <is>
          <t/>
        </is>
      </c>
      <c r="AE95" t="inlineStr">
        <is>
          <t/>
        </is>
      </c>
      <c r="AF95" s="2" t="inlineStr">
        <is>
          <t>looduslik lamm</t>
        </is>
      </c>
      <c r="AG95" s="2" t="inlineStr">
        <is>
          <t>3</t>
        </is>
      </c>
      <c r="AH95" s="2" t="inlineStr">
        <is>
          <t/>
        </is>
      </c>
      <c r="AI95" t="inlineStr">
        <is>
          <t/>
        </is>
      </c>
      <c r="AJ95" t="inlineStr">
        <is>
          <t/>
        </is>
      </c>
      <c r="AK95" t="inlineStr">
        <is>
          <t/>
        </is>
      </c>
      <c r="AL95" t="inlineStr">
        <is>
          <t/>
        </is>
      </c>
      <c r="AM95" t="inlineStr">
        <is>
          <t/>
        </is>
      </c>
      <c r="AN95" s="2" t="inlineStr">
        <is>
          <t>zone d’inondation naturelle</t>
        </is>
      </c>
      <c r="AO95" s="2" t="inlineStr">
        <is>
          <t>3</t>
        </is>
      </c>
      <c r="AP95" s="2" t="inlineStr">
        <is>
          <t/>
        </is>
      </c>
      <c r="AQ95" t="inlineStr">
        <is>
          <t/>
        </is>
      </c>
      <c r="AR95" s="2" t="inlineStr">
        <is>
          <t>tuilemhá nádúrtha</t>
        </is>
      </c>
      <c r="AS95" s="2" t="inlineStr">
        <is>
          <t>3</t>
        </is>
      </c>
      <c r="AT95" s="2" t="inlineStr">
        <is>
          <t/>
        </is>
      </c>
      <c r="AU95" t="inlineStr">
        <is>
          <t/>
        </is>
      </c>
      <c r="AV95" t="inlineStr">
        <is>
          <t/>
        </is>
      </c>
      <c r="AW95" t="inlineStr">
        <is>
          <t/>
        </is>
      </c>
      <c r="AX95" t="inlineStr">
        <is>
          <t/>
        </is>
      </c>
      <c r="AY95" t="inlineStr">
        <is>
          <t/>
        </is>
      </c>
      <c r="AZ95" t="inlineStr">
        <is>
          <t/>
        </is>
      </c>
      <c r="BA95" t="inlineStr">
        <is>
          <t/>
        </is>
      </c>
      <c r="BB95" t="inlineStr">
        <is>
          <t/>
        </is>
      </c>
      <c r="BC95" t="inlineStr">
        <is>
          <t/>
        </is>
      </c>
      <c r="BD95" s="2" t="inlineStr">
        <is>
          <t>pianura alluvionale naturale</t>
        </is>
      </c>
      <c r="BE95" s="2" t="inlineStr">
        <is>
          <t>3</t>
        </is>
      </c>
      <c r="BF95" s="2" t="inlineStr">
        <is>
          <t/>
        </is>
      </c>
      <c r="BG95" t="inlineStr">
        <is>
          <t/>
        </is>
      </c>
      <c r="BH95" s="2" t="inlineStr">
        <is>
          <t>natūrali salpa</t>
        </is>
      </c>
      <c r="BI95" s="2" t="inlineStr">
        <is>
          <t>3</t>
        </is>
      </c>
      <c r="BJ95" s="2" t="inlineStr">
        <is>
          <t/>
        </is>
      </c>
      <c r="BK95" t="inlineStr">
        <is>
          <t/>
        </is>
      </c>
      <c r="BL95" t="inlineStr">
        <is>
          <t/>
        </is>
      </c>
      <c r="BM95" t="inlineStr">
        <is>
          <t/>
        </is>
      </c>
      <c r="BN95" t="inlineStr">
        <is>
          <t/>
        </is>
      </c>
      <c r="BO95" t="inlineStr">
        <is>
          <t/>
        </is>
      </c>
      <c r="BP95" t="inlineStr">
        <is>
          <t/>
        </is>
      </c>
      <c r="BQ95" t="inlineStr">
        <is>
          <t/>
        </is>
      </c>
      <c r="BR95" t="inlineStr">
        <is>
          <t/>
        </is>
      </c>
      <c r="BS95" t="inlineStr">
        <is>
          <t/>
        </is>
      </c>
      <c r="BT95" s="2" t="inlineStr">
        <is>
          <t>natuurlijk overstromingsgebied</t>
        </is>
      </c>
      <c r="BU95" s="2" t="inlineStr">
        <is>
          <t>3</t>
        </is>
      </c>
      <c r="BV95" s="2" t="inlineStr">
        <is>
          <t/>
        </is>
      </c>
      <c r="BW95" t="inlineStr">
        <is>
          <t/>
        </is>
      </c>
      <c r="BX95" s="2" t="inlineStr">
        <is>
          <t>naturalny obszar retencyjny</t>
        </is>
      </c>
      <c r="BY95" s="2" t="inlineStr">
        <is>
          <t>3</t>
        </is>
      </c>
      <c r="BZ95" s="2" t="inlineStr">
        <is>
          <t/>
        </is>
      </c>
      <c r="CA95" t="inlineStr">
        <is>
          <t>część obszaru zlewni, w którym zachodzi naturalna retencja wód;
gromadzenie i przetrzymywanie wód</t>
        </is>
      </c>
      <c r="CB95" s="2" t="inlineStr">
        <is>
          <t>planície aluvial natural</t>
        </is>
      </c>
      <c r="CC95" s="2" t="inlineStr">
        <is>
          <t>3</t>
        </is>
      </c>
      <c r="CD95" s="2" t="inlineStr">
        <is>
          <t/>
        </is>
      </c>
      <c r="CE95" t="inlineStr">
        <is>
          <t>Área não urbana próxima de um rio que faz parte do sistema fluvial e que fica coberta de água quando há inundações.</t>
        </is>
      </c>
      <c r="CF95" t="inlineStr">
        <is>
          <t/>
        </is>
      </c>
      <c r="CG95" t="inlineStr">
        <is>
          <t/>
        </is>
      </c>
      <c r="CH95" t="inlineStr">
        <is>
          <t/>
        </is>
      </c>
      <c r="CI95" t="inlineStr">
        <is>
          <t/>
        </is>
      </c>
      <c r="CJ95" t="inlineStr">
        <is>
          <t/>
        </is>
      </c>
      <c r="CK95" t="inlineStr">
        <is>
          <t/>
        </is>
      </c>
      <c r="CL95" t="inlineStr">
        <is>
          <t/>
        </is>
      </c>
      <c r="CM95" t="inlineStr">
        <is>
          <t/>
        </is>
      </c>
      <c r="CN95" s="2" t="inlineStr">
        <is>
          <t>naravno poplavno območje</t>
        </is>
      </c>
      <c r="CO95" s="2" t="inlineStr">
        <is>
          <t>3</t>
        </is>
      </c>
      <c r="CP95" s="2" t="inlineStr">
        <is>
          <t/>
        </is>
      </c>
      <c r="CQ95" t="inlineStr">
        <is>
          <t/>
        </is>
      </c>
      <c r="CR95" t="inlineStr">
        <is>
          <t/>
        </is>
      </c>
      <c r="CS95" t="inlineStr">
        <is>
          <t/>
        </is>
      </c>
      <c r="CT95" t="inlineStr">
        <is>
          <t/>
        </is>
      </c>
      <c r="CU95" t="inlineStr">
        <is>
          <t/>
        </is>
      </c>
    </row>
    <row r="96">
      <c r="A96" s="1" t="str">
        <f>HYPERLINK("https://iate.europa.eu/entry/result/823278/all", "823278")</f>
        <v>823278</v>
      </c>
      <c r="B96" t="inlineStr">
        <is>
          <t>ENVIRONMENT</t>
        </is>
      </c>
      <c r="C96" t="inlineStr">
        <is>
          <t>ENVIRONMENT</t>
        </is>
      </c>
      <c r="D96" t="inlineStr">
        <is>
          <t/>
        </is>
      </c>
      <c r="E96" t="inlineStr">
        <is>
          <t/>
        </is>
      </c>
      <c r="F96" t="inlineStr">
        <is>
          <t/>
        </is>
      </c>
      <c r="G96" t="inlineStr">
        <is>
          <t/>
        </is>
      </c>
      <c r="H96" t="inlineStr">
        <is>
          <t/>
        </is>
      </c>
      <c r="I96" t="inlineStr">
        <is>
          <t/>
        </is>
      </c>
      <c r="J96" t="inlineStr">
        <is>
          <t/>
        </is>
      </c>
      <c r="K96" t="inlineStr">
        <is>
          <t/>
        </is>
      </c>
      <c r="L96" t="inlineStr">
        <is>
          <t/>
        </is>
      </c>
      <c r="M96" t="inlineStr">
        <is>
          <t/>
        </is>
      </c>
      <c r="N96" t="inlineStr">
        <is>
          <t/>
        </is>
      </c>
      <c r="O96" t="inlineStr">
        <is>
          <t/>
        </is>
      </c>
      <c r="P96" s="2" t="inlineStr">
        <is>
          <t>Rastplatz für Zugvögel</t>
        </is>
      </c>
      <c r="Q96" s="2" t="inlineStr">
        <is>
          <t>3</t>
        </is>
      </c>
      <c r="R96" s="2" t="inlineStr">
        <is>
          <t/>
        </is>
      </c>
      <c r="S96" t="inlineStr">
        <is>
          <t/>
        </is>
      </c>
      <c r="T96" t="inlineStr">
        <is>
          <t/>
        </is>
      </c>
      <c r="U96" t="inlineStr">
        <is>
          <t/>
        </is>
      </c>
      <c r="V96" t="inlineStr">
        <is>
          <t/>
        </is>
      </c>
      <c r="W96" t="inlineStr">
        <is>
          <t/>
        </is>
      </c>
      <c r="X96" s="2" t="inlineStr">
        <is>
          <t>resting place</t>
        </is>
      </c>
      <c r="Y96" s="2" t="inlineStr">
        <is>
          <t>3</t>
        </is>
      </c>
      <c r="Z96" s="2" t="inlineStr">
        <is>
          <t/>
        </is>
      </c>
      <c r="AA96" t="inlineStr">
        <is>
          <t/>
        </is>
      </c>
      <c r="AB96" t="inlineStr">
        <is>
          <t/>
        </is>
      </c>
      <c r="AC96" t="inlineStr">
        <is>
          <t/>
        </is>
      </c>
      <c r="AD96" t="inlineStr">
        <is>
          <t/>
        </is>
      </c>
      <c r="AE96" t="inlineStr">
        <is>
          <t/>
        </is>
      </c>
      <c r="AF96" s="2" t="inlineStr">
        <is>
          <t>puhkepaik</t>
        </is>
      </c>
      <c r="AG96" s="2" t="inlineStr">
        <is>
          <t>2</t>
        </is>
      </c>
      <c r="AH96" s="2" t="inlineStr">
        <is>
          <t/>
        </is>
      </c>
      <c r="AI96" t="inlineStr">
        <is>
          <t/>
        </is>
      </c>
      <c r="AJ96" t="inlineStr">
        <is>
          <t/>
        </is>
      </c>
      <c r="AK96" t="inlineStr">
        <is>
          <t/>
        </is>
      </c>
      <c r="AL96" t="inlineStr">
        <is>
          <t/>
        </is>
      </c>
      <c r="AM96" t="inlineStr">
        <is>
          <t/>
        </is>
      </c>
      <c r="AN96" s="2" t="inlineStr">
        <is>
          <t>lieu de repos pour oiseaux migrateurs</t>
        </is>
      </c>
      <c r="AO96" s="2" t="inlineStr">
        <is>
          <t>1</t>
        </is>
      </c>
      <c r="AP96" s="2" t="inlineStr">
        <is>
          <t/>
        </is>
      </c>
      <c r="AQ96" t="inlineStr">
        <is>
          <t/>
        </is>
      </c>
      <c r="AR96" s="2" t="inlineStr">
        <is>
          <t>láthair scíthe</t>
        </is>
      </c>
      <c r="AS96" s="2" t="inlineStr">
        <is>
          <t>3</t>
        </is>
      </c>
      <c r="AT96" s="2" t="inlineStr">
        <is>
          <t/>
        </is>
      </c>
      <c r="AU96" t="inlineStr">
        <is>
          <t/>
        </is>
      </c>
      <c r="AV96" t="inlineStr">
        <is>
          <t/>
        </is>
      </c>
      <c r="AW96" t="inlineStr">
        <is>
          <t/>
        </is>
      </c>
      <c r="AX96" t="inlineStr">
        <is>
          <t/>
        </is>
      </c>
      <c r="AY96" t="inlineStr">
        <is>
          <t/>
        </is>
      </c>
      <c r="AZ96" t="inlineStr">
        <is>
          <t/>
        </is>
      </c>
      <c r="BA96" t="inlineStr">
        <is>
          <t/>
        </is>
      </c>
      <c r="BB96" t="inlineStr">
        <is>
          <t/>
        </is>
      </c>
      <c r="BC96" t="inlineStr">
        <is>
          <t/>
        </is>
      </c>
      <c r="BD96" t="inlineStr">
        <is>
          <t/>
        </is>
      </c>
      <c r="BE96" t="inlineStr">
        <is>
          <t/>
        </is>
      </c>
      <c r="BF96" t="inlineStr">
        <is>
          <t/>
        </is>
      </c>
      <c r="BG96" t="inlineStr">
        <is>
          <t/>
        </is>
      </c>
      <c r="BH96" s="2" t="inlineStr">
        <is>
          <t>poilsio vieta</t>
        </is>
      </c>
      <c r="BI96" s="2" t="inlineStr">
        <is>
          <t>3</t>
        </is>
      </c>
      <c r="BJ96" s="2" t="inlineStr">
        <is>
          <t/>
        </is>
      </c>
      <c r="BK96" t="inlineStr">
        <is>
          <t/>
        </is>
      </c>
      <c r="BL96" t="inlineStr">
        <is>
          <t/>
        </is>
      </c>
      <c r="BM96" t="inlineStr">
        <is>
          <t/>
        </is>
      </c>
      <c r="BN96" t="inlineStr">
        <is>
          <t/>
        </is>
      </c>
      <c r="BO96" t="inlineStr">
        <is>
          <t/>
        </is>
      </c>
      <c r="BP96" t="inlineStr">
        <is>
          <t/>
        </is>
      </c>
      <c r="BQ96" t="inlineStr">
        <is>
          <t/>
        </is>
      </c>
      <c r="BR96" t="inlineStr">
        <is>
          <t/>
        </is>
      </c>
      <c r="BS96" t="inlineStr">
        <is>
          <t/>
        </is>
      </c>
      <c r="BT96" t="inlineStr">
        <is>
          <t/>
        </is>
      </c>
      <c r="BU96" t="inlineStr">
        <is>
          <t/>
        </is>
      </c>
      <c r="BV96" t="inlineStr">
        <is>
          <t/>
        </is>
      </c>
      <c r="BW96" t="inlineStr">
        <is>
          <t/>
        </is>
      </c>
      <c r="BX96" s="2" t="inlineStr">
        <is>
          <t>teren odpoczynku</t>
        </is>
      </c>
      <c r="BY96" s="2" t="inlineStr">
        <is>
          <t>3</t>
        </is>
      </c>
      <c r="BZ96" s="2" t="inlineStr">
        <is>
          <t/>
        </is>
      </c>
      <c r="CA96" t="inlineStr">
        <is>
          <t/>
        </is>
      </c>
      <c r="CB96" s="2" t="inlineStr">
        <is>
          <t>local de repouso</t>
        </is>
      </c>
      <c r="CC96" s="2" t="inlineStr">
        <is>
          <t>3</t>
        </is>
      </c>
      <c r="CD96" s="2" t="inlineStr">
        <is>
          <t/>
        </is>
      </c>
      <c r="CE96" t="inlineStr">
        <is>
          <t/>
        </is>
      </c>
      <c r="CF96" t="inlineStr">
        <is>
          <t/>
        </is>
      </c>
      <c r="CG96" t="inlineStr">
        <is>
          <t/>
        </is>
      </c>
      <c r="CH96" t="inlineStr">
        <is>
          <t/>
        </is>
      </c>
      <c r="CI96" t="inlineStr">
        <is>
          <t/>
        </is>
      </c>
      <c r="CJ96" t="inlineStr">
        <is>
          <t/>
        </is>
      </c>
      <c r="CK96" t="inlineStr">
        <is>
          <t/>
        </is>
      </c>
      <c r="CL96" t="inlineStr">
        <is>
          <t/>
        </is>
      </c>
      <c r="CM96" t="inlineStr">
        <is>
          <t/>
        </is>
      </c>
      <c r="CN96" s="2" t="inlineStr">
        <is>
          <t>počivališče</t>
        </is>
      </c>
      <c r="CO96" s="2" t="inlineStr">
        <is>
          <t>3</t>
        </is>
      </c>
      <c r="CP96" s="2" t="inlineStr">
        <is>
          <t/>
        </is>
      </c>
      <c r="CQ96" t="inlineStr">
        <is>
          <t/>
        </is>
      </c>
      <c r="CR96" t="inlineStr">
        <is>
          <t/>
        </is>
      </c>
      <c r="CS96" t="inlineStr">
        <is>
          <t/>
        </is>
      </c>
      <c r="CT96" t="inlineStr">
        <is>
          <t/>
        </is>
      </c>
      <c r="CU96" t="inlineStr">
        <is>
          <t/>
        </is>
      </c>
    </row>
    <row r="97">
      <c r="A97" s="1" t="str">
        <f>HYPERLINK("https://iate.europa.eu/entry/result/807269/all", "807269")</f>
        <v>807269</v>
      </c>
      <c r="B97" t="inlineStr">
        <is>
          <t>ENVIRONMENT</t>
        </is>
      </c>
      <c r="C97" t="inlineStr">
        <is>
          <t>ENVIRONMENT</t>
        </is>
      </c>
      <c r="D97" t="inlineStr">
        <is>
          <t/>
        </is>
      </c>
      <c r="E97" t="inlineStr">
        <is>
          <t/>
        </is>
      </c>
      <c r="F97" t="inlineStr">
        <is>
          <t/>
        </is>
      </c>
      <c r="G97" t="inlineStr">
        <is>
          <t/>
        </is>
      </c>
      <c r="H97" t="inlineStr">
        <is>
          <t/>
        </is>
      </c>
      <c r="I97" t="inlineStr">
        <is>
          <t/>
        </is>
      </c>
      <c r="J97" t="inlineStr">
        <is>
          <t/>
        </is>
      </c>
      <c r="K97" t="inlineStr">
        <is>
          <t/>
        </is>
      </c>
      <c r="L97" s="2" t="inlineStr">
        <is>
          <t>yngleplads|
ynglested</t>
        </is>
      </c>
      <c r="M97" s="2" t="inlineStr">
        <is>
          <t>4|
4</t>
        </is>
      </c>
      <c r="N97" s="2" t="inlineStr">
        <is>
          <t xml:space="preserve">|
</t>
        </is>
      </c>
      <c r="O97" t="inlineStr">
        <is>
          <t/>
        </is>
      </c>
      <c r="P97" s="2" t="inlineStr">
        <is>
          <t>Brutstätte</t>
        </is>
      </c>
      <c r="Q97" s="2" t="inlineStr">
        <is>
          <t>3</t>
        </is>
      </c>
      <c r="R97" s="2" t="inlineStr">
        <is>
          <t/>
        </is>
      </c>
      <c r="S97" t="inlineStr">
        <is>
          <t/>
        </is>
      </c>
      <c r="T97" s="2" t="inlineStr">
        <is>
          <t>τοποθεσία αναπαραγωγής</t>
        </is>
      </c>
      <c r="U97" s="2" t="inlineStr">
        <is>
          <t>2</t>
        </is>
      </c>
      <c r="V97" s="2" t="inlineStr">
        <is>
          <t/>
        </is>
      </c>
      <c r="W97" t="inlineStr">
        <is>
          <t/>
        </is>
      </c>
      <c r="X97" s="2" t="inlineStr">
        <is>
          <t>breeding site</t>
        </is>
      </c>
      <c r="Y97" s="2" t="inlineStr">
        <is>
          <t>3</t>
        </is>
      </c>
      <c r="Z97" s="2" t="inlineStr">
        <is>
          <t/>
        </is>
      </c>
      <c r="AA97" t="inlineStr">
        <is>
          <t/>
        </is>
      </c>
      <c r="AB97" t="inlineStr">
        <is>
          <t/>
        </is>
      </c>
      <c r="AC97" t="inlineStr">
        <is>
          <t/>
        </is>
      </c>
      <c r="AD97" t="inlineStr">
        <is>
          <t/>
        </is>
      </c>
      <c r="AE97" t="inlineStr">
        <is>
          <t/>
        </is>
      </c>
      <c r="AF97" s="2" t="inlineStr">
        <is>
          <t>paljunemispaik|
paljunemisala</t>
        </is>
      </c>
      <c r="AG97" s="2" t="inlineStr">
        <is>
          <t>2|
2</t>
        </is>
      </c>
      <c r="AH97" s="2" t="inlineStr">
        <is>
          <t xml:space="preserve">|
</t>
        </is>
      </c>
      <c r="AI97" t="inlineStr">
        <is>
          <t/>
        </is>
      </c>
      <c r="AJ97" t="inlineStr">
        <is>
          <t/>
        </is>
      </c>
      <c r="AK97" t="inlineStr">
        <is>
          <t/>
        </is>
      </c>
      <c r="AL97" t="inlineStr">
        <is>
          <t/>
        </is>
      </c>
      <c r="AM97" t="inlineStr">
        <is>
          <t/>
        </is>
      </c>
      <c r="AN97" s="2" t="inlineStr">
        <is>
          <t>site de reproduction</t>
        </is>
      </c>
      <c r="AO97" s="2" t="inlineStr">
        <is>
          <t>1</t>
        </is>
      </c>
      <c r="AP97" s="2" t="inlineStr">
        <is>
          <t/>
        </is>
      </c>
      <c r="AQ97" t="inlineStr">
        <is>
          <t/>
        </is>
      </c>
      <c r="AR97" s="2" t="inlineStr">
        <is>
          <t>láthair phórúcháin</t>
        </is>
      </c>
      <c r="AS97" s="2" t="inlineStr">
        <is>
          <t>3</t>
        </is>
      </c>
      <c r="AT97" s="2" t="inlineStr">
        <is>
          <t/>
        </is>
      </c>
      <c r="AU97" t="inlineStr">
        <is>
          <t/>
        </is>
      </c>
      <c r="AV97" t="inlineStr">
        <is>
          <t/>
        </is>
      </c>
      <c r="AW97" t="inlineStr">
        <is>
          <t/>
        </is>
      </c>
      <c r="AX97" t="inlineStr">
        <is>
          <t/>
        </is>
      </c>
      <c r="AY97" t="inlineStr">
        <is>
          <t/>
        </is>
      </c>
      <c r="AZ97" t="inlineStr">
        <is>
          <t/>
        </is>
      </c>
      <c r="BA97" t="inlineStr">
        <is>
          <t/>
        </is>
      </c>
      <c r="BB97" t="inlineStr">
        <is>
          <t/>
        </is>
      </c>
      <c r="BC97" t="inlineStr">
        <is>
          <t/>
        </is>
      </c>
      <c r="BD97" s="2" t="inlineStr">
        <is>
          <t>sito di riproduzione</t>
        </is>
      </c>
      <c r="BE97" s="2" t="inlineStr">
        <is>
          <t>3</t>
        </is>
      </c>
      <c r="BF97" s="2" t="inlineStr">
        <is>
          <t/>
        </is>
      </c>
      <c r="BG97" t="inlineStr">
        <is>
          <t/>
        </is>
      </c>
      <c r="BH97" s="2" t="inlineStr">
        <is>
          <t>perėjimo (veisimosi) vieta</t>
        </is>
      </c>
      <c r="BI97" s="2" t="inlineStr">
        <is>
          <t>3</t>
        </is>
      </c>
      <c r="BJ97" s="2" t="inlineStr">
        <is>
          <t/>
        </is>
      </c>
      <c r="BK97" t="inlineStr">
        <is>
          <t/>
        </is>
      </c>
      <c r="BL97" s="2" t="inlineStr">
        <is>
          <t>vairošanās vieta</t>
        </is>
      </c>
      <c r="BM97" s="2" t="inlineStr">
        <is>
          <t>3</t>
        </is>
      </c>
      <c r="BN97" s="2" t="inlineStr">
        <is>
          <t/>
        </is>
      </c>
      <c r="BO97" t="inlineStr">
        <is>
          <t/>
        </is>
      </c>
      <c r="BP97" t="inlineStr">
        <is>
          <t/>
        </is>
      </c>
      <c r="BQ97" t="inlineStr">
        <is>
          <t/>
        </is>
      </c>
      <c r="BR97" t="inlineStr">
        <is>
          <t/>
        </is>
      </c>
      <c r="BS97" t="inlineStr">
        <is>
          <t/>
        </is>
      </c>
      <c r="BT97" t="inlineStr">
        <is>
          <t/>
        </is>
      </c>
      <c r="BU97" t="inlineStr">
        <is>
          <t/>
        </is>
      </c>
      <c r="BV97" t="inlineStr">
        <is>
          <t/>
        </is>
      </c>
      <c r="BW97" t="inlineStr">
        <is>
          <t/>
        </is>
      </c>
      <c r="BX97" s="2" t="inlineStr">
        <is>
          <t>stanowisko lęgowe|
teren rozrodu</t>
        </is>
      </c>
      <c r="BY97" s="2" t="inlineStr">
        <is>
          <t>3|
3</t>
        </is>
      </c>
      <c r="BZ97" s="2" t="inlineStr">
        <is>
          <t xml:space="preserve">|
</t>
        </is>
      </c>
      <c r="CA97" t="inlineStr">
        <is>
          <t/>
        </is>
      </c>
      <c r="CB97" s="2" t="inlineStr">
        <is>
          <t>local de reprodução</t>
        </is>
      </c>
      <c r="CC97" s="2" t="inlineStr">
        <is>
          <t>3</t>
        </is>
      </c>
      <c r="CD97" s="2" t="inlineStr">
        <is>
          <t/>
        </is>
      </c>
      <c r="CE97" t="inlineStr">
        <is>
          <t/>
        </is>
      </c>
      <c r="CF97" t="inlineStr">
        <is>
          <t/>
        </is>
      </c>
      <c r="CG97" t="inlineStr">
        <is>
          <t/>
        </is>
      </c>
      <c r="CH97" t="inlineStr">
        <is>
          <t/>
        </is>
      </c>
      <c r="CI97" t="inlineStr">
        <is>
          <t/>
        </is>
      </c>
      <c r="CJ97" t="inlineStr">
        <is>
          <t/>
        </is>
      </c>
      <c r="CK97" t="inlineStr">
        <is>
          <t/>
        </is>
      </c>
      <c r="CL97" t="inlineStr">
        <is>
          <t/>
        </is>
      </c>
      <c r="CM97" t="inlineStr">
        <is>
          <t/>
        </is>
      </c>
      <c r="CN97" s="2" t="inlineStr">
        <is>
          <t>razmnoževališče</t>
        </is>
      </c>
      <c r="CO97" s="2" t="inlineStr">
        <is>
          <t>3</t>
        </is>
      </c>
      <c r="CP97" s="2" t="inlineStr">
        <is>
          <t/>
        </is>
      </c>
      <c r="CQ97" t="inlineStr">
        <is>
          <t/>
        </is>
      </c>
      <c r="CR97" t="inlineStr">
        <is>
          <t/>
        </is>
      </c>
      <c r="CS97" t="inlineStr">
        <is>
          <t/>
        </is>
      </c>
      <c r="CT97" t="inlineStr">
        <is>
          <t/>
        </is>
      </c>
      <c r="CU97" t="inlineStr">
        <is>
          <t/>
        </is>
      </c>
    </row>
    <row r="98">
      <c r="A98" s="1" t="str">
        <f>HYPERLINK("https://iate.europa.eu/entry/result/1108020/all", "1108020")</f>
        <v>1108020</v>
      </c>
      <c r="B98" t="inlineStr">
        <is>
          <t>ENVIRONMENT</t>
        </is>
      </c>
      <c r="C98" t="inlineStr">
        <is>
          <t>ENVIRONMENT|deterioration of the environment|nuisance|pollutant|atmospheric pollutant|greenhouse gas</t>
        </is>
      </c>
      <c r="D98" t="inlineStr">
        <is>
          <t/>
        </is>
      </c>
      <c r="E98" t="inlineStr">
        <is>
          <t/>
        </is>
      </c>
      <c r="F98" t="inlineStr">
        <is>
          <t/>
        </is>
      </c>
      <c r="G98" t="inlineStr">
        <is>
          <t/>
        </is>
      </c>
      <c r="H98" t="inlineStr">
        <is>
          <t/>
        </is>
      </c>
      <c r="I98" t="inlineStr">
        <is>
          <t/>
        </is>
      </c>
      <c r="J98" t="inlineStr">
        <is>
          <t/>
        </is>
      </c>
      <c r="K98" t="inlineStr">
        <is>
          <t/>
        </is>
      </c>
      <c r="L98" s="2" t="inlineStr">
        <is>
          <t>dødt organisk materiale|
dødt organisk stof|
organiske rester</t>
        </is>
      </c>
      <c r="M98" s="2" t="inlineStr">
        <is>
          <t>3|
3|
3</t>
        </is>
      </c>
      <c r="N98" s="2" t="inlineStr">
        <is>
          <t xml:space="preserve">|
|
</t>
        </is>
      </c>
      <c r="O98" t="inlineStr">
        <is>
          <t>mere eller mindre omsatte rester af hovedsagelig planter men også dyr i og på jorden</t>
        </is>
      </c>
      <c r="P98" s="2" t="inlineStr">
        <is>
          <t>tote organische Substanz</t>
        </is>
      </c>
      <c r="Q98" s="2" t="inlineStr">
        <is>
          <t>3</t>
        </is>
      </c>
      <c r="R98" s="2" t="inlineStr">
        <is>
          <t/>
        </is>
      </c>
      <c r="S98" t="inlineStr">
        <is>
          <t/>
        </is>
      </c>
      <c r="T98" s="2" t="inlineStr">
        <is>
          <t>νεκρή οργανική ύλη</t>
        </is>
      </c>
      <c r="U98" s="2" t="inlineStr">
        <is>
          <t>1</t>
        </is>
      </c>
      <c r="V98" s="2" t="inlineStr">
        <is>
          <t/>
        </is>
      </c>
      <c r="W98" t="inlineStr">
        <is>
          <t/>
        </is>
      </c>
      <c r="X98" s="2" t="inlineStr">
        <is>
          <t>dead organic matter|
DOM</t>
        </is>
      </c>
      <c r="Y98" s="2" t="inlineStr">
        <is>
          <t>3|
3</t>
        </is>
      </c>
      <c r="Z98" s="2" t="inlineStr">
        <is>
          <t xml:space="preserve">|
</t>
        </is>
      </c>
      <c r="AA98" t="inlineStr">
        <is>
          <t/>
        </is>
      </c>
      <c r="AB98" t="inlineStr">
        <is>
          <t/>
        </is>
      </c>
      <c r="AC98" t="inlineStr">
        <is>
          <t/>
        </is>
      </c>
      <c r="AD98" t="inlineStr">
        <is>
          <t/>
        </is>
      </c>
      <c r="AE98" t="inlineStr">
        <is>
          <t/>
        </is>
      </c>
      <c r="AF98" s="2" t="inlineStr">
        <is>
          <t>surnud orgaaniline aine</t>
        </is>
      </c>
      <c r="AG98" s="2" t="inlineStr">
        <is>
          <t>3</t>
        </is>
      </c>
      <c r="AH98" s="2" t="inlineStr">
        <is>
          <t/>
        </is>
      </c>
      <c r="AI98" t="inlineStr">
        <is>
          <t/>
        </is>
      </c>
      <c r="AJ98" s="2" t="inlineStr">
        <is>
          <t>kuollut eloperäinen aines</t>
        </is>
      </c>
      <c r="AK98" s="2" t="inlineStr">
        <is>
          <t>3</t>
        </is>
      </c>
      <c r="AL98" s="2" t="inlineStr">
        <is>
          <t/>
        </is>
      </c>
      <c r="AM98" t="inlineStr">
        <is>
          <t/>
        </is>
      </c>
      <c r="AN98" s="2" t="inlineStr">
        <is>
          <t>résidus organiques|
matière organique morte|
déchets organiques</t>
        </is>
      </c>
      <c r="AO98" s="2" t="inlineStr">
        <is>
          <t>3|
3|
3</t>
        </is>
      </c>
      <c r="AP98" s="2" t="inlineStr">
        <is>
          <t xml:space="preserve">|
|
</t>
        </is>
      </c>
      <c r="AQ98" t="inlineStr">
        <is>
          <t>débris, essentiellement végétaux, à tous les stades de transformation</t>
        </is>
      </c>
      <c r="AR98" s="2" t="inlineStr">
        <is>
          <t>ábhar orgánach marbh</t>
        </is>
      </c>
      <c r="AS98" s="2" t="inlineStr">
        <is>
          <t>3</t>
        </is>
      </c>
      <c r="AT98" s="2" t="inlineStr">
        <is>
          <t/>
        </is>
      </c>
      <c r="AU98" t="inlineStr">
        <is>
          <t/>
        </is>
      </c>
      <c r="AV98" t="inlineStr">
        <is>
          <t/>
        </is>
      </c>
      <c r="AW98" t="inlineStr">
        <is>
          <t/>
        </is>
      </c>
      <c r="AX98" t="inlineStr">
        <is>
          <t/>
        </is>
      </c>
      <c r="AY98" t="inlineStr">
        <is>
          <t/>
        </is>
      </c>
      <c r="AZ98" s="2" t="inlineStr">
        <is>
          <t>DOM|
holt szerves anyagok</t>
        </is>
      </c>
      <c r="BA98" s="2" t="inlineStr">
        <is>
          <t>3|
3</t>
        </is>
      </c>
      <c r="BB98" s="2" t="inlineStr">
        <is>
          <t xml:space="preserve">|
</t>
        </is>
      </c>
      <c r="BC98" t="inlineStr">
        <is>
          <t/>
        </is>
      </c>
      <c r="BD98" s="2" t="inlineStr">
        <is>
          <t>materia organica morta</t>
        </is>
      </c>
      <c r="BE98" s="2" t="inlineStr">
        <is>
          <t>3</t>
        </is>
      </c>
      <c r="BF98" s="2" t="inlineStr">
        <is>
          <t/>
        </is>
      </c>
      <c r="BG98" t="inlineStr">
        <is>
          <t/>
        </is>
      </c>
      <c r="BH98" s="2" t="inlineStr">
        <is>
          <t>negyva organinė medžiaga</t>
        </is>
      </c>
      <c r="BI98" s="2" t="inlineStr">
        <is>
          <t>3</t>
        </is>
      </c>
      <c r="BJ98" s="2" t="inlineStr">
        <is>
          <t/>
        </is>
      </c>
      <c r="BK98" t="inlineStr">
        <is>
          <t/>
        </is>
      </c>
      <c r="BL98" t="inlineStr">
        <is>
          <t/>
        </is>
      </c>
      <c r="BM98" t="inlineStr">
        <is>
          <t/>
        </is>
      </c>
      <c r="BN98" t="inlineStr">
        <is>
          <t/>
        </is>
      </c>
      <c r="BO98" t="inlineStr">
        <is>
          <t/>
        </is>
      </c>
      <c r="BP98" t="inlineStr">
        <is>
          <t/>
        </is>
      </c>
      <c r="BQ98" t="inlineStr">
        <is>
          <t/>
        </is>
      </c>
      <c r="BR98" t="inlineStr">
        <is>
          <t/>
        </is>
      </c>
      <c r="BS98" t="inlineStr">
        <is>
          <t/>
        </is>
      </c>
      <c r="BT98" s="2" t="inlineStr">
        <is>
          <t>dood organisch materiaal|
dode organische stof|
DOM</t>
        </is>
      </c>
      <c r="BU98" s="2" t="inlineStr">
        <is>
          <t>3|
3|
1</t>
        </is>
      </c>
      <c r="BV98" s="2" t="inlineStr">
        <is>
          <t xml:space="preserve">|
|
</t>
        </is>
      </c>
      <c r="BW98" t="inlineStr">
        <is>
          <t/>
        </is>
      </c>
      <c r="BX98" s="2" t="inlineStr">
        <is>
          <t>martwa materia organiczna</t>
        </is>
      </c>
      <c r="BY98" s="2" t="inlineStr">
        <is>
          <t>3</t>
        </is>
      </c>
      <c r="BZ98" s="2" t="inlineStr">
        <is>
          <t/>
        </is>
      </c>
      <c r="CA98" t="inlineStr">
        <is>
          <t>martwe szczątki organizmów w różnym stopniu rozdrobnienia (detrytus) i pod różną postacią</t>
        </is>
      </c>
      <c r="CB98" s="2" t="inlineStr">
        <is>
          <t>matéria orgânica morta</t>
        </is>
      </c>
      <c r="CC98" s="2" t="inlineStr">
        <is>
          <t>3</t>
        </is>
      </c>
      <c r="CD98" s="2" t="inlineStr">
        <is>
          <t/>
        </is>
      </c>
      <c r="CE98" t="inlineStr">
        <is>
          <t>Matéria formada por restos de folhas e caules, excreções, excrementos e cadáveres dos organismos vivos.</t>
        </is>
      </c>
      <c r="CF98" t="inlineStr">
        <is>
          <t/>
        </is>
      </c>
      <c r="CG98" t="inlineStr">
        <is>
          <t/>
        </is>
      </c>
      <c r="CH98" t="inlineStr">
        <is>
          <t/>
        </is>
      </c>
      <c r="CI98" t="inlineStr">
        <is>
          <t/>
        </is>
      </c>
      <c r="CJ98" t="inlineStr">
        <is>
          <t/>
        </is>
      </c>
      <c r="CK98" t="inlineStr">
        <is>
          <t/>
        </is>
      </c>
      <c r="CL98" t="inlineStr">
        <is>
          <t/>
        </is>
      </c>
      <c r="CM98" t="inlineStr">
        <is>
          <t/>
        </is>
      </c>
      <c r="CN98" s="2" t="inlineStr">
        <is>
          <t>odmrla organska snov</t>
        </is>
      </c>
      <c r="CO98" s="2" t="inlineStr">
        <is>
          <t>3</t>
        </is>
      </c>
      <c r="CP98" s="2" t="inlineStr">
        <is>
          <t/>
        </is>
      </c>
      <c r="CQ98" t="inlineStr">
        <is>
          <t/>
        </is>
      </c>
      <c r="CR98" s="2" t="inlineStr">
        <is>
          <t>dött organiskt material</t>
        </is>
      </c>
      <c r="CS98" s="2" t="inlineStr">
        <is>
          <t>3</t>
        </is>
      </c>
      <c r="CT98" s="2" t="inlineStr">
        <is>
          <t/>
        </is>
      </c>
      <c r="CU98" t="inlineStr">
        <is>
          <t/>
        </is>
      </c>
    </row>
    <row r="99">
      <c r="A99" s="1" t="str">
        <f>HYPERLINK("https://iate.europa.eu/entry/result/3619410/all", "3619410")</f>
        <v>3619410</v>
      </c>
      <c r="B99" t="inlineStr">
        <is>
          <t>ENVIRONMENT</t>
        </is>
      </c>
      <c r="C99" t="inlineStr">
        <is>
          <t>ENVIRONMENT|deterioration of the environment|nuisance|pollutant|atmospheric pollutant|greenhouse gas</t>
        </is>
      </c>
      <c r="D99" t="inlineStr">
        <is>
          <t/>
        </is>
      </c>
      <c r="E99" t="inlineStr">
        <is>
          <t/>
        </is>
      </c>
      <c r="F99" t="inlineStr">
        <is>
          <t/>
        </is>
      </c>
      <c r="G99" t="inlineStr">
        <is>
          <t/>
        </is>
      </c>
      <c r="H99" t="inlineStr">
        <is>
          <t/>
        </is>
      </c>
      <c r="I99" t="inlineStr">
        <is>
          <t/>
        </is>
      </c>
      <c r="J99" t="inlineStr">
        <is>
          <t/>
        </is>
      </c>
      <c r="K99" t="inlineStr">
        <is>
          <t/>
        </is>
      </c>
      <c r="L99" t="inlineStr">
        <is>
          <t/>
        </is>
      </c>
      <c r="M99" t="inlineStr">
        <is>
          <t/>
        </is>
      </c>
      <c r="N99" t="inlineStr">
        <is>
          <t/>
        </is>
      </c>
      <c r="O99" t="inlineStr">
        <is>
          <t/>
        </is>
      </c>
      <c r="P99" t="inlineStr">
        <is>
          <t/>
        </is>
      </c>
      <c r="Q99" t="inlineStr">
        <is>
          <t/>
        </is>
      </c>
      <c r="R99" t="inlineStr">
        <is>
          <t/>
        </is>
      </c>
      <c r="S99" t="inlineStr">
        <is>
          <t/>
        </is>
      </c>
      <c r="T99" t="inlineStr">
        <is>
          <t/>
        </is>
      </c>
      <c r="U99" t="inlineStr">
        <is>
          <t/>
        </is>
      </c>
      <c r="V99" t="inlineStr">
        <is>
          <t/>
        </is>
      </c>
      <c r="W99" t="inlineStr">
        <is>
          <t/>
        </is>
      </c>
      <c r="X99" s="2" t="inlineStr">
        <is>
          <t>urea application</t>
        </is>
      </c>
      <c r="Y99" s="2" t="inlineStr">
        <is>
          <t>3</t>
        </is>
      </c>
      <c r="Z99" s="2" t="inlineStr">
        <is>
          <t/>
        </is>
      </c>
      <c r="AA99" t="inlineStr">
        <is>
          <t>&lt;i&gt;&lt;a href="https://iate.europa.eu/entry/result/3580522/en" target="_blank"&gt;land accounting category&lt;/a&gt;&lt;/i&gt; accounting for non-CO2 emissions due to the use of urea-containing fertilisers</t>
        </is>
      </c>
      <c r="AB99" t="inlineStr">
        <is>
          <t/>
        </is>
      </c>
      <c r="AC99" t="inlineStr">
        <is>
          <t/>
        </is>
      </c>
      <c r="AD99" t="inlineStr">
        <is>
          <t/>
        </is>
      </c>
      <c r="AE99" t="inlineStr">
        <is>
          <t/>
        </is>
      </c>
      <c r="AF99" s="2" t="inlineStr">
        <is>
          <t>karbamiidi kasutamine</t>
        </is>
      </c>
      <c r="AG99" s="2" t="inlineStr">
        <is>
          <t>3</t>
        </is>
      </c>
      <c r="AH99" s="2" t="inlineStr">
        <is>
          <t/>
        </is>
      </c>
      <c r="AI99" t="inlineStr">
        <is>
          <t/>
        </is>
      </c>
      <c r="AJ99" s="2" t="inlineStr">
        <is>
          <t>urean levitys</t>
        </is>
      </c>
      <c r="AK99" s="2" t="inlineStr">
        <is>
          <t>3</t>
        </is>
      </c>
      <c r="AL99" s="2" t="inlineStr">
        <is>
          <t/>
        </is>
      </c>
      <c r="AM99" t="inlineStr">
        <is>
          <t>&lt;a href="https://iate.europa.eu/entry/result/3580522/fi" target="_blank"&gt;maankäyttöön liittyvä tilinpitoluokka&lt;/a&gt;, joka vastaa ureaa sisältävien &lt;a href="https://iate.europa.eu/entry/result/757051/fi" target="_blank"&gt;lannoitteiden&lt;/a&gt; käytöstä aiheutuvia &lt;a href="https://iate.europa.eu/entry/result/3619404/fi" target="_blank"&gt;muita kuin hiilidioksidipäästöjä&lt;/a&gt;</t>
        </is>
      </c>
      <c r="AN99" t="inlineStr">
        <is>
          <t/>
        </is>
      </c>
      <c r="AO99" t="inlineStr">
        <is>
          <t/>
        </is>
      </c>
      <c r="AP99" t="inlineStr">
        <is>
          <t/>
        </is>
      </c>
      <c r="AQ99" t="inlineStr">
        <is>
          <t/>
        </is>
      </c>
      <c r="AR99" s="2" t="inlineStr">
        <is>
          <t>úsáid úiré</t>
        </is>
      </c>
      <c r="AS99" s="2" t="inlineStr">
        <is>
          <t>3</t>
        </is>
      </c>
      <c r="AT99" s="2" t="inlineStr">
        <is>
          <t/>
        </is>
      </c>
      <c r="AU99" t="inlineStr">
        <is>
          <t/>
        </is>
      </c>
      <c r="AV99" t="inlineStr">
        <is>
          <t/>
        </is>
      </c>
      <c r="AW99" t="inlineStr">
        <is>
          <t/>
        </is>
      </c>
      <c r="AX99" t="inlineStr">
        <is>
          <t/>
        </is>
      </c>
      <c r="AY99" t="inlineStr">
        <is>
          <t/>
        </is>
      </c>
      <c r="AZ99" s="2" t="inlineStr">
        <is>
          <t>karbamid alkalmazása</t>
        </is>
      </c>
      <c r="BA99" s="2" t="inlineStr">
        <is>
          <t>3</t>
        </is>
      </c>
      <c r="BB99" s="2" t="inlineStr">
        <is>
          <t/>
        </is>
      </c>
      <c r="BC99" t="inlineStr">
        <is>
          <t>&lt;a href="https://iate.europa.eu/entry/result/1351352/hu" target="_blank"&gt;karbamidot&lt;/a&gt; tartalmazó &lt;a href="https://iate.europa.eu/entry/result/757051/hu" target="_blank"&gt;(mű)trágyák&lt;/a&gt; használatából fakadó, &lt;a href="https://iate.europa.eu/entry/result/3619404/hu" target="_blank"&gt;szén-dioxidtól eltérő kibocsátásokra&lt;/a&gt; vonatkozó &lt;a href="https://iate.europa.eu/entry/result/3580522/hu" target="_blank"&gt;területelszámolási kategória&lt;/a&gt;</t>
        </is>
      </c>
      <c r="BD99" t="inlineStr">
        <is>
          <t/>
        </is>
      </c>
      <c r="BE99" t="inlineStr">
        <is>
          <t/>
        </is>
      </c>
      <c r="BF99" t="inlineStr">
        <is>
          <t/>
        </is>
      </c>
      <c r="BG99" t="inlineStr">
        <is>
          <t/>
        </is>
      </c>
      <c r="BH99" s="2" t="inlineStr">
        <is>
          <t>karbamido naudojimas</t>
        </is>
      </c>
      <c r="BI99" s="2" t="inlineStr">
        <is>
          <t>3</t>
        </is>
      </c>
      <c r="BJ99" s="2" t="inlineStr">
        <is>
          <t/>
        </is>
      </c>
      <c r="BK99" t="inlineStr">
        <is>
          <t/>
        </is>
      </c>
      <c r="BL99" t="inlineStr">
        <is>
          <t/>
        </is>
      </c>
      <c r="BM99" t="inlineStr">
        <is>
          <t/>
        </is>
      </c>
      <c r="BN99" t="inlineStr">
        <is>
          <t/>
        </is>
      </c>
      <c r="BO99" t="inlineStr">
        <is>
          <t/>
        </is>
      </c>
      <c r="BP99" t="inlineStr">
        <is>
          <t/>
        </is>
      </c>
      <c r="BQ99" t="inlineStr">
        <is>
          <t/>
        </is>
      </c>
      <c r="BR99" t="inlineStr">
        <is>
          <t/>
        </is>
      </c>
      <c r="BS99" t="inlineStr">
        <is>
          <t/>
        </is>
      </c>
      <c r="BT99" t="inlineStr">
        <is>
          <t/>
        </is>
      </c>
      <c r="BU99" t="inlineStr">
        <is>
          <t/>
        </is>
      </c>
      <c r="BV99" t="inlineStr">
        <is>
          <t/>
        </is>
      </c>
      <c r="BW99" t="inlineStr">
        <is>
          <t/>
        </is>
      </c>
      <c r="BX99" s="2" t="inlineStr">
        <is>
          <t>stosowanie mocznika</t>
        </is>
      </c>
      <c r="BY99" s="2" t="inlineStr">
        <is>
          <t>3</t>
        </is>
      </c>
      <c r="BZ99" s="2" t="inlineStr">
        <is>
          <t/>
        </is>
      </c>
      <c r="CA99" t="inlineStr">
        <is>
          <t/>
        </is>
      </c>
      <c r="CB99" s="2" t="inlineStr">
        <is>
          <t>aplicação de ureia</t>
        </is>
      </c>
      <c r="CC99" s="2" t="inlineStr">
        <is>
          <t>3</t>
        </is>
      </c>
      <c r="CD99" s="2" t="inlineStr">
        <is>
          <t/>
        </is>
      </c>
      <c r="CE99" t="inlineStr">
        <is>
          <t>&lt;a href="https://iate.europa.eu/entry/result/3580522/pt" target="_blank"&gt;Categoria de contabilização dos solos&lt;/a&gt; utilizada para contabilizar as emissões não carbónicas provenientes da utilização de fertilizantes com ureia na agricultura.</t>
        </is>
      </c>
      <c r="CF99" t="inlineStr">
        <is>
          <t/>
        </is>
      </c>
      <c r="CG99" t="inlineStr">
        <is>
          <t/>
        </is>
      </c>
      <c r="CH99" t="inlineStr">
        <is>
          <t/>
        </is>
      </c>
      <c r="CI99" t="inlineStr">
        <is>
          <t/>
        </is>
      </c>
      <c r="CJ99" t="inlineStr">
        <is>
          <t/>
        </is>
      </c>
      <c r="CK99" t="inlineStr">
        <is>
          <t/>
        </is>
      </c>
      <c r="CL99" t="inlineStr">
        <is>
          <t/>
        </is>
      </c>
      <c r="CM99" t="inlineStr">
        <is>
          <t/>
        </is>
      </c>
      <c r="CN99" s="2" t="inlineStr">
        <is>
          <t>uporaba sečnine</t>
        </is>
      </c>
      <c r="CO99" s="2" t="inlineStr">
        <is>
          <t>3</t>
        </is>
      </c>
      <c r="CP99" s="2" t="inlineStr">
        <is>
          <t/>
        </is>
      </c>
      <c r="CQ99" t="inlineStr">
        <is>
          <t/>
        </is>
      </c>
      <c r="CR99" t="inlineStr">
        <is>
          <t/>
        </is>
      </c>
      <c r="CS99" t="inlineStr">
        <is>
          <t/>
        </is>
      </c>
      <c r="CT99" t="inlineStr">
        <is>
          <t/>
        </is>
      </c>
      <c r="CU99" t="inlineStr">
        <is>
          <t/>
        </is>
      </c>
    </row>
    <row r="100">
      <c r="A100" s="1" t="str">
        <f>HYPERLINK("https://iate.europa.eu/entry/result/3619408/all", "3619408")</f>
        <v>3619408</v>
      </c>
      <c r="B100" t="inlineStr">
        <is>
          <t>ENVIRONMENT</t>
        </is>
      </c>
      <c r="C100" t="inlineStr">
        <is>
          <t>ENVIRONMENT|deterioration of the environment|nuisance|pollutant|atmospheric pollutant|greenhouse gas</t>
        </is>
      </c>
      <c r="D100" t="inlineStr">
        <is>
          <t/>
        </is>
      </c>
      <c r="E100" t="inlineStr">
        <is>
          <t/>
        </is>
      </c>
      <c r="F100" t="inlineStr">
        <is>
          <t/>
        </is>
      </c>
      <c r="G100" t="inlineStr">
        <is>
          <t/>
        </is>
      </c>
      <c r="H100" t="inlineStr">
        <is>
          <t/>
        </is>
      </c>
      <c r="I100" t="inlineStr">
        <is>
          <t/>
        </is>
      </c>
      <c r="J100" t="inlineStr">
        <is>
          <t/>
        </is>
      </c>
      <c r="K100" t="inlineStr">
        <is>
          <t/>
        </is>
      </c>
      <c r="L100" t="inlineStr">
        <is>
          <t/>
        </is>
      </c>
      <c r="M100" t="inlineStr">
        <is>
          <t/>
        </is>
      </c>
      <c r="N100" t="inlineStr">
        <is>
          <t/>
        </is>
      </c>
      <c r="O100" t="inlineStr">
        <is>
          <t/>
        </is>
      </c>
      <c r="P100" t="inlineStr">
        <is>
          <t/>
        </is>
      </c>
      <c r="Q100" t="inlineStr">
        <is>
          <t/>
        </is>
      </c>
      <c r="R100" t="inlineStr">
        <is>
          <t/>
        </is>
      </c>
      <c r="S100" t="inlineStr">
        <is>
          <t/>
        </is>
      </c>
      <c r="T100" t="inlineStr">
        <is>
          <t/>
        </is>
      </c>
      <c r="U100" t="inlineStr">
        <is>
          <t/>
        </is>
      </c>
      <c r="V100" t="inlineStr">
        <is>
          <t/>
        </is>
      </c>
      <c r="W100" t="inlineStr">
        <is>
          <t/>
        </is>
      </c>
      <c r="X100" s="2" t="inlineStr">
        <is>
          <t>liming</t>
        </is>
      </c>
      <c r="Y100" s="2" t="inlineStr">
        <is>
          <t>3</t>
        </is>
      </c>
      <c r="Z100" s="2" t="inlineStr">
        <is>
          <t/>
        </is>
      </c>
      <c r="AA100" t="inlineStr">
        <is>
          <t>&lt;i&gt;&lt;a href="https://iate.europa.eu/entry/result/3580522/en" target="_blank"&gt;land accounting category&lt;/a&gt;&lt;/i&gt; accounting for non-CO2 emissions due to the use of &lt;a href="https://iate.europa.eu/entry/result/3567730/en" target="_blank"&gt;&lt;i&gt;liming material&lt;/i&gt;&lt;/a&gt;</t>
        </is>
      </c>
      <c r="AB100" t="inlineStr">
        <is>
          <t/>
        </is>
      </c>
      <c r="AC100" t="inlineStr">
        <is>
          <t/>
        </is>
      </c>
      <c r="AD100" t="inlineStr">
        <is>
          <t/>
        </is>
      </c>
      <c r="AE100" t="inlineStr">
        <is>
          <t/>
        </is>
      </c>
      <c r="AF100" s="2" t="inlineStr">
        <is>
          <t>lupjamine</t>
        </is>
      </c>
      <c r="AG100" s="2" t="inlineStr">
        <is>
          <t>3</t>
        </is>
      </c>
      <c r="AH100" s="2" t="inlineStr">
        <is>
          <t/>
        </is>
      </c>
      <c r="AI100" t="inlineStr">
        <is>
          <t/>
        </is>
      </c>
      <c r="AJ100" s="2" t="inlineStr">
        <is>
          <t>kalkitus</t>
        </is>
      </c>
      <c r="AK100" s="2" t="inlineStr">
        <is>
          <t>3</t>
        </is>
      </c>
      <c r="AL100" s="2" t="inlineStr">
        <is>
          <t/>
        </is>
      </c>
      <c r="AM100" t="inlineStr">
        <is>
          <t/>
        </is>
      </c>
      <c r="AN100" t="inlineStr">
        <is>
          <t/>
        </is>
      </c>
      <c r="AO100" t="inlineStr">
        <is>
          <t/>
        </is>
      </c>
      <c r="AP100" t="inlineStr">
        <is>
          <t/>
        </is>
      </c>
      <c r="AQ100" t="inlineStr">
        <is>
          <t/>
        </is>
      </c>
      <c r="AR100" s="2" t="inlineStr">
        <is>
          <t>aoladh</t>
        </is>
      </c>
      <c r="AS100" s="2" t="inlineStr">
        <is>
          <t>3</t>
        </is>
      </c>
      <c r="AT100" s="2" t="inlineStr">
        <is>
          <t/>
        </is>
      </c>
      <c r="AU100" t="inlineStr">
        <is>
          <t/>
        </is>
      </c>
      <c r="AV100" t="inlineStr">
        <is>
          <t/>
        </is>
      </c>
      <c r="AW100" t="inlineStr">
        <is>
          <t/>
        </is>
      </c>
      <c r="AX100" t="inlineStr">
        <is>
          <t/>
        </is>
      </c>
      <c r="AY100" t="inlineStr">
        <is>
          <t/>
        </is>
      </c>
      <c r="AZ100" s="2" t="inlineStr">
        <is>
          <t>meszezés</t>
        </is>
      </c>
      <c r="BA100" s="2" t="inlineStr">
        <is>
          <t>3</t>
        </is>
      </c>
      <c r="BB100" s="2" t="inlineStr">
        <is>
          <t/>
        </is>
      </c>
      <c r="BC100" t="inlineStr">
        <is>
          <t>&lt;a href="https://iate.europa.eu/entry/result/3567730/hu" target="_blank"&gt;meszezőanyagok&lt;/a&gt; használatából következő, &lt;a href="https://iate.europa.eu/entry/result/3619404/hu" target="_blank"&gt;szén-dioxidtól eltérő kibocsátásokra&lt;/a&gt; vonatkozó &lt;a href="https://iate.europa.eu/entry/result/3580522/hu" target="_blank"&gt;területelszámolási kategória&lt;/a&gt;</t>
        </is>
      </c>
      <c r="BD100" t="inlineStr">
        <is>
          <t/>
        </is>
      </c>
      <c r="BE100" t="inlineStr">
        <is>
          <t/>
        </is>
      </c>
      <c r="BF100" t="inlineStr">
        <is>
          <t/>
        </is>
      </c>
      <c r="BG100" t="inlineStr">
        <is>
          <t/>
        </is>
      </c>
      <c r="BH100" s="2" t="inlineStr">
        <is>
          <t>kalkinimas</t>
        </is>
      </c>
      <c r="BI100" s="2" t="inlineStr">
        <is>
          <t>3</t>
        </is>
      </c>
      <c r="BJ100" s="2" t="inlineStr">
        <is>
          <t/>
        </is>
      </c>
      <c r="BK100" t="inlineStr">
        <is>
          <t/>
        </is>
      </c>
      <c r="BL100" t="inlineStr">
        <is>
          <t/>
        </is>
      </c>
      <c r="BM100" t="inlineStr">
        <is>
          <t/>
        </is>
      </c>
      <c r="BN100" t="inlineStr">
        <is>
          <t/>
        </is>
      </c>
      <c r="BO100" t="inlineStr">
        <is>
          <t/>
        </is>
      </c>
      <c r="BP100" t="inlineStr">
        <is>
          <t/>
        </is>
      </c>
      <c r="BQ100" t="inlineStr">
        <is>
          <t/>
        </is>
      </c>
      <c r="BR100" t="inlineStr">
        <is>
          <t/>
        </is>
      </c>
      <c r="BS100" t="inlineStr">
        <is>
          <t/>
        </is>
      </c>
      <c r="BT100" t="inlineStr">
        <is>
          <t/>
        </is>
      </c>
      <c r="BU100" t="inlineStr">
        <is>
          <t/>
        </is>
      </c>
      <c r="BV100" t="inlineStr">
        <is>
          <t/>
        </is>
      </c>
      <c r="BW100" t="inlineStr">
        <is>
          <t/>
        </is>
      </c>
      <c r="BX100" s="2" t="inlineStr">
        <is>
          <t>wapnowanie</t>
        </is>
      </c>
      <c r="BY100" s="2" t="inlineStr">
        <is>
          <t>3</t>
        </is>
      </c>
      <c r="BZ100" s="2" t="inlineStr">
        <is>
          <t/>
        </is>
      </c>
      <c r="CA100" t="inlineStr">
        <is>
          <t/>
        </is>
      </c>
      <c r="CB100" s="2" t="inlineStr">
        <is>
          <t>calagem</t>
        </is>
      </c>
      <c r="CC100" s="2" t="inlineStr">
        <is>
          <t>3</t>
        </is>
      </c>
      <c r="CD100" s="2" t="inlineStr">
        <is>
          <t/>
        </is>
      </c>
      <c r="CE100" t="inlineStr">
        <is>
          <t>&lt;a href="https://iate.europa.eu/entry/result/3580522/pt" target="_blank"&gt;Categoria de contabilização dos solos&lt;/a&gt; utilizada para contabilizar as emissões não carbónicas provenientes da utilização de corretivos alcalinizantes na agricultura.</t>
        </is>
      </c>
      <c r="CF100" t="inlineStr">
        <is>
          <t/>
        </is>
      </c>
      <c r="CG100" t="inlineStr">
        <is>
          <t/>
        </is>
      </c>
      <c r="CH100" t="inlineStr">
        <is>
          <t/>
        </is>
      </c>
      <c r="CI100" t="inlineStr">
        <is>
          <t/>
        </is>
      </c>
      <c r="CJ100" t="inlineStr">
        <is>
          <t/>
        </is>
      </c>
      <c r="CK100" t="inlineStr">
        <is>
          <t/>
        </is>
      </c>
      <c r="CL100" t="inlineStr">
        <is>
          <t/>
        </is>
      </c>
      <c r="CM100" t="inlineStr">
        <is>
          <t/>
        </is>
      </c>
      <c r="CN100" s="2" t="inlineStr">
        <is>
          <t>apnjenje</t>
        </is>
      </c>
      <c r="CO100" s="2" t="inlineStr">
        <is>
          <t>3</t>
        </is>
      </c>
      <c r="CP100" s="2" t="inlineStr">
        <is>
          <t/>
        </is>
      </c>
      <c r="CQ100" t="inlineStr">
        <is>
          <t/>
        </is>
      </c>
      <c r="CR100" t="inlineStr">
        <is>
          <t/>
        </is>
      </c>
      <c r="CS100" t="inlineStr">
        <is>
          <t/>
        </is>
      </c>
      <c r="CT100" t="inlineStr">
        <is>
          <t/>
        </is>
      </c>
      <c r="CU100" t="inlineStr">
        <is>
          <t/>
        </is>
      </c>
    </row>
    <row r="101">
      <c r="A101" s="1" t="str">
        <f>HYPERLINK("https://iate.europa.eu/entry/result/385212/all", "385212")</f>
        <v>385212</v>
      </c>
      <c r="B101" t="inlineStr">
        <is>
          <t>ENVIRONMENT</t>
        </is>
      </c>
      <c r="C101" t="inlineStr">
        <is>
          <t>ENVIRONMENT|deterioration of the environment|nuisance|pollutant|atmospheric pollutant|greenhouse gas</t>
        </is>
      </c>
      <c r="D101" t="inlineStr">
        <is>
          <t/>
        </is>
      </c>
      <c r="E101" t="inlineStr">
        <is>
          <t/>
        </is>
      </c>
      <c r="F101" t="inlineStr">
        <is>
          <t/>
        </is>
      </c>
      <c r="G101" t="inlineStr">
        <is>
          <t/>
        </is>
      </c>
      <c r="H101" t="inlineStr">
        <is>
          <t/>
        </is>
      </c>
      <c r="I101" t="inlineStr">
        <is>
          <t/>
        </is>
      </c>
      <c r="J101" t="inlineStr">
        <is>
          <t/>
        </is>
      </c>
      <c r="K101" t="inlineStr">
        <is>
          <t/>
        </is>
      </c>
      <c r="L101" t="inlineStr">
        <is>
          <t/>
        </is>
      </c>
      <c r="M101" t="inlineStr">
        <is>
          <t/>
        </is>
      </c>
      <c r="N101" t="inlineStr">
        <is>
          <t/>
        </is>
      </c>
      <c r="O101" t="inlineStr">
        <is>
          <t/>
        </is>
      </c>
      <c r="P101" t="inlineStr">
        <is>
          <t/>
        </is>
      </c>
      <c r="Q101" t="inlineStr">
        <is>
          <t/>
        </is>
      </c>
      <c r="R101" t="inlineStr">
        <is>
          <t/>
        </is>
      </c>
      <c r="S101" t="inlineStr">
        <is>
          <t/>
        </is>
      </c>
      <c r="T101" t="inlineStr">
        <is>
          <t/>
        </is>
      </c>
      <c r="U101" t="inlineStr">
        <is>
          <t/>
        </is>
      </c>
      <c r="V101" t="inlineStr">
        <is>
          <t/>
        </is>
      </c>
      <c r="W101" t="inlineStr">
        <is>
          <t/>
        </is>
      </c>
      <c r="X101" s="2" t="inlineStr">
        <is>
          <t>field burning of agricultural residues</t>
        </is>
      </c>
      <c r="Y101" s="2" t="inlineStr">
        <is>
          <t>3</t>
        </is>
      </c>
      <c r="Z101" s="2" t="inlineStr">
        <is>
          <t/>
        </is>
      </c>
      <c r="AA101" t="inlineStr">
        <is>
          <t>&lt;i&gt;&lt;a href="https://iate.europa.eu/entry/result/3580522/en" target="_blank"&gt;land accounting category &lt;/a&gt;&lt;/i&gt;accounting for emissions from biomass burning</t>
        </is>
      </c>
      <c r="AB101" s="2" t="inlineStr">
        <is>
          <t>quema en el campo de residuos agrícolas</t>
        </is>
      </c>
      <c r="AC101" s="2" t="inlineStr">
        <is>
          <t>1</t>
        </is>
      </c>
      <c r="AD101" s="2" t="inlineStr">
        <is>
          <t/>
        </is>
      </c>
      <c r="AE101" t="inlineStr">
        <is>
          <t/>
        </is>
      </c>
      <c r="AF101" s="2" t="inlineStr">
        <is>
          <t>põllumajandusjääkide põletamine põllul</t>
        </is>
      </c>
      <c r="AG101" s="2" t="inlineStr">
        <is>
          <t>3</t>
        </is>
      </c>
      <c r="AH101" s="2" t="inlineStr">
        <is>
          <t/>
        </is>
      </c>
      <c r="AI101" t="inlineStr">
        <is>
          <t/>
        </is>
      </c>
      <c r="AJ101" t="inlineStr">
        <is>
          <t/>
        </is>
      </c>
      <c r="AK101" t="inlineStr">
        <is>
          <t/>
        </is>
      </c>
      <c r="AL101" t="inlineStr">
        <is>
          <t/>
        </is>
      </c>
      <c r="AM101" t="inlineStr">
        <is>
          <t/>
        </is>
      </c>
      <c r="AN101" s="2" t="inlineStr">
        <is>
          <t>incinération sur place de déchets agricoles</t>
        </is>
      </c>
      <c r="AO101" s="2" t="inlineStr">
        <is>
          <t>1</t>
        </is>
      </c>
      <c r="AP101" s="2" t="inlineStr">
        <is>
          <t/>
        </is>
      </c>
      <c r="AQ101" t="inlineStr">
        <is>
          <t/>
        </is>
      </c>
      <c r="AR101" s="2" t="inlineStr">
        <is>
          <t>loscadh ar an láthair d'fhuíll talmhaíochta</t>
        </is>
      </c>
      <c r="AS101" s="2" t="inlineStr">
        <is>
          <t>3</t>
        </is>
      </c>
      <c r="AT101" s="2" t="inlineStr">
        <is>
          <t/>
        </is>
      </c>
      <c r="AU101" t="inlineStr">
        <is>
          <t/>
        </is>
      </c>
      <c r="AV101" t="inlineStr">
        <is>
          <t/>
        </is>
      </c>
      <c r="AW101" t="inlineStr">
        <is>
          <t/>
        </is>
      </c>
      <c r="AX101" t="inlineStr">
        <is>
          <t/>
        </is>
      </c>
      <c r="AY101" t="inlineStr">
        <is>
          <t/>
        </is>
      </c>
      <c r="AZ101" t="inlineStr">
        <is>
          <t/>
        </is>
      </c>
      <c r="BA101" t="inlineStr">
        <is>
          <t/>
        </is>
      </c>
      <c r="BB101" t="inlineStr">
        <is>
          <t/>
        </is>
      </c>
      <c r="BC101" t="inlineStr">
        <is>
          <t/>
        </is>
      </c>
      <c r="BD101" t="inlineStr">
        <is>
          <t/>
        </is>
      </c>
      <c r="BE101" t="inlineStr">
        <is>
          <t/>
        </is>
      </c>
      <c r="BF101" t="inlineStr">
        <is>
          <t/>
        </is>
      </c>
      <c r="BG101" t="inlineStr">
        <is>
          <t/>
        </is>
      </c>
      <c r="BH101" s="2" t="inlineStr">
        <is>
          <t>žemės ūkio atliekų deginimas vietoje</t>
        </is>
      </c>
      <c r="BI101" s="2" t="inlineStr">
        <is>
          <t>3</t>
        </is>
      </c>
      <c r="BJ101" s="2" t="inlineStr">
        <is>
          <t/>
        </is>
      </c>
      <c r="BK101" t="inlineStr">
        <is>
          <t/>
        </is>
      </c>
      <c r="BL101" t="inlineStr">
        <is>
          <t/>
        </is>
      </c>
      <c r="BM101" t="inlineStr">
        <is>
          <t/>
        </is>
      </c>
      <c r="BN101" t="inlineStr">
        <is>
          <t/>
        </is>
      </c>
      <c r="BO101" t="inlineStr">
        <is>
          <t/>
        </is>
      </c>
      <c r="BP101" t="inlineStr">
        <is>
          <t/>
        </is>
      </c>
      <c r="BQ101" t="inlineStr">
        <is>
          <t/>
        </is>
      </c>
      <c r="BR101" t="inlineStr">
        <is>
          <t/>
        </is>
      </c>
      <c r="BS101" t="inlineStr">
        <is>
          <t/>
        </is>
      </c>
      <c r="BT101" t="inlineStr">
        <is>
          <t/>
        </is>
      </c>
      <c r="BU101" t="inlineStr">
        <is>
          <t/>
        </is>
      </c>
      <c r="BV101" t="inlineStr">
        <is>
          <t/>
        </is>
      </c>
      <c r="BW101" t="inlineStr">
        <is>
          <t/>
        </is>
      </c>
      <c r="BX101" s="2" t="inlineStr">
        <is>
          <t>spalanie pozostałości rolnych na polach</t>
        </is>
      </c>
      <c r="BY101" s="2" t="inlineStr">
        <is>
          <t>3</t>
        </is>
      </c>
      <c r="BZ101" s="2" t="inlineStr">
        <is>
          <t/>
        </is>
      </c>
      <c r="CA101" t="inlineStr">
        <is>
          <t/>
        </is>
      </c>
      <c r="CB101" s="2" t="inlineStr">
        <is>
          <t>queima de resíduos agrícolas</t>
        </is>
      </c>
      <c r="CC101" s="2" t="inlineStr">
        <is>
          <t>3</t>
        </is>
      </c>
      <c r="CD101" s="2" t="inlineStr">
        <is>
          <t/>
        </is>
      </c>
      <c r="CE101" t="inlineStr">
        <is>
          <t>&lt;a href="https://iate.europa.eu/entry/result/3580522/pt" target="_blank"&gt;Categoria de contabilização dos solos&lt;/a&gt; utilizada para contabilizar as emissões da queima de biomassa..</t>
        </is>
      </c>
      <c r="CF101" s="2" t="inlineStr">
        <is>
          <t>arderea miriștilor și a resturilor vegetale pe terenul arabil</t>
        </is>
      </c>
      <c r="CG101" s="2" t="inlineStr">
        <is>
          <t>3</t>
        </is>
      </c>
      <c r="CH101" s="2" t="inlineStr">
        <is>
          <t/>
        </is>
      </c>
      <c r="CI101" t="inlineStr">
        <is>
          <t/>
        </is>
      </c>
      <c r="CJ101" t="inlineStr">
        <is>
          <t/>
        </is>
      </c>
      <c r="CK101" t="inlineStr">
        <is>
          <t/>
        </is>
      </c>
      <c r="CL101" t="inlineStr">
        <is>
          <t/>
        </is>
      </c>
      <c r="CM101" t="inlineStr">
        <is>
          <t/>
        </is>
      </c>
      <c r="CN101" s="2" t="inlineStr">
        <is>
          <t>sežig kmetijskih ostankov na poljih</t>
        </is>
      </c>
      <c r="CO101" s="2" t="inlineStr">
        <is>
          <t>3</t>
        </is>
      </c>
      <c r="CP101" s="2" t="inlineStr">
        <is>
          <t/>
        </is>
      </c>
      <c r="CQ101" t="inlineStr">
        <is>
          <t/>
        </is>
      </c>
      <c r="CR101" t="inlineStr">
        <is>
          <t/>
        </is>
      </c>
      <c r="CS101" t="inlineStr">
        <is>
          <t/>
        </is>
      </c>
      <c r="CT101" t="inlineStr">
        <is>
          <t/>
        </is>
      </c>
      <c r="CU101" t="inlineStr">
        <is>
          <t/>
        </is>
      </c>
    </row>
    <row r="102">
      <c r="A102" s="1" t="str">
        <f>HYPERLINK("https://iate.europa.eu/entry/result/385211/all", "385211")</f>
        <v>385211</v>
      </c>
      <c r="B102" t="inlineStr">
        <is>
          <t>ENVIRONMENT</t>
        </is>
      </c>
      <c r="C102" t="inlineStr">
        <is>
          <t>ENVIRONMENT|deterioration of the environment|nuisance|pollutant|atmospheric pollutant|greenhouse gas</t>
        </is>
      </c>
      <c r="D102" t="inlineStr">
        <is>
          <t/>
        </is>
      </c>
      <c r="E102" t="inlineStr">
        <is>
          <t/>
        </is>
      </c>
      <c r="F102" t="inlineStr">
        <is>
          <t/>
        </is>
      </c>
      <c r="G102" t="inlineStr">
        <is>
          <t/>
        </is>
      </c>
      <c r="H102" t="inlineStr">
        <is>
          <t/>
        </is>
      </c>
      <c r="I102" t="inlineStr">
        <is>
          <t/>
        </is>
      </c>
      <c r="J102" t="inlineStr">
        <is>
          <t/>
        </is>
      </c>
      <c r="K102" t="inlineStr">
        <is>
          <t/>
        </is>
      </c>
      <c r="L102" t="inlineStr">
        <is>
          <t/>
        </is>
      </c>
      <c r="M102" t="inlineStr">
        <is>
          <t/>
        </is>
      </c>
      <c r="N102" t="inlineStr">
        <is>
          <t/>
        </is>
      </c>
      <c r="O102" t="inlineStr">
        <is>
          <t/>
        </is>
      </c>
      <c r="P102" t="inlineStr">
        <is>
          <t/>
        </is>
      </c>
      <c r="Q102" t="inlineStr">
        <is>
          <t/>
        </is>
      </c>
      <c r="R102" t="inlineStr">
        <is>
          <t/>
        </is>
      </c>
      <c r="S102" t="inlineStr">
        <is>
          <t/>
        </is>
      </c>
      <c r="T102" t="inlineStr">
        <is>
          <t/>
        </is>
      </c>
      <c r="U102" t="inlineStr">
        <is>
          <t/>
        </is>
      </c>
      <c r="V102" t="inlineStr">
        <is>
          <t/>
        </is>
      </c>
      <c r="W102" t="inlineStr">
        <is>
          <t/>
        </is>
      </c>
      <c r="X102" s="2" t="inlineStr">
        <is>
          <t>prescribed burning of savannas</t>
        </is>
      </c>
      <c r="Y102" s="2" t="inlineStr">
        <is>
          <t>3</t>
        </is>
      </c>
      <c r="Z102" s="2" t="inlineStr">
        <is>
          <t/>
        </is>
      </c>
      <c r="AA102" t="inlineStr">
        <is>
          <t>&lt;i&gt;&lt;a href="https://iate.europa.eu/entry/result/3580522/en" target="_blank"&gt;land accounting category&lt;/a&gt; &lt;/i&gt;accounting for emissions from biomass burning</t>
        </is>
      </c>
      <c r="AB102" s="2" t="inlineStr">
        <is>
          <t>quema prescrita de sabanas</t>
        </is>
      </c>
      <c r="AC102" s="2" t="inlineStr">
        <is>
          <t>1</t>
        </is>
      </c>
      <c r="AD102" s="2" t="inlineStr">
        <is>
          <t/>
        </is>
      </c>
      <c r="AE102" t="inlineStr">
        <is>
          <t/>
        </is>
      </c>
      <c r="AF102" s="2" t="inlineStr">
        <is>
          <t>savannide tahtlik põletamine</t>
        </is>
      </c>
      <c r="AG102" s="2" t="inlineStr">
        <is>
          <t>3</t>
        </is>
      </c>
      <c r="AH102" s="2" t="inlineStr">
        <is>
          <t/>
        </is>
      </c>
      <c r="AI102" t="inlineStr">
        <is>
          <t/>
        </is>
      </c>
      <c r="AJ102" t="inlineStr">
        <is>
          <t/>
        </is>
      </c>
      <c r="AK102" t="inlineStr">
        <is>
          <t/>
        </is>
      </c>
      <c r="AL102" t="inlineStr">
        <is>
          <t/>
        </is>
      </c>
      <c r="AM102" t="inlineStr">
        <is>
          <t/>
        </is>
      </c>
      <c r="AN102" s="2" t="inlineStr">
        <is>
          <t>brûlage dirigé de la savane</t>
        </is>
      </c>
      <c r="AO102" s="2" t="inlineStr">
        <is>
          <t>1</t>
        </is>
      </c>
      <c r="AP102" s="2" t="inlineStr">
        <is>
          <t/>
        </is>
      </c>
      <c r="AQ102" t="inlineStr">
        <is>
          <t/>
        </is>
      </c>
      <c r="AR102" s="2" t="inlineStr">
        <is>
          <t>loscadh forordaithe sabhánaí</t>
        </is>
      </c>
      <c r="AS102" s="2" t="inlineStr">
        <is>
          <t>3</t>
        </is>
      </c>
      <c r="AT102" s="2" t="inlineStr">
        <is>
          <t/>
        </is>
      </c>
      <c r="AU102" t="inlineStr">
        <is>
          <t/>
        </is>
      </c>
      <c r="AV102" t="inlineStr">
        <is>
          <t/>
        </is>
      </c>
      <c r="AW102" t="inlineStr">
        <is>
          <t/>
        </is>
      </c>
      <c r="AX102" t="inlineStr">
        <is>
          <t/>
        </is>
      </c>
      <c r="AY102" t="inlineStr">
        <is>
          <t/>
        </is>
      </c>
      <c r="AZ102" s="2" t="inlineStr">
        <is>
          <t>füves területek előírt felégetése</t>
        </is>
      </c>
      <c r="BA102" s="2" t="inlineStr">
        <is>
          <t>3</t>
        </is>
      </c>
      <c r="BB102" s="2" t="inlineStr">
        <is>
          <t/>
        </is>
      </c>
      <c r="BC102" t="inlineStr">
        <is>
          <t>a biomassza-égetésből származó &lt;a href="https://iate.europa.eu/entry/result/2246215/hu" target="_blank"&gt;kibocsátásokra&lt;/a&gt; vonatkozó &lt;a href="https://iate.europa.eu/entry/result/3580522/hu" target="_blank"&gt;területelszámolási kategória&lt;/a&gt;</t>
        </is>
      </c>
      <c r="BD102" t="inlineStr">
        <is>
          <t/>
        </is>
      </c>
      <c r="BE102" t="inlineStr">
        <is>
          <t/>
        </is>
      </c>
      <c r="BF102" t="inlineStr">
        <is>
          <t/>
        </is>
      </c>
      <c r="BG102" t="inlineStr">
        <is>
          <t/>
        </is>
      </c>
      <c r="BH102" s="2" t="inlineStr">
        <is>
          <t>numatytas savanų deginimas</t>
        </is>
      </c>
      <c r="BI102" s="2" t="inlineStr">
        <is>
          <t>3</t>
        </is>
      </c>
      <c r="BJ102" s="2" t="inlineStr">
        <is>
          <t/>
        </is>
      </c>
      <c r="BK102" t="inlineStr">
        <is>
          <t/>
        </is>
      </c>
      <c r="BL102" t="inlineStr">
        <is>
          <t/>
        </is>
      </c>
      <c r="BM102" t="inlineStr">
        <is>
          <t/>
        </is>
      </c>
      <c r="BN102" t="inlineStr">
        <is>
          <t/>
        </is>
      </c>
      <c r="BO102" t="inlineStr">
        <is>
          <t/>
        </is>
      </c>
      <c r="BP102" t="inlineStr">
        <is>
          <t/>
        </is>
      </c>
      <c r="BQ102" t="inlineStr">
        <is>
          <t/>
        </is>
      </c>
      <c r="BR102" t="inlineStr">
        <is>
          <t/>
        </is>
      </c>
      <c r="BS102" t="inlineStr">
        <is>
          <t/>
        </is>
      </c>
      <c r="BT102" t="inlineStr">
        <is>
          <t/>
        </is>
      </c>
      <c r="BU102" t="inlineStr">
        <is>
          <t/>
        </is>
      </c>
      <c r="BV102" t="inlineStr">
        <is>
          <t/>
        </is>
      </c>
      <c r="BW102" t="inlineStr">
        <is>
          <t/>
        </is>
      </c>
      <c r="BX102" s="2" t="inlineStr">
        <is>
          <t>planowe wypalanie sawann</t>
        </is>
      </c>
      <c r="BY102" s="2" t="inlineStr">
        <is>
          <t>3</t>
        </is>
      </c>
      <c r="BZ102" s="2" t="inlineStr">
        <is>
          <t/>
        </is>
      </c>
      <c r="CA102" t="inlineStr">
        <is>
          <t/>
        </is>
      </c>
      <c r="CB102" s="2" t="inlineStr">
        <is>
          <t>queima intencional de savanas</t>
        </is>
      </c>
      <c r="CC102" s="2" t="inlineStr">
        <is>
          <t>3</t>
        </is>
      </c>
      <c r="CD102" s="2" t="inlineStr">
        <is>
          <t/>
        </is>
      </c>
      <c r="CE102" t="inlineStr">
        <is>
          <t>&lt;a href="https://iate.europa.eu/entry/result/3580522/pt" target="_blank"&gt;Categoria de contabilização dos solos&lt;/a&gt; utilizada para contabilizar as emissões da queima de biomassa.</t>
        </is>
      </c>
      <c r="CF102" t="inlineStr">
        <is>
          <t/>
        </is>
      </c>
      <c r="CG102" t="inlineStr">
        <is>
          <t/>
        </is>
      </c>
      <c r="CH102" t="inlineStr">
        <is>
          <t/>
        </is>
      </c>
      <c r="CI102" t="inlineStr">
        <is>
          <t/>
        </is>
      </c>
      <c r="CJ102" t="inlineStr">
        <is>
          <t/>
        </is>
      </c>
      <c r="CK102" t="inlineStr">
        <is>
          <t/>
        </is>
      </c>
      <c r="CL102" t="inlineStr">
        <is>
          <t/>
        </is>
      </c>
      <c r="CM102" t="inlineStr">
        <is>
          <t/>
        </is>
      </c>
      <c r="CN102" s="2" t="inlineStr">
        <is>
          <t>predpisano požiganje savan</t>
        </is>
      </c>
      <c r="CO102" s="2" t="inlineStr">
        <is>
          <t>3</t>
        </is>
      </c>
      <c r="CP102" s="2" t="inlineStr">
        <is>
          <t/>
        </is>
      </c>
      <c r="CQ102" t="inlineStr">
        <is>
          <t/>
        </is>
      </c>
      <c r="CR102" t="inlineStr">
        <is>
          <t/>
        </is>
      </c>
      <c r="CS102" t="inlineStr">
        <is>
          <t/>
        </is>
      </c>
      <c r="CT102" t="inlineStr">
        <is>
          <t/>
        </is>
      </c>
      <c r="CU102" t="inlineStr">
        <is>
          <t/>
        </is>
      </c>
    </row>
    <row r="103">
      <c r="A103" s="1" t="str">
        <f>HYPERLINK("https://iate.europa.eu/entry/result/911964/all", "911964")</f>
        <v>911964</v>
      </c>
      <c r="B103" t="inlineStr">
        <is>
          <t>ENVIRONMENT</t>
        </is>
      </c>
      <c r="C103" t="inlineStr">
        <is>
          <t>ENVIRONMENT|deterioration of the environment|nuisance|pollutant|atmospheric pollutant|greenhouse gas</t>
        </is>
      </c>
      <c r="D103" t="inlineStr">
        <is>
          <t/>
        </is>
      </c>
      <c r="E103" t="inlineStr">
        <is>
          <t/>
        </is>
      </c>
      <c r="F103" t="inlineStr">
        <is>
          <t/>
        </is>
      </c>
      <c r="G103" t="inlineStr">
        <is>
          <t/>
        </is>
      </c>
      <c r="H103" t="inlineStr">
        <is>
          <t/>
        </is>
      </c>
      <c r="I103" t="inlineStr">
        <is>
          <t/>
        </is>
      </c>
      <c r="J103" t="inlineStr">
        <is>
          <t/>
        </is>
      </c>
      <c r="K103" t="inlineStr">
        <is>
          <t/>
        </is>
      </c>
      <c r="L103" t="inlineStr">
        <is>
          <t/>
        </is>
      </c>
      <c r="M103" t="inlineStr">
        <is>
          <t/>
        </is>
      </c>
      <c r="N103" t="inlineStr">
        <is>
          <t/>
        </is>
      </c>
      <c r="O103" t="inlineStr">
        <is>
          <t/>
        </is>
      </c>
      <c r="P103" t="inlineStr">
        <is>
          <t/>
        </is>
      </c>
      <c r="Q103" t="inlineStr">
        <is>
          <t/>
        </is>
      </c>
      <c r="R103" t="inlineStr">
        <is>
          <t/>
        </is>
      </c>
      <c r="S103" t="inlineStr">
        <is>
          <t/>
        </is>
      </c>
      <c r="T103" t="inlineStr">
        <is>
          <t/>
        </is>
      </c>
      <c r="U103" t="inlineStr">
        <is>
          <t/>
        </is>
      </c>
      <c r="V103" t="inlineStr">
        <is>
          <t/>
        </is>
      </c>
      <c r="W103" t="inlineStr">
        <is>
          <t/>
        </is>
      </c>
      <c r="X103" s="2" t="inlineStr">
        <is>
          <t>manure management</t>
        </is>
      </c>
      <c r="Y103" s="2" t="inlineStr">
        <is>
          <t>2</t>
        </is>
      </c>
      <c r="Z103" s="2" t="inlineStr">
        <is>
          <t/>
        </is>
      </c>
      <c r="AA103" t="inlineStr">
        <is>
          <t>&lt;i&gt;&lt;a href="https://iate.europa.eu/entry/result/3580522/en" target="_blank"&gt;land accounting category&lt;/a&gt; &lt;/i&gt;accounting for methane (CH4) and N&lt;sub&gt;2&lt;/sub&gt;O emissions</t>
        </is>
      </c>
      <c r="AB103" s="2" t="inlineStr">
        <is>
          <t>aprovechamiento del estiércol</t>
        </is>
      </c>
      <c r="AC103" s="2" t="inlineStr">
        <is>
          <t>1</t>
        </is>
      </c>
      <c r="AD103" s="2" t="inlineStr">
        <is>
          <t/>
        </is>
      </c>
      <c r="AE103" t="inlineStr">
        <is>
          <t/>
        </is>
      </c>
      <c r="AF103" s="2" t="inlineStr">
        <is>
          <t>sõnnikukäitlus</t>
        </is>
      </c>
      <c r="AG103" s="2" t="inlineStr">
        <is>
          <t>3</t>
        </is>
      </c>
      <c r="AH103" s="2" t="inlineStr">
        <is>
          <t/>
        </is>
      </c>
      <c r="AI103" t="inlineStr">
        <is>
          <t/>
        </is>
      </c>
      <c r="AJ103" s="2" t="inlineStr">
        <is>
          <t>lannan käsittely</t>
        </is>
      </c>
      <c r="AK103" s="2" t="inlineStr">
        <is>
          <t>3</t>
        </is>
      </c>
      <c r="AL103" s="2" t="inlineStr">
        <is>
          <t/>
        </is>
      </c>
      <c r="AM103" t="inlineStr">
        <is>
          <t/>
        </is>
      </c>
      <c r="AN103" s="2" t="inlineStr">
        <is>
          <t>gestion du fumier</t>
        </is>
      </c>
      <c r="AO103" s="2" t="inlineStr">
        <is>
          <t>3</t>
        </is>
      </c>
      <c r="AP103" s="2" t="inlineStr">
        <is>
          <t/>
        </is>
      </c>
      <c r="AQ103" t="inlineStr">
        <is>
          <t/>
        </is>
      </c>
      <c r="AR103" s="2" t="inlineStr">
        <is>
          <t>bainistiú aoiligh|
bainistíocht aoiligh</t>
        </is>
      </c>
      <c r="AS103" s="2" t="inlineStr">
        <is>
          <t>3|
3</t>
        </is>
      </c>
      <c r="AT103" s="2" t="inlineStr">
        <is>
          <t xml:space="preserve">|
</t>
        </is>
      </c>
      <c r="AU103" t="inlineStr">
        <is>
          <t/>
        </is>
      </c>
      <c r="AV103" t="inlineStr">
        <is>
          <t/>
        </is>
      </c>
      <c r="AW103" t="inlineStr">
        <is>
          <t/>
        </is>
      </c>
      <c r="AX103" t="inlineStr">
        <is>
          <t/>
        </is>
      </c>
      <c r="AY103" t="inlineStr">
        <is>
          <t/>
        </is>
      </c>
      <c r="AZ103" s="2" t="inlineStr">
        <is>
          <t>trágyagazdálkodás|
trágyakezelés</t>
        </is>
      </c>
      <c r="BA103" s="2" t="inlineStr">
        <is>
          <t>3|
3</t>
        </is>
      </c>
      <c r="BB103" s="2" t="inlineStr">
        <is>
          <t xml:space="preserve">|
</t>
        </is>
      </c>
      <c r="BC103" t="inlineStr">
        <is>
          <t>a &lt;a href="https://iate.europa.eu/entry/result/1085236/hu" target="_blank"&gt;metán&lt;/a&gt;- és a &lt;a href="https://iate.europa.eu/entry/result/1485314/hu" target="_blank"&gt;dinitrogén-oxid&lt;/a&gt;-kibocsátásra vonatkozó &lt;a href="https://iate.europa.eu/entry/result/3580522/hu" target="_blank"&gt;területelszámolási kategória&lt;/a&gt;</t>
        </is>
      </c>
      <c r="BD103" t="inlineStr">
        <is>
          <t/>
        </is>
      </c>
      <c r="BE103" t="inlineStr">
        <is>
          <t/>
        </is>
      </c>
      <c r="BF103" t="inlineStr">
        <is>
          <t/>
        </is>
      </c>
      <c r="BG103" t="inlineStr">
        <is>
          <t/>
        </is>
      </c>
      <c r="BH103" s="2" t="inlineStr">
        <is>
          <t>mėšlo tvarkymas</t>
        </is>
      </c>
      <c r="BI103" s="2" t="inlineStr">
        <is>
          <t>3</t>
        </is>
      </c>
      <c r="BJ103" s="2" t="inlineStr">
        <is>
          <t/>
        </is>
      </c>
      <c r="BK103" t="inlineStr">
        <is>
          <t/>
        </is>
      </c>
      <c r="BL103" t="inlineStr">
        <is>
          <t/>
        </is>
      </c>
      <c r="BM103" t="inlineStr">
        <is>
          <t/>
        </is>
      </c>
      <c r="BN103" t="inlineStr">
        <is>
          <t/>
        </is>
      </c>
      <c r="BO103" t="inlineStr">
        <is>
          <t/>
        </is>
      </c>
      <c r="BP103" t="inlineStr">
        <is>
          <t/>
        </is>
      </c>
      <c r="BQ103" t="inlineStr">
        <is>
          <t/>
        </is>
      </c>
      <c r="BR103" t="inlineStr">
        <is>
          <t/>
        </is>
      </c>
      <c r="BS103" t="inlineStr">
        <is>
          <t/>
        </is>
      </c>
      <c r="BT103" s="2" t="inlineStr">
        <is>
          <t>mestbeheer</t>
        </is>
      </c>
      <c r="BU103" s="2" t="inlineStr">
        <is>
          <t>3</t>
        </is>
      </c>
      <c r="BV103" s="2" t="inlineStr">
        <is>
          <t/>
        </is>
      </c>
      <c r="BW103" t="inlineStr">
        <is>
          <t>---</t>
        </is>
      </c>
      <c r="BX103" s="2" t="inlineStr">
        <is>
          <t>gospodarowanie obornikiem</t>
        </is>
      </c>
      <c r="BY103" s="2" t="inlineStr">
        <is>
          <t>3</t>
        </is>
      </c>
      <c r="BZ103" s="2" t="inlineStr">
        <is>
          <t/>
        </is>
      </c>
      <c r="CA103" t="inlineStr">
        <is>
          <t>proces, który rozpoczyna się w momencie wytworzenia odchodów przez zwierzęta, poprzez przechowywanie i obróbkę, aż po nawożenie</t>
        </is>
      </c>
      <c r="CB103" s="2" t="inlineStr">
        <is>
          <t>gestão do estrume</t>
        </is>
      </c>
      <c r="CC103" s="2" t="inlineStr">
        <is>
          <t>3</t>
        </is>
      </c>
      <c r="CD103" s="2" t="inlineStr">
        <is>
          <t/>
        </is>
      </c>
      <c r="CE103" t="inlineStr">
        <is>
          <t>&lt;a href="https://iate.europa.eu/entry/result/3580522/pt" target="_blank"&gt;Categoria de contabilização dos solos&lt;/a&gt; que diz respeito às emissões de metano (CH&lt;sub&gt;4&lt;/sub&gt;) e de óxido nitroso (N&lt;sub&gt;2&lt;/sub&gt;O).</t>
        </is>
      </c>
      <c r="CF103" t="inlineStr">
        <is>
          <t/>
        </is>
      </c>
      <c r="CG103" t="inlineStr">
        <is>
          <t/>
        </is>
      </c>
      <c r="CH103" t="inlineStr">
        <is>
          <t/>
        </is>
      </c>
      <c r="CI103" t="inlineStr">
        <is>
          <t/>
        </is>
      </c>
      <c r="CJ103" t="inlineStr">
        <is>
          <t/>
        </is>
      </c>
      <c r="CK103" t="inlineStr">
        <is>
          <t/>
        </is>
      </c>
      <c r="CL103" t="inlineStr">
        <is>
          <t/>
        </is>
      </c>
      <c r="CM103" t="inlineStr">
        <is>
          <t/>
        </is>
      </c>
      <c r="CN103" s="2" t="inlineStr">
        <is>
          <t>ravnanje z gnojem</t>
        </is>
      </c>
      <c r="CO103" s="2" t="inlineStr">
        <is>
          <t>3</t>
        </is>
      </c>
      <c r="CP103" s="2" t="inlineStr">
        <is>
          <t/>
        </is>
      </c>
      <c r="CQ103" t="inlineStr">
        <is>
          <t/>
        </is>
      </c>
      <c r="CR103" t="inlineStr">
        <is>
          <t/>
        </is>
      </c>
      <c r="CS103" t="inlineStr">
        <is>
          <t/>
        </is>
      </c>
      <c r="CT103" t="inlineStr">
        <is>
          <t/>
        </is>
      </c>
      <c r="CU103" t="inlineStr">
        <is>
          <t/>
        </is>
      </c>
    </row>
    <row r="104">
      <c r="A104" s="1" t="str">
        <f>HYPERLINK("https://iate.europa.eu/entry/result/917497/all", "917497")</f>
        <v>917497</v>
      </c>
      <c r="B104" t="inlineStr">
        <is>
          <t>AGRICULTURE, FORESTRY AND FISHERIES;ENVIRONMENT</t>
        </is>
      </c>
      <c r="C104" t="inlineStr">
        <is>
          <t>AGRICULTURE, FORESTRY AND FISHERIES|means of agricultural production|livestock;ENVIRONMENT|deterioration of the environment|nuisance|pollutant|atmospheric pollutant|greenhouse gas</t>
        </is>
      </c>
      <c r="D104" t="inlineStr">
        <is>
          <t/>
        </is>
      </c>
      <c r="E104" t="inlineStr">
        <is>
          <t/>
        </is>
      </c>
      <c r="F104" t="inlineStr">
        <is>
          <t/>
        </is>
      </c>
      <c r="G104" t="inlineStr">
        <is>
          <t/>
        </is>
      </c>
      <c r="H104" t="inlineStr">
        <is>
          <t/>
        </is>
      </c>
      <c r="I104" t="inlineStr">
        <is>
          <t/>
        </is>
      </c>
      <c r="J104" t="inlineStr">
        <is>
          <t/>
        </is>
      </c>
      <c r="K104" t="inlineStr">
        <is>
          <t/>
        </is>
      </c>
      <c r="L104" s="2" t="inlineStr">
        <is>
          <t>tarmgæring</t>
        </is>
      </c>
      <c r="M104" s="2" t="inlineStr">
        <is>
          <t>4</t>
        </is>
      </c>
      <c r="N104" s="2" t="inlineStr">
        <is>
          <t/>
        </is>
      </c>
      <c r="O104" t="inlineStr">
        <is>
          <t/>
        </is>
      </c>
      <c r="P104" t="inlineStr">
        <is>
          <t/>
        </is>
      </c>
      <c r="Q104" t="inlineStr">
        <is>
          <t/>
        </is>
      </c>
      <c r="R104" t="inlineStr">
        <is>
          <t/>
        </is>
      </c>
      <c r="S104" t="inlineStr">
        <is>
          <t/>
        </is>
      </c>
      <c r="T104" t="inlineStr">
        <is>
          <t/>
        </is>
      </c>
      <c r="U104" t="inlineStr">
        <is>
          <t/>
        </is>
      </c>
      <c r="V104" t="inlineStr">
        <is>
          <t/>
        </is>
      </c>
      <c r="W104" t="inlineStr">
        <is>
          <t/>
        </is>
      </c>
      <c r="X104" s="2" t="inlineStr">
        <is>
          <t>enteric fermentation</t>
        </is>
      </c>
      <c r="Y104" s="2" t="inlineStr">
        <is>
          <t>3</t>
        </is>
      </c>
      <c r="Z104" s="2" t="inlineStr">
        <is>
          <t/>
        </is>
      </c>
      <c r="AA104" t="inlineStr">
        <is>
          <t>&lt;i&gt;&lt;a href="https://iate.europa.eu/entry/result/3580522/en" target="_blank"&gt;land accounting category&lt;/a&gt;&lt;/i&gt; representing methane (CH&lt;sub&gt;4&lt;/sub&gt;) emissions due to enteric fermentation of animal feeds in the stomachs of cattle</t>
        </is>
      </c>
      <c r="AB104" s="2" t="inlineStr">
        <is>
          <t>fermentación entérica</t>
        </is>
      </c>
      <c r="AC104" s="2" t="inlineStr">
        <is>
          <t>1</t>
        </is>
      </c>
      <c r="AD104" s="2" t="inlineStr">
        <is>
          <t/>
        </is>
      </c>
      <c r="AE104" t="inlineStr">
        <is>
          <t/>
        </is>
      </c>
      <c r="AF104" s="2" t="inlineStr">
        <is>
          <t>soolesisene fermentatsioon</t>
        </is>
      </c>
      <c r="AG104" s="2" t="inlineStr">
        <is>
          <t>3</t>
        </is>
      </c>
      <c r="AH104" s="2" t="inlineStr">
        <is>
          <t/>
        </is>
      </c>
      <c r="AI104" t="inlineStr">
        <is>
          <t>protsess, mille käigus toimub kariloomade seedetraktis olevate mikroobsete organismide mõjul tarbitud sööda kääritamine ning selle tulemusena moodustub metaan, mis eraldub peamiselt hingamise (suu) kaudu</t>
        </is>
      </c>
      <c r="AJ104" s="2" t="inlineStr">
        <is>
          <t>kotieläinten ruoansulatus</t>
        </is>
      </c>
      <c r="AK104" s="2" t="inlineStr">
        <is>
          <t>3</t>
        </is>
      </c>
      <c r="AL104" s="2" t="inlineStr">
        <is>
          <t/>
        </is>
      </c>
      <c r="AM104" t="inlineStr">
        <is>
          <t/>
        </is>
      </c>
      <c r="AN104" s="2" t="inlineStr">
        <is>
          <t>fermentation entérique</t>
        </is>
      </c>
      <c r="AO104" s="2" t="inlineStr">
        <is>
          <t>1</t>
        </is>
      </c>
      <c r="AP104" s="2" t="inlineStr">
        <is>
          <t/>
        </is>
      </c>
      <c r="AQ104" t="inlineStr">
        <is>
          <t/>
        </is>
      </c>
      <c r="AR104" s="2" t="inlineStr">
        <is>
          <t>coipeadh eintreach</t>
        </is>
      </c>
      <c r="AS104" s="2" t="inlineStr">
        <is>
          <t>3</t>
        </is>
      </c>
      <c r="AT104" s="2" t="inlineStr">
        <is>
          <t/>
        </is>
      </c>
      <c r="AU104" t="inlineStr">
        <is>
          <t/>
        </is>
      </c>
      <c r="AV104" t="inlineStr">
        <is>
          <t/>
        </is>
      </c>
      <c r="AW104" t="inlineStr">
        <is>
          <t/>
        </is>
      </c>
      <c r="AX104" t="inlineStr">
        <is>
          <t/>
        </is>
      </c>
      <c r="AY104" t="inlineStr">
        <is>
          <t/>
        </is>
      </c>
      <c r="AZ104" s="2" t="inlineStr">
        <is>
          <t>emésztőrendszeri fermentáció</t>
        </is>
      </c>
      <c r="BA104" s="2" t="inlineStr">
        <is>
          <t>3</t>
        </is>
      </c>
      <c r="BB104" s="2" t="inlineStr">
        <is>
          <t/>
        </is>
      </c>
      <c r="BC104" t="inlineStr">
        <is>
          <t>a &lt;a href="https://iate.europa.eu/entry/result/45530/hu" target="_blank"&gt;szarvasmarhák &lt;/a&gt;emésztőrendszerében a takarmány fermentálódása során bekövetkező metánkibocsátásra vonatkozó &lt;a href="https://iate.europa.eu/entry/result/3580522/hu" target="_blank"&gt;területelszámolási kategória&lt;/a&gt;</t>
        </is>
      </c>
      <c r="BD104" s="2" t="inlineStr">
        <is>
          <t>fermentazione enterica</t>
        </is>
      </c>
      <c r="BE104" s="2" t="inlineStr">
        <is>
          <t>2</t>
        </is>
      </c>
      <c r="BF104" s="2" t="inlineStr">
        <is>
          <t/>
        </is>
      </c>
      <c r="BG104" t="inlineStr">
        <is>
          <t>Rientra tra i settori prioritari per la riduzione delle emissioni.</t>
        </is>
      </c>
      <c r="BH104" s="2" t="inlineStr">
        <is>
          <t>žarnyno fermentacija</t>
        </is>
      </c>
      <c r="BI104" s="2" t="inlineStr">
        <is>
          <t>3</t>
        </is>
      </c>
      <c r="BJ104" s="2" t="inlineStr">
        <is>
          <t/>
        </is>
      </c>
      <c r="BK104" t="inlineStr">
        <is>
          <t/>
        </is>
      </c>
      <c r="BL104" t="inlineStr">
        <is>
          <t/>
        </is>
      </c>
      <c r="BM104" t="inlineStr">
        <is>
          <t/>
        </is>
      </c>
      <c r="BN104" t="inlineStr">
        <is>
          <t/>
        </is>
      </c>
      <c r="BO104" t="inlineStr">
        <is>
          <t/>
        </is>
      </c>
      <c r="BP104" t="inlineStr">
        <is>
          <t/>
        </is>
      </c>
      <c r="BQ104" t="inlineStr">
        <is>
          <t/>
        </is>
      </c>
      <c r="BR104" t="inlineStr">
        <is>
          <t/>
        </is>
      </c>
      <c r="BS104" t="inlineStr">
        <is>
          <t/>
        </is>
      </c>
      <c r="BT104" s="2" t="inlineStr">
        <is>
          <t>darmgisting</t>
        </is>
      </c>
      <c r="BU104" s="2" t="inlineStr">
        <is>
          <t>3</t>
        </is>
      </c>
      <c r="BV104" s="2" t="inlineStr">
        <is>
          <t/>
        </is>
      </c>
      <c r="BW104" t="inlineStr">
        <is>
          <t/>
        </is>
      </c>
      <c r="BX104" s="2" t="inlineStr">
        <is>
          <t>fermentacja jelitowa</t>
        </is>
      </c>
      <c r="BY104" s="2" t="inlineStr">
        <is>
          <t>3</t>
        </is>
      </c>
      <c r="BZ104" s="2" t="inlineStr">
        <is>
          <t/>
        </is>
      </c>
      <c r="CA104" t="inlineStr">
        <is>
          <t/>
        </is>
      </c>
      <c r="CB104" s="2" t="inlineStr">
        <is>
          <t>fermentação entérica</t>
        </is>
      </c>
      <c r="CC104" s="2" t="inlineStr">
        <is>
          <t>3</t>
        </is>
      </c>
      <c r="CD104" s="2" t="inlineStr">
        <is>
          <t/>
        </is>
      </c>
      <c r="CE104" t="inlineStr">
        <is>
          <t>Processo digestivo dos herbívoros ruminantes, através do qual o material vegetal ingerido é convertido em hidratos de carbono e ácidos gordos com libertação de calor, dióxido de carbono (CO2) e metano (CH4).</t>
        </is>
      </c>
      <c r="CF104" t="inlineStr">
        <is>
          <t/>
        </is>
      </c>
      <c r="CG104" t="inlineStr">
        <is>
          <t/>
        </is>
      </c>
      <c r="CH104" t="inlineStr">
        <is>
          <t/>
        </is>
      </c>
      <c r="CI104" t="inlineStr">
        <is>
          <t/>
        </is>
      </c>
      <c r="CJ104" t="inlineStr">
        <is>
          <t/>
        </is>
      </c>
      <c r="CK104" t="inlineStr">
        <is>
          <t/>
        </is>
      </c>
      <c r="CL104" t="inlineStr">
        <is>
          <t/>
        </is>
      </c>
      <c r="CM104" t="inlineStr">
        <is>
          <t/>
        </is>
      </c>
      <c r="CN104" s="2" t="inlineStr">
        <is>
          <t>črevesna fermentacija</t>
        </is>
      </c>
      <c r="CO104" s="2" t="inlineStr">
        <is>
          <t>3</t>
        </is>
      </c>
      <c r="CP104" s="2" t="inlineStr">
        <is>
          <t/>
        </is>
      </c>
      <c r="CQ104" t="inlineStr">
        <is>
          <t/>
        </is>
      </c>
      <c r="CR104" s="2" t="inlineStr">
        <is>
          <t>metanbildning i mag-tarmkanalen</t>
        </is>
      </c>
      <c r="CS104" s="2" t="inlineStr">
        <is>
          <t>2</t>
        </is>
      </c>
      <c r="CT104" s="2" t="inlineStr">
        <is>
          <t/>
        </is>
      </c>
      <c r="CU104" t="inlineStr">
        <is>
          <t/>
        </is>
      </c>
    </row>
    <row r="105">
      <c r="A105" s="1" t="str">
        <f>HYPERLINK("https://iate.europa.eu/entry/result/3619769/all", "3619769")</f>
        <v>3619769</v>
      </c>
      <c r="B105" t="inlineStr">
        <is>
          <t>ENVIRONMENT</t>
        </is>
      </c>
      <c r="C105" t="inlineStr">
        <is>
          <t>ENVIRONMENT|environmental policy|climate change policy|emission trading|EU Emissions Trading Scheme</t>
        </is>
      </c>
      <c r="D105" t="inlineStr">
        <is>
          <t/>
        </is>
      </c>
      <c r="E105" t="inlineStr">
        <is>
          <t/>
        </is>
      </c>
      <c r="F105" t="inlineStr">
        <is>
          <t/>
        </is>
      </c>
      <c r="G105" t="inlineStr">
        <is>
          <t/>
        </is>
      </c>
      <c r="H105" t="inlineStr">
        <is>
          <t/>
        </is>
      </c>
      <c r="I105" t="inlineStr">
        <is>
          <t/>
        </is>
      </c>
      <c r="J105" t="inlineStr">
        <is>
          <t/>
        </is>
      </c>
      <c r="K105" t="inlineStr">
        <is>
          <t/>
        </is>
      </c>
      <c r="L105" t="inlineStr">
        <is>
          <t/>
        </is>
      </c>
      <c r="M105" t="inlineStr">
        <is>
          <t/>
        </is>
      </c>
      <c r="N105" t="inlineStr">
        <is>
          <t/>
        </is>
      </c>
      <c r="O105" t="inlineStr">
        <is>
          <t/>
        </is>
      </c>
      <c r="P105" t="inlineStr">
        <is>
          <t/>
        </is>
      </c>
      <c r="Q105" t="inlineStr">
        <is>
          <t/>
        </is>
      </c>
      <c r="R105" t="inlineStr">
        <is>
          <t/>
        </is>
      </c>
      <c r="S105" t="inlineStr">
        <is>
          <t/>
        </is>
      </c>
      <c r="T105" t="inlineStr">
        <is>
          <t/>
        </is>
      </c>
      <c r="U105" t="inlineStr">
        <is>
          <t/>
        </is>
      </c>
      <c r="V105" t="inlineStr">
        <is>
          <t/>
        </is>
      </c>
      <c r="W105" t="inlineStr">
        <is>
          <t/>
        </is>
      </c>
      <c r="X105" s="2" t="inlineStr">
        <is>
          <t>non-CO2 agriculture sector|
non-CO2 agricultural sector|
non-CO2 agriculture|
agriculture non-CO2 sector</t>
        </is>
      </c>
      <c r="Y105" s="2" t="inlineStr">
        <is>
          <t>3|
3|
3|
3</t>
        </is>
      </c>
      <c r="Z105" s="2" t="inlineStr">
        <is>
          <t xml:space="preserve">|
|
|
</t>
        </is>
      </c>
      <c r="AA105" t="inlineStr">
        <is>
          <t>any agriculture sector that falls under the scope of the ESR Regulation (EU) 2018/842</t>
        </is>
      </c>
      <c r="AB105" t="inlineStr">
        <is>
          <t/>
        </is>
      </c>
      <c r="AC105" t="inlineStr">
        <is>
          <t/>
        </is>
      </c>
      <c r="AD105" t="inlineStr">
        <is>
          <t/>
        </is>
      </c>
      <c r="AE105" t="inlineStr">
        <is>
          <t/>
        </is>
      </c>
      <c r="AF105" s="2" t="inlineStr">
        <is>
          <t>muu kui CO&lt;sub&gt;2&lt;/sub&gt;ga seotud põllumajandussektor</t>
        </is>
      </c>
      <c r="AG105" s="2" t="inlineStr">
        <is>
          <t>2</t>
        </is>
      </c>
      <c r="AH105" s="2" t="inlineStr">
        <is>
          <t/>
        </is>
      </c>
      <c r="AI105" t="inlineStr">
        <is>
          <t>põllumajandussektor, mis kuulub määruse (EL) 2018/842 kohaldamisalasse</t>
        </is>
      </c>
      <c r="AJ105" s="2" t="inlineStr">
        <is>
          <t>muita kuin hiilidioksidipäästöjä aiheuttavat maatalouden sektorit</t>
        </is>
      </c>
      <c r="AK105" s="2" t="inlineStr">
        <is>
          <t>3</t>
        </is>
      </c>
      <c r="AL105" s="2" t="inlineStr">
        <is>
          <t/>
        </is>
      </c>
      <c r="AM105" t="inlineStr">
        <is>
          <t>mikä tahansa maatalouden sektori, joka kuuluu asetuksen (EU) 2018/842 soveltamisalaan</t>
        </is>
      </c>
      <c r="AN105" t="inlineStr">
        <is>
          <t/>
        </is>
      </c>
      <c r="AO105" t="inlineStr">
        <is>
          <t/>
        </is>
      </c>
      <c r="AP105" t="inlineStr">
        <is>
          <t/>
        </is>
      </c>
      <c r="AQ105" t="inlineStr">
        <is>
          <t/>
        </is>
      </c>
      <c r="AR105" s="2" t="inlineStr">
        <is>
          <t>earnáil talmhaíochta neamh‑CO2</t>
        </is>
      </c>
      <c r="AS105" s="2" t="inlineStr">
        <is>
          <t>3</t>
        </is>
      </c>
      <c r="AT105" s="2" t="inlineStr">
        <is>
          <t/>
        </is>
      </c>
      <c r="AU105" t="inlineStr">
        <is>
          <t/>
        </is>
      </c>
      <c r="AV105" t="inlineStr">
        <is>
          <t/>
        </is>
      </c>
      <c r="AW105" t="inlineStr">
        <is>
          <t/>
        </is>
      </c>
      <c r="AX105" t="inlineStr">
        <is>
          <t/>
        </is>
      </c>
      <c r="AY105" t="inlineStr">
        <is>
          <t/>
        </is>
      </c>
      <c r="AZ105" t="inlineStr">
        <is>
          <t/>
        </is>
      </c>
      <c r="BA105" t="inlineStr">
        <is>
          <t/>
        </is>
      </c>
      <c r="BB105" t="inlineStr">
        <is>
          <t/>
        </is>
      </c>
      <c r="BC105" t="inlineStr">
        <is>
          <t/>
        </is>
      </c>
      <c r="BD105" t="inlineStr">
        <is>
          <t/>
        </is>
      </c>
      <c r="BE105" t="inlineStr">
        <is>
          <t/>
        </is>
      </c>
      <c r="BF105" t="inlineStr">
        <is>
          <t/>
        </is>
      </c>
      <c r="BG105" t="inlineStr">
        <is>
          <t/>
        </is>
      </c>
      <c r="BH105" s="2" t="inlineStr">
        <is>
          <t>žemės ūkio sektorius, kuriame išmetamos kitos nei CO&lt;sub&gt;2&lt;/sub&gt; dujos</t>
        </is>
      </c>
      <c r="BI105" s="2" t="inlineStr">
        <is>
          <t>3</t>
        </is>
      </c>
      <c r="BJ105" s="2" t="inlineStr">
        <is>
          <t/>
        </is>
      </c>
      <c r="BK105" t="inlineStr">
        <is>
          <t/>
        </is>
      </c>
      <c r="BL105" t="inlineStr">
        <is>
          <t/>
        </is>
      </c>
      <c r="BM105" t="inlineStr">
        <is>
          <t/>
        </is>
      </c>
      <c r="BN105" t="inlineStr">
        <is>
          <t/>
        </is>
      </c>
      <c r="BO105" t="inlineStr">
        <is>
          <t/>
        </is>
      </c>
      <c r="BP105" t="inlineStr">
        <is>
          <t/>
        </is>
      </c>
      <c r="BQ105" t="inlineStr">
        <is>
          <t/>
        </is>
      </c>
      <c r="BR105" t="inlineStr">
        <is>
          <t/>
        </is>
      </c>
      <c r="BS105" t="inlineStr">
        <is>
          <t/>
        </is>
      </c>
      <c r="BT105" t="inlineStr">
        <is>
          <t/>
        </is>
      </c>
      <c r="BU105" t="inlineStr">
        <is>
          <t/>
        </is>
      </c>
      <c r="BV105" t="inlineStr">
        <is>
          <t/>
        </is>
      </c>
      <c r="BW105" t="inlineStr">
        <is>
          <t/>
        </is>
      </c>
      <c r="BX105" s="2" t="inlineStr">
        <is>
          <t>emisje z sektora rolnictwa inne niż CO&lt;sub&gt;2&lt;/sub&gt;</t>
        </is>
      </c>
      <c r="BY105" s="2" t="inlineStr">
        <is>
          <t>3</t>
        </is>
      </c>
      <c r="BZ105" s="2" t="inlineStr">
        <is>
          <t/>
        </is>
      </c>
      <c r="CA105" t="inlineStr">
        <is>
          <t>emisje z każdego sektora rolnictwa, który jest objęty zakresem rozporządzenia w sprawie wspólnego wysiłku redukcyjnego (rozporządzenie (UE) 2018/842)</t>
        </is>
      </c>
      <c r="CB105" s="2" t="inlineStr">
        <is>
          <t>setor agrícola de emissões não carbónicas|
setor agrícola não-CO&lt;sub&gt;2&lt;/sub&gt;</t>
        </is>
      </c>
      <c r="CC105" s="2" t="inlineStr">
        <is>
          <t>3|
3</t>
        </is>
      </c>
      <c r="CD105" s="2" t="inlineStr">
        <is>
          <t xml:space="preserve">|
</t>
        </is>
      </c>
      <c r="CE105" t="inlineStr">
        <is>
          <t>Qualquer setor agrícola abrangido pelo âmbito do &lt;a href="https://eur-lex.europa.eu/legal-content/PT/TXT/?from=PT&amp;amp;uri=CELEX%3A32018R0842" target="_blank"&gt;Regulamento (UE) 2018/842.&lt;/a&gt;</t>
        </is>
      </c>
      <c r="CF105" t="inlineStr">
        <is>
          <t/>
        </is>
      </c>
      <c r="CG105" t="inlineStr">
        <is>
          <t/>
        </is>
      </c>
      <c r="CH105" t="inlineStr">
        <is>
          <t/>
        </is>
      </c>
      <c r="CI105" t="inlineStr">
        <is>
          <t/>
        </is>
      </c>
      <c r="CJ105" t="inlineStr">
        <is>
          <t/>
        </is>
      </c>
      <c r="CK105" t="inlineStr">
        <is>
          <t/>
        </is>
      </c>
      <c r="CL105" t="inlineStr">
        <is>
          <t/>
        </is>
      </c>
      <c r="CM105" t="inlineStr">
        <is>
          <t/>
        </is>
      </c>
      <c r="CN105" s="2" t="inlineStr">
        <is>
          <t>kmetijski sektor brez CO&lt;sub&gt;2&lt;/sub&gt;</t>
        </is>
      </c>
      <c r="CO105" s="2" t="inlineStr">
        <is>
          <t>3</t>
        </is>
      </c>
      <c r="CP105" s="2" t="inlineStr">
        <is>
          <t/>
        </is>
      </c>
      <c r="CQ105" t="inlineStr">
        <is>
          <t>vsak kmetijski sektor, ki spada v področje uporabe &lt;a href="https://iate.europa.eu/entry/result/3579367/sl" target="_blank"&gt;Uredbe (EU) 2018/842&lt;/a&gt;</t>
        </is>
      </c>
      <c r="CR105" t="inlineStr">
        <is>
          <t/>
        </is>
      </c>
      <c r="CS105" t="inlineStr">
        <is>
          <t/>
        </is>
      </c>
      <c r="CT105" t="inlineStr">
        <is>
          <t/>
        </is>
      </c>
      <c r="CU105" t="inlineStr">
        <is>
          <t/>
        </is>
      </c>
    </row>
    <row r="106">
      <c r="A106" s="1" t="str">
        <f>HYPERLINK("https://iate.europa.eu/entry/result/3599837/all", "3599837")</f>
        <v>3599837</v>
      </c>
      <c r="B106" t="inlineStr">
        <is>
          <t>INDUSTRY;ENERGY;EUROPEAN UNION</t>
        </is>
      </c>
      <c r="C106" t="inlineStr">
        <is>
          <t>INDUSTRY|electronics and electrical engineering|electrical engineering|electrical equipment|electricity storage device;ENERGY|energy policy|energy policy;EUROPEAN UNION|European construction|deepening of the European Union|EU activity|EU action|EU initiative</t>
        </is>
      </c>
      <c r="D106" s="2" t="inlineStr">
        <is>
          <t>Партньорство Batt4EU|
Партньорство за изграждане на верига за създаване на стойност в сектора на батериите в Европа</t>
        </is>
      </c>
      <c r="E106" s="2" t="inlineStr">
        <is>
          <t>3|
3</t>
        </is>
      </c>
      <c r="F106" s="2" t="inlineStr">
        <is>
          <t xml:space="preserve">|
</t>
        </is>
      </c>
      <c r="G106" t="inlineStr">
        <is>
          <t/>
        </is>
      </c>
      <c r="H106" s="2" t="inlineStr">
        <is>
          <t>partnerství BATT4EU|
Evropské partnerství pro hodnotový řetězec průmyslových baterií|
partnerství „Baterie“|
BATT4EU</t>
        </is>
      </c>
      <c r="I106" s="2" t="inlineStr">
        <is>
          <t>3|
3|
3|
3</t>
        </is>
      </c>
      <c r="J106" s="2" t="inlineStr">
        <is>
          <t xml:space="preserve">|
|
|
</t>
        </is>
      </c>
      <c r="K106" t="inlineStr">
        <is>
          <t/>
        </is>
      </c>
      <c r="L106" s="2" t="inlineStr">
        <is>
          <t>BATT4EU|
BATT4EU-partnerskabet|
partnerskab for batterier|
europæisk partnerskab for en industriel batteriværdikæde</t>
        </is>
      </c>
      <c r="M106" s="2" t="inlineStr">
        <is>
          <t>3|
3|
3|
3</t>
        </is>
      </c>
      <c r="N106" s="2" t="inlineStr">
        <is>
          <t xml:space="preserve">|
|
|
</t>
        </is>
      </c>
      <c r="O106" t="inlineStr">
        <is>
          <t/>
        </is>
      </c>
      <c r="P106" s="2" t="inlineStr">
        <is>
          <t>europäische Partnerschaft für Batterien|
Partnerschaft „Batterien“</t>
        </is>
      </c>
      <c r="Q106" s="2" t="inlineStr">
        <is>
          <t>3|
3</t>
        </is>
      </c>
      <c r="R106" s="2" t="inlineStr">
        <is>
          <t xml:space="preserve">|
</t>
        </is>
      </c>
      <c r="S106" t="inlineStr">
        <is>
          <t>im Rahmen von &lt;a href="https://iate.europa.eu/entry/result/3576720/all" target="_blank"&gt;Horizont Europa&lt;/a&gt; geförderte und von der Kommission und der Industrie gemeinsam ins Leben gerufene europäische Partnerschaft zur Unterstützung des Aufbaus eines europäischen Forschungs- und Innovationsökosystems für Batterien von Weltrang, um Europas führende Rolle bei der Konzeption und Herstellung von Batterien für stationäre und mobile Anwendungen der nächsten Generation zu festigen</t>
        </is>
      </c>
      <c r="T106" s="2" t="inlineStr">
        <is>
          <t>ευρωπαϊκή σύμπραξη για την αξιακή αλυσίδα βιομηχανικών συσσωρευτών|
σύμπραξη για τους συσσωρρευτές</t>
        </is>
      </c>
      <c r="U106" s="2" t="inlineStr">
        <is>
          <t>2|
3</t>
        </is>
      </c>
      <c r="V106" s="2" t="inlineStr">
        <is>
          <t xml:space="preserve">|
</t>
        </is>
      </c>
      <c r="W106" t="inlineStr">
        <is>
          <t>ευρωπαϊκή σύμπραξη στο πλαίσιο του προγράμματος «&lt;a href="https://iate.europa.eu/entry/result/3576720/en-el" target="_blank"&gt;Ορίζων Ευρώπη&lt;/a&gt;» με βραχυπρόθεσμο και μεσοπρόθεσμο στόχο τη στήριξη της ανάπτυξης ενός ευρωπαϊκού οικοσυστήματος έρευνας και καινοτομίας παγκόσμιας κλάσης για τους συσσωρευτές, με στόχο τη βιομηχανική υπεροχή της Ευρώπης όσον αφορά τον σχεδιασμό και την παραγωγή συσσωρευτών για την επόμενη γενιά σταθερών και κινητών εφαρμογών</t>
        </is>
      </c>
      <c r="X106" s="2" t="inlineStr">
        <is>
          <t>Batteries Partnership|
BATT4EU Partnership|
European Partnership for an Industrial Battery Value Chain|
BATT4EU</t>
        </is>
      </c>
      <c r="Y106" s="2" t="inlineStr">
        <is>
          <t>3|
3|
3|
3</t>
        </is>
      </c>
      <c r="Z106" s="2" t="inlineStr">
        <is>
          <t xml:space="preserve">|
|
|
</t>
        </is>
      </c>
      <c r="AA106" t="inlineStr">
        <is>
          <t>European partnership under the &lt;a href="https://iate.europa.eu/entry/result/3576720/en" target="_blank"&gt;Horizon Europe&lt;/a&gt; programme with the short to medium-term aim of supporting the development of a world-class European research and innovation ecosystem on batteries, with a view towards industrial leadership by Europe in the design and production of batteries for the next generation of both stationary and mobile applications</t>
        </is>
      </c>
      <c r="AB106" s="2" t="inlineStr">
        <is>
          <t>Asociación Europea para las Baterías: en favor de una cadena de valor industrial europea competitiva para las baterías|
Asociación «Baterías»</t>
        </is>
      </c>
      <c r="AC106" s="2" t="inlineStr">
        <is>
          <t>3|
3</t>
        </is>
      </c>
      <c r="AD106" s="2" t="inlineStr">
        <is>
          <t xml:space="preserve">|
</t>
        </is>
      </c>
      <c r="AE106" t="inlineStr">
        <is>
          <t>Asociación europea establecida en el marco de &lt;a href="https://iate.europa.eu/entry/slideshow/1632907210794/3576720/es" target="_blank"&gt;Horizonte Europa&lt;/a&gt; cuyo objetivo es contribuir al desarrollo de un ecosistema europeo de 
investigación e innovación de categoría mundial en materia de baterías y
 promover el liderazgo industrial europeo en el diseño y la producción 
de baterías para la próxima generación de aplicaciones fijas y móviles.</t>
        </is>
      </c>
      <c r="AF106" s="2" t="inlineStr">
        <is>
          <t>Euroopa partnerlus – patareid ja akud</t>
        </is>
      </c>
      <c r="AG106" s="2" t="inlineStr">
        <is>
          <t>2</t>
        </is>
      </c>
      <c r="AH106" s="2" t="inlineStr">
        <is>
          <t/>
        </is>
      </c>
      <c r="AI106" t="inlineStr">
        <is>
          <t>&lt;i&gt;programmi „Euroopa horisont“&lt;/i&gt; &lt;a href="/entry/result/3576720/all" id="ENTRY_TO_ENTRY_CONVERTER" target="_blank"&gt;IATE:3576720&lt;/a&gt; raames rahastatav partnerlus, mille eesmärgiks on toetada maailmatasemel teadusuuringute ja innovatsiooni arendamist patareide ja akude valdkonnas ning edendada Euroopa tööstuse juhtpositsiooni järgmise põlvkonna statsionaarsete ja mobiilsete rakenduste jaoks mõeldud patareide ja akude projekteerimist ja tootmist</t>
        </is>
      </c>
      <c r="AJ106" s="2" t="inlineStr">
        <is>
          <t>BATT4EU-kumppanuus|
teollisuuden akkujen arvoketjua koskeva eurooppalainen kumppanuus|
akkukumppanuus</t>
        </is>
      </c>
      <c r="AK106" s="2" t="inlineStr">
        <is>
          <t>3|
3|
3</t>
        </is>
      </c>
      <c r="AL106" s="2" t="inlineStr">
        <is>
          <t xml:space="preserve">|
|
</t>
        </is>
      </c>
      <c r="AM106" t="inlineStr">
        <is>
          <t>kumppanuus, jonka tavoitteena on tukea akkuihin liittyvän korkealuokkaisen eurooppalaisen tutkimus- ja innovointiekosysteemin kehittämistä ja vahvistaa Euroopan johtavaa asemaa seuraavan sukupolven kiinteissä ja liikkuvissa sovelluksissa käytettävien akkujen suunnittelussa ja tuotannossa</t>
        </is>
      </c>
      <c r="AN106" s="2" t="inlineStr">
        <is>
          <t>partenariat européen pour les batteries - vers une chaîne de valeur industrielle européenne compétitive pour les batteries|
partenariat «Batteries»</t>
        </is>
      </c>
      <c r="AO106" s="2" t="inlineStr">
        <is>
          <t>3|
3</t>
        </is>
      </c>
      <c r="AP106" s="2" t="inlineStr">
        <is>
          <t xml:space="preserve">|
</t>
        </is>
      </c>
      <c r="AQ106" t="inlineStr">
        <is>
          <t>Partenariat européen entre la Commission européenne, les États membres et des partenaires privés, conclu dans le cadre d'Horizon Europe, visant à soutenir le développement d'un écosystème européen de recherche et 
d'innovation d'envergure mondiale dans le domaine des batteries et à 
stimuler la primauté industrielle européenne dans la conception et la 
production de batteries pour la prochaine génération d'applications tant
 fixes que mobiles</t>
        </is>
      </c>
      <c r="AR106" s="2" t="inlineStr">
        <is>
          <t>an Chomhpháirtíocht Ceallraí|
an Chomhpháirtíocht Eorpach do Shlabhra Luacha le haghaidh Ceallraí Tionsclaíocha</t>
        </is>
      </c>
      <c r="AS106" s="2" t="inlineStr">
        <is>
          <t>3|
3</t>
        </is>
      </c>
      <c r="AT106" s="2" t="inlineStr">
        <is>
          <t xml:space="preserve">|
</t>
        </is>
      </c>
      <c r="AU106" t="inlineStr">
        <is>
          <t/>
        </is>
      </c>
      <c r="AV106" s="2" t="inlineStr">
        <is>
          <t>europsko partnerstvo za vrijednosni lanac industrijskih baterija</t>
        </is>
      </c>
      <c r="AW106" s="2" t="inlineStr">
        <is>
          <t>3</t>
        </is>
      </c>
      <c r="AX106" s="2" t="inlineStr">
        <is>
          <t/>
        </is>
      </c>
      <c r="AY106" t="inlineStr">
        <is>
          <t/>
        </is>
      </c>
      <c r="AZ106" s="2" t="inlineStr">
        <is>
          <t>az ipari akkumulátor-értékláncra irányuló európai partnerség</t>
        </is>
      </c>
      <c r="BA106" s="2" t="inlineStr">
        <is>
          <t>3</t>
        </is>
      </c>
      <c r="BB106" s="2" t="inlineStr">
        <is>
          <t>proposed</t>
        </is>
      </c>
      <c r="BC106" t="inlineStr">
        <is>
          <t>az Európai Bizottság által 2021. június 14-én létrehozott, a &lt;a href="https://iate.europa.eu/entry/result/3576720/hu" target="_blank"&gt;Horizont Európa&lt;/a&gt; keretprogramból finanszírozandó 11 partnerség egyike, amelynek célja az akkumulátorokkal kapcsolatos világszínvonalú európai
kutatási és innovációs ökoszisztéma támogatása, hogy a helyhez kötött és mobil alkalmazások
következő generációja számára készülő akkumulátorok tervezésében és gyártásában Európa a
jövőben ipari vezető szerepet tölthessen be</t>
        </is>
      </c>
      <c r="BD106" s="2" t="inlineStr">
        <is>
          <t>partnership europea per lo sviluppo di una catena del valore delle batterie industriali|
partenariato sulle batterie|
parthership Batt4EU</t>
        </is>
      </c>
      <c r="BE106" s="2" t="inlineStr">
        <is>
          <t>3|
3|
3</t>
        </is>
      </c>
      <c r="BF106" s="2" t="inlineStr">
        <is>
          <t xml:space="preserve">|
|
</t>
        </is>
      </c>
      <c r="BG106" t="inlineStr">
        <is>
          <t>partnership pubblico-privata, co-programmata nell'ambito di &lt;a href="https://iate.europa.eu/entry/slideshow/1630567140771/3576720/en-it" target="_blank"&gt;Orizzonte Europa&lt;/a&gt;&lt;small&gt;,&lt;/small&gt; per lo sviluppo di una catena del valore delle batterie industriali europea competitiva e sostenibile, che mira a sviluppare un ecosistema europeo di ricerca e innovazione di livello mondiale sulle batterie per applicazioni fisse e mobili</t>
        </is>
      </c>
      <c r="BH106" s="2" t="inlineStr">
        <is>
          <t>Europos pramoninių baterijų vertės grandinės partnerystė|
Baterijų partnerystė</t>
        </is>
      </c>
      <c r="BI106" s="2" t="inlineStr">
        <is>
          <t>3|
3</t>
        </is>
      </c>
      <c r="BJ106" s="2" t="inlineStr">
        <is>
          <t xml:space="preserve">|
</t>
        </is>
      </c>
      <c r="BK106" t="inlineStr">
        <is>
          <t>partnerystė, kurios tikslas – remti pasaulinės klasės Europos mokslinių tyrimų ir inovacijų pramoninių baterijų ekosistemos plėtrą ir skatinti Europos pramonės lyderystę projektuojant ir gaminant naujos kartos stacionarius ir mobilius akumuliatorius</t>
        </is>
      </c>
      <c r="BL106" s="2" t="inlineStr">
        <is>
          <t>Eiropas partnerība rūpniecības akumulatoru vērtības ķēdes jomā|
partnerība akumulatoru jomā</t>
        </is>
      </c>
      <c r="BM106" s="2" t="inlineStr">
        <is>
          <t>2|
2</t>
        </is>
      </c>
      <c r="BN106" s="2" t="inlineStr">
        <is>
          <t xml:space="preserve">|
</t>
        </is>
      </c>
      <c r="BO106" t="inlineStr">
        <is>
          <t/>
        </is>
      </c>
      <c r="BP106" s="2" t="inlineStr">
        <is>
          <t>Sħubija tal-Batteriji|
Sħubija Ewropea għall-Katina tal-Valur Industrijali tal-Batteriji</t>
        </is>
      </c>
      <c r="BQ106" s="2" t="inlineStr">
        <is>
          <t>3|
3</t>
        </is>
      </c>
      <c r="BR106" s="2" t="inlineStr">
        <is>
          <t xml:space="preserve">|
</t>
        </is>
      </c>
      <c r="BS106" t="inlineStr">
        <is>
          <t>sħubija Ewropea fil-qafas tal-&lt;a href="https://iate.europa.eu/entry/result/3576720/mt" target="_blank"&gt;programm Orizzont Ewropa&lt;/a&gt; bl-għan li tappoġġja, fuq terminu qasir għal medju, l-iżvilupp ta' ekosistema Ewropea ta' riċerka u ta' innovazzjoni ta' klassi mondjali għall-batteriji, bil-ħsieb li l-Ewropa tkun minn ta' quddiem fis-settur industrijali f'dak li jirrigwarda d-disinn u l-produzzjoni ta' batteriji għall-ġenerazzjoni li jmiss ta' applikazzjonijiet stazzjonarji u mobbli</t>
        </is>
      </c>
      <c r="BT106" s="2" t="inlineStr">
        <is>
          <t>partnerschap voor batterijen|
Europees partnerschap inzake de waardeketen voor industriële batterijen|
Batt4EU</t>
        </is>
      </c>
      <c r="BU106" s="2" t="inlineStr">
        <is>
          <t>3|
3|
3</t>
        </is>
      </c>
      <c r="BV106" s="2" t="inlineStr">
        <is>
          <t xml:space="preserve">|
|
</t>
        </is>
      </c>
      <c r="BW106" t="inlineStr">
        <is>
          <t>Europees partnerschap in het kader van het programma Horizon Europa met als doel op korte tot middellange termijn een Europese onderzoeks- en innovatieomgeving van wereldklasse voor batterijen te scheppen, met het oog op industrieel leiderschap van Europa bij het ontwerpen en produceren van batterijen voor de volgende generatie van zowel stationaire als mobiele toepassingen</t>
        </is>
      </c>
      <c r="BX106" s="2" t="inlineStr">
        <is>
          <t>europejskie partnerstwo na rzecz przemysłowego łańcucha wartości w sektorze baterii|
partnerstwo na rzecz baterii</t>
        </is>
      </c>
      <c r="BY106" s="2" t="inlineStr">
        <is>
          <t>3|
3</t>
        </is>
      </c>
      <c r="BZ106" s="2" t="inlineStr">
        <is>
          <t xml:space="preserve">|
</t>
        </is>
      </c>
      <c r="CA106" t="inlineStr">
        <is>
          <t>partnerstwo mające nca celu ustanowienie najlepszego na świecie zrównoważonego europejskiego łańcucha wartości baterii o obiegu zamkniętym, aby napędzać transformację w kierunku społeczeństwa neutralnego pod względem emisji dwutlenku węgla</t>
        </is>
      </c>
      <c r="CB106" s="2" t="inlineStr">
        <is>
          <t>Parceria Baterias|
Parceria Europeia para Uma Cadeia de Valor Competitiva na Indústria das Baterias</t>
        </is>
      </c>
      <c r="CC106" s="2" t="inlineStr">
        <is>
          <t>3|
3</t>
        </is>
      </c>
      <c r="CD106" s="2" t="inlineStr">
        <is>
          <t xml:space="preserve">proposed|
</t>
        </is>
      </c>
      <c r="CE106" t="inlineStr">
        <is>
          <t>Parceria europeia no âmbito do programa Horizonte Europa, com o objetivo a curto e médio prazo de apoiar o desenvolvimento de um ecossistema europeu de investigação e inovação sobre baterias de craveira mundial.</t>
        </is>
      </c>
      <c r="CF106" s="2" t="inlineStr">
        <is>
          <t>parteneriat privind bateriile</t>
        </is>
      </c>
      <c r="CG106" s="2" t="inlineStr">
        <is>
          <t>3</t>
        </is>
      </c>
      <c r="CH106" s="2" t="inlineStr">
        <is>
          <t/>
        </is>
      </c>
      <c r="CI106" t="inlineStr">
        <is>
          <t/>
        </is>
      </c>
      <c r="CJ106" s="2" t="inlineStr">
        <is>
          <t>partnerstvo pre vývoj batérií|
Európske partnerstvo pre priemyselný hodnotový reťazec batérií</t>
        </is>
      </c>
      <c r="CK106" s="2" t="inlineStr">
        <is>
          <t>3|
3</t>
        </is>
      </c>
      <c r="CL106" s="2" t="inlineStr">
        <is>
          <t xml:space="preserve">|
</t>
        </is>
      </c>
      <c r="CM106" t="inlineStr">
        <is>
          <t>európske partnerstvo v rámci programu &lt;a href="https://iate.europa.eu/entry/result/3576720/sk" target="_blank"&gt;Horizont Európa&lt;/a&gt; s krátkodobým až strednodobým cieľom podporovať rozvoj európskeho výskumného a inovačného ekosystému na svetovej úrovni v oblasti batérií s cieľom dosiahnuť vedúce postavenie priemyslu Európy pri navrhovaní a výrobe batérií pre ďalšiu generáciu stacionárnych aj mobilných aplikácií</t>
        </is>
      </c>
      <c r="CN106" s="2" t="inlineStr">
        <is>
          <t>evropsko partnerstvo za vrednostno verigo industrijske baterije|
partnerstvo za baterije</t>
        </is>
      </c>
      <c r="CO106" s="2" t="inlineStr">
        <is>
          <t>3|
3</t>
        </is>
      </c>
      <c r="CP106" s="2" t="inlineStr">
        <is>
          <t xml:space="preserve">|
</t>
        </is>
      </c>
      <c r="CQ106" t="inlineStr">
        <is>
          <t/>
        </is>
      </c>
      <c r="CR106" s="2" t="inlineStr">
        <is>
          <t>europeiska partnerskapet för en industriell batterivärdekedja|
europeiska batteripartnerskapet</t>
        </is>
      </c>
      <c r="CS106" s="2" t="inlineStr">
        <is>
          <t>3|
3</t>
        </is>
      </c>
      <c r="CT106" s="2" t="inlineStr">
        <is>
          <t>|
proposed</t>
        </is>
      </c>
      <c r="CU106" t="inlineStr">
        <is>
          <t/>
        </is>
      </c>
    </row>
    <row r="107">
      <c r="A107" s="1" t="str">
        <f>HYPERLINK("https://iate.europa.eu/entry/result/3507449/all", "3507449")</f>
        <v>3507449</v>
      </c>
      <c r="B107" t="inlineStr">
        <is>
          <t>ENVIRONMENT;AGRICULTURE, FORESTRY AND FISHERIES</t>
        </is>
      </c>
      <c r="C107" t="inlineStr">
        <is>
          <t>ENVIRONMENT|environmental policy|environmental protection;AGRICULTURE, FORESTRY AND FISHERIES|agricultural policy|agricultural policy</t>
        </is>
      </c>
      <c r="D107" s="2" t="inlineStr">
        <is>
          <t>улавяне на въглероден диоксид в земеделието|
въглеродно земеделие</t>
        </is>
      </c>
      <c r="E107" s="2" t="inlineStr">
        <is>
          <t>3|
3</t>
        </is>
      </c>
      <c r="F107" s="2" t="inlineStr">
        <is>
          <t xml:space="preserve">|
</t>
        </is>
      </c>
      <c r="G107" t="inlineStr">
        <is>
          <t>селскостопански практики, при които се постига улавяне на въглероден диоксид от атмосферата и използването му в почвата</t>
        </is>
      </c>
      <c r="H107" s="2" t="inlineStr">
        <is>
          <t>uhlíkové zemědělství</t>
        </is>
      </c>
      <c r="I107" s="2" t="inlineStr">
        <is>
          <t>2</t>
        </is>
      </c>
      <c r="J107" s="2" t="inlineStr">
        <is>
          <t/>
        </is>
      </c>
      <c r="K107" t="inlineStr">
        <is>
          <t/>
        </is>
      </c>
      <c r="L107" s="2" t="inlineStr">
        <is>
          <t>kulstofbindende dyrkning|
kulstoflagrende dyrkning</t>
        </is>
      </c>
      <c r="M107" s="2" t="inlineStr">
        <is>
          <t>3|
3</t>
        </is>
      </c>
      <c r="N107" s="2" t="inlineStr">
        <is>
          <t xml:space="preserve">preferred|
</t>
        </is>
      </c>
      <c r="O107" t="inlineStr">
        <is>
          <t>dyrkning, der via forskellige metoder har til
formål at binde kulstof i jorden og i træernes vedmasse, så der udledes mindre
CO&lt;sub&gt;2&lt;/sub&gt;</t>
        </is>
      </c>
      <c r="P107" s="2" t="inlineStr">
        <is>
          <t>Carbon Farming|
klimaeffiziente Landwirtschaft</t>
        </is>
      </c>
      <c r="Q107" s="2" t="inlineStr">
        <is>
          <t>2|
3</t>
        </is>
      </c>
      <c r="R107" s="2" t="inlineStr">
        <is>
          <t xml:space="preserve">|
</t>
        </is>
      </c>
      <c r="S107" t="inlineStr">
        <is>
          <t>grünes
Geschäftsmodell, das Landbewirtschaftungsmethoden belohnt, die zu einer verstärkten
Kohlenstoffbindung in &lt;a href="https://iate.europa.eu/entry/result/2230267" target="_blank"&gt;Kohlenstoffspeichern &lt;/a&gt;(lebender Biomasse, toter organischer Substanz, Böden usw.) führen, indem die &lt;a href="https://iate.europa.eu/entry/result/2206053" target="_blank"&gt;CO&lt;sub&gt;2&lt;/sub&gt;-Abscheidung&lt;/a&gt; verbessert und/oder die Freisetzung von CO&lt;sub&gt;2&lt;/sub&gt;
in die Atmosphäre verringert wird</t>
        </is>
      </c>
      <c r="T107" s="2" t="inlineStr">
        <is>
          <t>ανθρακοδεσμευτική γεωργία</t>
        </is>
      </c>
      <c r="U107" s="2" t="inlineStr">
        <is>
          <t>3</t>
        </is>
      </c>
      <c r="V107" s="2" t="inlineStr">
        <is>
          <t/>
        </is>
      </c>
      <c r="W107" t="inlineStr">
        <is>
          <t>πράσινο επιχειρηματικό μοντέλο ή ευρύ σύνολο πρακτικών διαχείρισης της γης και της κτηνοτροφίας, το οποίο αποσκοπεί στην απομάκρυνση του CO&lt;sub&gt;2&lt;/sub&gt; από την ατμόσφαιρα και στην αποθήκευση άνθρακα σε φυσικές &lt;a href="https://iate.europa.eu/entry/result/2230267/en-el" target="_blank"&gt;δεξαμενές άνθρακα&lt;/a&gt; (ζωντανή βιομάζα, νεκρή οργανική ύλη και εδάφη, φυτά, κ.λπ.) μέσω &lt;a href="https://iate.europa.eu/entry/result/911523/fr-el" target="_blank"&gt;παγίδευσης άνθρακα&lt;/a&gt;, με στόχο την ελαχιστοποίηση των εκπομπών αερίων του θερμοκηπίου με ταυτόχρονη επίτευξη άλλων στόχων, όπως η βελτίωση της γονιμότητας του εδάφους και της βιοποικιλότητας</t>
        </is>
      </c>
      <c r="X107" s="2" t="inlineStr">
        <is>
          <t>carbon farming</t>
        </is>
      </c>
      <c r="Y107" s="2" t="inlineStr">
        <is>
          <t>3</t>
        </is>
      </c>
      <c r="Z107" s="2" t="inlineStr">
        <is>
          <t/>
        </is>
      </c>
      <c r="AA107" t="inlineStr">
        <is>
          <t>green business
model or broad set of land management and livestock practices&lt;sup&gt;1&lt;/sup&gt; which
aims to remove CO2 from the atmosphere&lt;sup&gt;2&lt;/sup&gt; and to store carbon in natural &lt;i&gt;&lt;a href="https://iate.europa.eu/entry/result/2230267/all" target="_blank"&gt;carbon pools&lt;/a&gt;&lt;/i&gt; (living biomass, dead organic matter and soils, plants,
etc.)&lt;sup&gt;3&lt;/sup&gt; through &lt;i&gt;&lt;a href="https://iate.europa.eu/entry/result/911523/all" target="_blank"&gt;carbon sequestration&lt;/a&gt;&lt;/i&gt;, with a view to minimising greenhouse gas emissions&lt;sup&gt;2&lt;/sup&gt;
while achieving other goals, such as improving soil fertility and
biodiversity&lt;sup&gt;4&lt;/sup&gt;</t>
        </is>
      </c>
      <c r="AB107" s="2" t="inlineStr">
        <is>
          <t>agricultura de captura de carbono|
agricultura del carbono</t>
        </is>
      </c>
      <c r="AC107" s="2" t="inlineStr">
        <is>
          <t>3|
3</t>
        </is>
      </c>
      <c r="AD107" s="2" t="inlineStr">
        <is>
          <t xml:space="preserve">|
</t>
        </is>
      </c>
      <c r="AE107" t="inlineStr">
        <is>
          <t>Modelo económico
ecológico basado en la adopción de un conjunto de prácticas agropecuarias,
silvícolas y de gestión del suelo que tienen por objeto reducir las emisiones
de gases de efecto invernadero y aumentar la absorción de CO&lt;sub&gt;2&lt;/sub&gt; atmosférico para almacenarlo en depósitos naturales de carbono (biomasa y suelos)
a fin de mitigar el cambio climático, además de aumentar la fertilidad de los
suelos y favorecer la biodiversidad y la conservación del patrimonio natural.</t>
        </is>
      </c>
      <c r="AF107" s="2" t="inlineStr">
        <is>
          <t>süsinikku siduv põllumajandus|
süsinikku siduv majandamine</t>
        </is>
      </c>
      <c r="AG107" s="2" t="inlineStr">
        <is>
          <t>3|
3</t>
        </is>
      </c>
      <c r="AH107" s="2" t="inlineStr">
        <is>
          <t xml:space="preserve">|
</t>
        </is>
      </c>
      <c r="AI107" t="inlineStr">
        <is>
          <t>keskkonnahoidlik ärimudel ja lai hulk maa majandamise ja kariloomadega seotud praktikaid, mille eesmärk on eemaldada CO&lt;sub&gt;2&lt;/sub&gt; atmosfäärist ja säilitada seda sidumise teel looduslikes süsiniku reservuaarides (biomass, surnud orgaaniline aine ja muld, taimed jne), et minimeerida kasvuhoonegaaside heidet, saavutades samas sellised muud eesmärgid nagu mullaviljakuse ja elurikkuse suurendamine</t>
        </is>
      </c>
      <c r="AJ107" s="2" t="inlineStr">
        <is>
          <t>hiiltä sitova viljely|
hiiliviljely</t>
        </is>
      </c>
      <c r="AK107" s="2" t="inlineStr">
        <is>
          <t>3|
3</t>
        </is>
      </c>
      <c r="AL107" s="2" t="inlineStr">
        <is>
          <t xml:space="preserve">|
</t>
        </is>
      </c>
      <c r="AM107" t="inlineStr">
        <is>
          <t>viljelytoimenpiteet, 
jotka vähentävät maatalouden kasvihuonepäästöjä ja/tai lisäävät hiilen varastoitumista maaperään</t>
        </is>
      </c>
      <c r="AN107" s="2" t="inlineStr">
        <is>
          <t>agriculture bas carbone|
agriculture carbonée</t>
        </is>
      </c>
      <c r="AO107" s="2" t="inlineStr">
        <is>
          <t>2|
3</t>
        </is>
      </c>
      <c r="AP107" s="2" t="inlineStr">
        <is>
          <t>|
preferred</t>
        </is>
      </c>
      <c r="AQ107" t="inlineStr">
        <is>
          <t>modèle d’entreprise écologique et forme d'agriculture visant à éliminer le carbone de l'atmosphère et à le séquestrer dans des &lt;a href="https://iate.europa.eu/entry/result/2230267/all" target="_blank"&gt;réservoirs de carbone&lt;/a&gt; (sols, racines des cultures, bois, feuillage, biomasse vivante, etc.), dans le but de réduire les gaz à effet de serre et d'atténuer le changement climatique, tout en réalisant d'autres objectifs, tels que la restauration de la fertilité des sols et la restauration de la biodiversité</t>
        </is>
      </c>
      <c r="AR107" s="2" t="inlineStr">
        <is>
          <t>feirmeoireacht carbóin</t>
        </is>
      </c>
      <c r="AS107" s="2" t="inlineStr">
        <is>
          <t>3</t>
        </is>
      </c>
      <c r="AT107" s="2" t="inlineStr">
        <is>
          <t/>
        </is>
      </c>
      <c r="AU107" t="inlineStr">
        <is>
          <t/>
        </is>
      </c>
      <c r="AV107" t="inlineStr">
        <is>
          <t/>
        </is>
      </c>
      <c r="AW107" t="inlineStr">
        <is>
          <t/>
        </is>
      </c>
      <c r="AX107" t="inlineStr">
        <is>
          <t/>
        </is>
      </c>
      <c r="AY107" t="inlineStr">
        <is>
          <t/>
        </is>
      </c>
      <c r="AZ107" s="2" t="inlineStr">
        <is>
          <t>karbongazdálkodás</t>
        </is>
      </c>
      <c r="BA107" s="2" t="inlineStr">
        <is>
          <t>3</t>
        </is>
      </c>
      <c r="BB107" s="2" t="inlineStr">
        <is>
          <t/>
        </is>
      </c>
      <c r="BC107" t="inlineStr">
        <is>
          <t>zöld üzleti modell, illetve olyan jó mezőgazdasági gyakorlatok összessége, amelyek szerves anyagokban gazdagítják a talajt, szenet kötnek meg a &lt;a href="https://iate.europa.eu/entry/result/2230267/all" target="_blank"&gt;széntároló&lt;/a&gt;kban vagy szenet visznek be a rendszerbe</t>
        </is>
      </c>
      <c r="BD107" s="2" t="inlineStr">
        <is>
          <t>sequestro del carbonio nei suoli agricoli</t>
        </is>
      </c>
      <c r="BE107" s="2" t="inlineStr">
        <is>
          <t>3</t>
        </is>
      </c>
      <c r="BF107" s="2" t="inlineStr">
        <is>
          <t/>
        </is>
      </c>
      <c r="BG107" t="inlineStr">
        <is>
          <t>modello imprenditoriale e pratiche agronomiche volti a eliminare il carbonio dall'atmosfera, convertirlo in materiale vegetale, immagazzinarlo e conservarlo, ovvero sequestrarlo nei &lt;a href="https://iate.europa.eu/entry/result/2230267/it" target="_blank"&gt;comparti di carbonio&lt;/a&gt; (suoli, radici delle colture, legname, fogliame, biomassa vivente) allo scopo di ridurre i gas a effetto serra e mitigare i cambiamenti climatici, realizzando nel contempo altri obiettivi, quali il ripristino della fertilità dei suoli e della biodiversità</t>
        </is>
      </c>
      <c r="BH107" s="2" t="inlineStr">
        <is>
          <t>anglies dioksido sekvestraciją dirvožemyje didinantis ūkininkavimas|
dirvožemio anglies kiekį didinantis ūkininkavimas|
anglies dioksido kiekį dirvožemyje didinantis ūkininkavimas|
sekvestruojamasis ūkininkavimas</t>
        </is>
      </c>
      <c r="BI107" s="2" t="inlineStr">
        <is>
          <t>3|
2|
2|
3</t>
        </is>
      </c>
      <c r="BJ107" s="2" t="inlineStr">
        <is>
          <t xml:space="preserve">|
|
|
</t>
        </is>
      </c>
      <c r="BK107" t="inlineStr">
        <is>
          <t>aplinkai nekenkiantys ūkininkavimo būdai, kuriuos taikant didinamas organinės anglies kiekis žemės ūkio paskirties dirvožemyje</t>
        </is>
      </c>
      <c r="BL107" s="2" t="inlineStr">
        <is>
          <t>oglekļa dioksīda piesaiste lauksaimniecībā izmantojamā augsnē|
oglekļsaistīga lauksaimniecība</t>
        </is>
      </c>
      <c r="BM107" s="2" t="inlineStr">
        <is>
          <t>2|
3</t>
        </is>
      </c>
      <c r="BN107" s="2" t="inlineStr">
        <is>
          <t>|
preferred</t>
        </is>
      </c>
      <c r="BO107" t="inlineStr">
        <is>
          <t>Ekoloģisku lauksaimniecības augšņu apstrādes paņēmienu kopums, ar ko palielina oglekļa dioksīda saturu lauksaimniecībā izmantojamā augsnē.</t>
        </is>
      </c>
      <c r="BP107" s="2" t="inlineStr">
        <is>
          <t>sekwestru tal-karbonju f'art agrikola</t>
        </is>
      </c>
      <c r="BQ107" s="2" t="inlineStr">
        <is>
          <t>3</t>
        </is>
      </c>
      <c r="BR107" s="2" t="inlineStr">
        <is>
          <t/>
        </is>
      </c>
      <c r="BS107" t="inlineStr">
        <is>
          <t>sett ta' tekniki li jintużaw biex jinbidlu l-operazzjonijiet agrikoli jew l-użu tal-art, sabiex jiġi assorbit is-CO&lt;sub&gt;2&lt;/sub&gt; mill-atmosfera, jiġu minimizzati l-emissjonijiet ta' gassijiet serra, u jiżdied l-ammont ta' karbonju maħżun fil-ħamrija u fil-pjanti</t>
        </is>
      </c>
      <c r="BT107" s="2" t="inlineStr">
        <is>
          <t>koolstoflandbouw</t>
        </is>
      </c>
      <c r="BU107" s="2" t="inlineStr">
        <is>
          <t>3</t>
        </is>
      </c>
      <c r="BV107" s="2" t="inlineStr">
        <is>
          <t/>
        </is>
      </c>
      <c r="BW107" t="inlineStr">
        <is>
          <t>groen bedrijfsmodel dat/landbouwvorm die landbeheerders beloont voor het invoeren van verbeterde landbeheerpraktijken, die resulteren in een toename van de koolstofvastlegging in levende biomassa, dood organisch materiaal en de bodem door de koolstofvastlegging te verbeteren en/of het vrijkomen van koolstof in de atmosfeer te verminderen, met inachtneming van ecologische beginselen die gunstig zijn voor de biodiversiteit en het natuurlijk kapitaal in het algemeen.</t>
        </is>
      </c>
      <c r="BX107" s="2" t="inlineStr">
        <is>
          <t>rolnictwo regeneratywne|
uprawa sprzyjająca pochłanianiu dwutlenku węgla przez glebę|
rolnictwo regeneracyjne</t>
        </is>
      </c>
      <c r="BY107" s="2" t="inlineStr">
        <is>
          <t>3|
2|
2</t>
        </is>
      </c>
      <c r="BZ107" s="2" t="inlineStr">
        <is>
          <t xml:space="preserve">|
|
</t>
        </is>
      </c>
      <c r="CA107" t="inlineStr">
        <is>
          <t>praktyki rolnicze sprzyjające pochłanianiu (sekwestracji) dwutlenku węgla przez glebę i zwiększające zawartość węgla organicznego w glebie</t>
        </is>
      </c>
      <c r="CB107" s="2" t="inlineStr">
        <is>
          <t>agricultura de baixo carbono</t>
        </is>
      </c>
      <c r="CC107" s="2" t="inlineStr">
        <is>
          <t>3</t>
        </is>
      </c>
      <c r="CD107" s="2" t="inlineStr">
        <is>
          <t/>
        </is>
      </c>
      <c r="CE107" t="inlineStr">
        <is>
          <t>Conjunto de práticas agrícolas – ou modelo económico ecológico nele assente –, incluindo a gestão das terras e a gestão pecuária, que visa reduzir as emissões de gases com efeito de estufa e/ou aumentar o sequestro de carbono na biomassa e nos solos, a fim de mitigar as alterações climáticas e procurando favorecer a biodiversidade e o capital natural.</t>
        </is>
      </c>
      <c r="CF107" s="2" t="inlineStr">
        <is>
          <t>agricultură a carbonului</t>
        </is>
      </c>
      <c r="CG107" s="2" t="inlineStr">
        <is>
          <t>3</t>
        </is>
      </c>
      <c r="CH107" s="2" t="inlineStr">
        <is>
          <t/>
        </is>
      </c>
      <c r="CI107" t="inlineStr">
        <is>
          <t>model de afaceri verzi sau formă de agricultură care are drept scop eliminarea dioxidului de carbon din atmosferă și de a-l stoca în &lt;a href="https://iate.europa.eu/entry/result/2230267/all" target="_blank"&gt;rezervoare de carbon&lt;/a&gt; (biomasă, soluri, plante etc.) prin intermediul &lt;a href="https://iate.europa.eu/entry/result/911523/all" target="_blank"&gt;sechestrării carbonului&lt;/a&gt;, în vederea reducerii gazelor cu efect de seră, realizând totodată alte obiective, cum ar fi îmbunătățirea fertilității solurilor și a biodiversității</t>
        </is>
      </c>
      <c r="CJ107" s="2" t="inlineStr">
        <is>
          <t>uhlíkové poľnohospodárstvo</t>
        </is>
      </c>
      <c r="CK107" s="2" t="inlineStr">
        <is>
          <t>3</t>
        </is>
      </c>
      <c r="CL107" s="2" t="inlineStr">
        <is>
          <t/>
        </is>
      </c>
      <c r="CM107" t="inlineStr">
        <is>
          <t>ekologický obchodný model alebo širší súbor
postupov v oblasti obhospodarovania pôdy a chovu hospodárskych zvierat zameraný na odstraňovanie CO&lt;sub&gt;2&lt;/sub&gt; z atmosféry a ukladanie uhlíka v prirodzených &lt;a href="http://iate.europa.eu/entry/result/2230267/all" target="_blank"&gt;úložiskách uhlíka&lt;/a&gt; prostredníctvom &lt;a href="http://iate.europa.eu/entry/result/911523/all" target="_blank"&gt;sekvestrácie uhlíka&lt;/a&gt; s cieľom minimalizovať emisie
skleníkových plynov a dosiahnuť aj ďalšie ciele, napr. zlepšiť úrodnosť pôdy a
biodiverzitu</t>
        </is>
      </c>
      <c r="CN107" s="2" t="inlineStr">
        <is>
          <t>ogljično kmetovanje</t>
        </is>
      </c>
      <c r="CO107" s="2" t="inlineStr">
        <is>
          <t>3</t>
        </is>
      </c>
      <c r="CP107" s="2" t="inlineStr">
        <is>
          <t/>
        </is>
      </c>
      <c r="CQ107" t="inlineStr">
        <is>
          <t>Postopki kmetovanja, ki vplivajo na zmanjševanje koncentracije atmosferskega CO&lt;sub&gt;2&lt;/sub&gt;. Bolj podrobno pomeni sekvestracija ogljika premestitev atmosferskega CO&lt;sub&gt;2&lt;/sub&gt; prek rastlin v tla, kjer je vezan v organski snovi tal, kar pomeni, da se poveča gostota organskega ogljika v tleh.</t>
        </is>
      </c>
      <c r="CR107" s="2" t="inlineStr">
        <is>
          <t>kolbindande jordbruk|
kolinlagrande jordbruk</t>
        </is>
      </c>
      <c r="CS107" s="2" t="inlineStr">
        <is>
          <t>2|
3</t>
        </is>
      </c>
      <c r="CT107" s="2" t="inlineStr">
        <is>
          <t>|
preferred</t>
        </is>
      </c>
      <c r="CU107" t="inlineStr">
        <is>
          <t/>
        </is>
      </c>
    </row>
    <row r="108">
      <c r="A108" s="1" t="str">
        <f>HYPERLINK("https://iate.europa.eu/entry/result/232869/all", "232869")</f>
        <v>232869</v>
      </c>
      <c r="B108" t="inlineStr">
        <is>
          <t>TRANSPORT;ENERGY</t>
        </is>
      </c>
      <c r="C108" t="inlineStr">
        <is>
          <t>TRANSPORT|air and space transport|air transport;ENERGY|energy policy;ENERGY|oil industry|petrochemicals|petroleum product|motor fuel|aviation fuel</t>
        </is>
      </c>
      <c r="D108" s="2" t="inlineStr">
        <is>
          <t>превоз на гориво над необходимото количество за полета</t>
        </is>
      </c>
      <c r="E108" s="2" t="inlineStr">
        <is>
          <t>3</t>
        </is>
      </c>
      <c r="F108" s="2" t="inlineStr">
        <is>
          <t/>
        </is>
      </c>
      <c r="G108" t="inlineStr">
        <is>
          <t/>
        </is>
      </c>
      <c r="H108" s="2" t="inlineStr">
        <is>
          <t>převážení paliva</t>
        </is>
      </c>
      <c r="I108" s="2" t="inlineStr">
        <is>
          <t>3</t>
        </is>
      </c>
      <c r="J108" s="2" t="inlineStr">
        <is>
          <t/>
        </is>
      </c>
      <c r="K108" t="inlineStr">
        <is>
          <t>praktika, při níž letadlo převáží více paliva, než kolik ho potřebuje k uskutečnění letu, aby na letišti určení mohlo načerpat paliva méně nebo ho nemuselo čerpat vůbec</t>
        </is>
      </c>
      <c r="L108" s="2" t="inlineStr">
        <is>
          <t>tankering|
fuel tankering</t>
        </is>
      </c>
      <c r="M108" s="2" t="inlineStr">
        <is>
          <t>2|
3</t>
        </is>
      </c>
      <c r="N108" s="2" t="inlineStr">
        <is>
          <t xml:space="preserve">|
</t>
        </is>
      </c>
      <c r="O108" t="inlineStr">
        <is>
          <t>praksis, hvor
luftfartøjsoperatører påfylder mere flybrændstof end nødvendigt i en given
lufthavn med det formål at undgå hel eller delvis optankning i en
destinationslufthavn, hvor flybrændstof er dyrere</t>
        </is>
      </c>
      <c r="P108" s="2" t="inlineStr">
        <is>
          <t>Tankering von Kraftstoff|
Tankering</t>
        </is>
      </c>
      <c r="Q108" s="2" t="inlineStr">
        <is>
          <t>3|
3</t>
        </is>
      </c>
      <c r="R108" s="2" t="inlineStr">
        <is>
          <t xml:space="preserve">|
</t>
        </is>
      </c>
      <c r="S108" t="inlineStr">
        <is>
          <t/>
        </is>
      </c>
      <c r="T108" s="2" t="inlineStr">
        <is>
          <t>εφοδιασμός με πλεονάζοντα καύσιμα</t>
        </is>
      </c>
      <c r="U108" s="2" t="inlineStr">
        <is>
          <t>3</t>
        </is>
      </c>
      <c r="V108" s="2" t="inlineStr">
        <is>
          <t/>
        </is>
      </c>
      <c r="W108" t="inlineStr">
        <is>
          <t>πρακτική κατά την οποία ένα αεροσκάφος εφοδιάζεται με ποσότητα καυσίμου μεγαλύτερη από την απαιτούμενη για την εκτέλεση της επόμενης πτήσης (καύσιμο πτήσης + απόθεμα) προκειμένου να μειώσει ή να αποφύγει τον ανεφοδιασμό στον αερολιμένα προορισμού του</t>
        </is>
      </c>
      <c r="X108" s="2" t="inlineStr">
        <is>
          <t>jet fuel tankering|
tankering|
fuel tankering</t>
        </is>
      </c>
      <c r="Y108" s="2" t="inlineStr">
        <is>
          <t>3|
3|
3</t>
        </is>
      </c>
      <c r="Z108" s="2" t="inlineStr">
        <is>
          <t xml:space="preserve">|
|
</t>
        </is>
      </c>
      <c r="AA108" t="inlineStr">
        <is>
          <t>practice whereby an aircraft carries more
fuel than required for its flight in order to reduce or avoid
refuelling at the destination airport</t>
        </is>
      </c>
      <c r="AB108" s="2" t="inlineStr">
        <is>
          <t>sobrerrepostaje|
sobrerrepostado</t>
        </is>
      </c>
      <c r="AC108" s="2" t="inlineStr">
        <is>
          <t>3|
3</t>
        </is>
      </c>
      <c r="AD108" s="2" t="inlineStr">
        <is>
          <t xml:space="preserve">preferred|
</t>
        </is>
      </c>
      <c r="AE108" t="inlineStr">
        <is>
          <t>Práctica consistente en cargar a bordo del avión, en un aeropuerto determinado, más combustible del necesario para una etapa de vuelo, con el fin de evitar repostar parcial o totalmente en un aeropuerto de destino en el que el combustible de aviación sea más caro.</t>
        </is>
      </c>
      <c r="AF108" s="2" t="inlineStr">
        <is>
          <t>tankering|
odavama kütuse kaasavedu</t>
        </is>
      </c>
      <c r="AG108" s="2" t="inlineStr">
        <is>
          <t>2|
2</t>
        </is>
      </c>
      <c r="AH108" s="2" t="inlineStr">
        <is>
          <t xml:space="preserve">|
</t>
        </is>
      </c>
      <c r="AI108" t="inlineStr">
        <is>
          <t>õhusõiduki käitajate poolt kasutatav tava võtta kaasa lennukikütust rohkem, kui konkreetses lennujaamas vaja läheb, et vältida osalist või täielikku tankimist sihtlennujaamas, kus lennukikütus on kallim</t>
        </is>
      </c>
      <c r="AJ108" s="2" t="inlineStr">
        <is>
          <t>ylitankkaus</t>
        </is>
      </c>
      <c r="AK108" s="2" t="inlineStr">
        <is>
          <t>3</t>
        </is>
      </c>
      <c r="AL108" s="2" t="inlineStr">
        <is>
          <t/>
        </is>
      </c>
      <c r="AM108" t="inlineStr">
        <is>
          <t>ylimääräisen polttoaineen kantaminen ilma-aluksessa tankkaustarpeen vähentämiseksi tai välttämiseksi määrälentoasemalla</t>
        </is>
      </c>
      <c r="AN108" s="2" t="inlineStr">
        <is>
          <t>remplissage maximal systématique des réservoirs|
surcharge des réservoirs en carburant|
surcharge en caburant|
suremport|
emport de carburant supplémentaire</t>
        </is>
      </c>
      <c r="AO108" s="2" t="inlineStr">
        <is>
          <t>3|
2|
3|
3|
3</t>
        </is>
      </c>
      <c r="AP108" s="2" t="inlineStr">
        <is>
          <t xml:space="preserve">|
|
|
|
</t>
        </is>
      </c>
      <c r="AQ108" t="inlineStr">
        <is>
          <t>emport de carburant qui permet à un aéronef de gagner une destination donnée et d’effectuer un parcours ultérieur sans nouveau ravitaillement</t>
        </is>
      </c>
      <c r="AR108" s="2" t="inlineStr">
        <is>
          <t>forlíonadh na n‑umar breosla</t>
        </is>
      </c>
      <c r="AS108" s="2" t="inlineStr">
        <is>
          <t>3</t>
        </is>
      </c>
      <c r="AT108" s="2" t="inlineStr">
        <is>
          <t/>
        </is>
      </c>
      <c r="AU108" t="inlineStr">
        <is>
          <t/>
        </is>
      </c>
      <c r="AV108" s="2" t="inlineStr">
        <is>
          <t>nošenje viška goriva</t>
        </is>
      </c>
      <c r="AW108" s="2" t="inlineStr">
        <is>
          <t>3</t>
        </is>
      </c>
      <c r="AX108" s="2" t="inlineStr">
        <is>
          <t/>
        </is>
      </c>
      <c r="AY108" t="inlineStr">
        <is>
          <t/>
        </is>
      </c>
      <c r="AZ108" s="2" t="inlineStr">
        <is>
          <t>üzemanyag-tartályozás</t>
        </is>
      </c>
      <c r="BA108" s="2" t="inlineStr">
        <is>
          <t>3</t>
        </is>
      </c>
      <c r="BB108" s="2" t="inlineStr">
        <is>
          <t/>
        </is>
      </c>
      <c r="BC108" t="inlineStr">
        <is>
          <t>gyakorlat, amely akkor fordul elő, amikor a légijármű-üzembentartók egy 
adott repülőtéren a szükségesnél több légijármű-üzemanyagot tankolnak 
azzal a céllal, hogy elkerüljék, hogy olyan célállomáson kelljen – 
teljes vagy részleges – töltést végezniük, ahol a légijármű-üzemanyag 
drágább</t>
        </is>
      </c>
      <c r="BD108" s="2" t="inlineStr">
        <is>
          <t>tankering</t>
        </is>
      </c>
      <c r="BE108" s="2" t="inlineStr">
        <is>
          <t>3</t>
        </is>
      </c>
      <c r="BF108" s="2" t="inlineStr">
        <is>
          <t/>
        </is>
      </c>
      <c r="BG108" t="inlineStr">
        <is>
          <t>pratica che si verifica quando gli operatori aerei caricano più carburante per l'aviazione di quanto necessario in un determinato aeroporto, al fine di evitare il rifornimento totale o parziale in un aeroporto di destinazione dove il carburante è più costoso, che ha per effetto di causare un consumo di carburante superiore al necessario, con relativo aumento delle emissioni, e di compromette la concorrenza leale nel mercato del trasporto aereo dell'Unione</t>
        </is>
      </c>
      <c r="BH108" s="2" t="inlineStr">
        <is>
          <t>skrydžio degalų poreikį viršijantis degalų pildymas|
degalų kaupimas</t>
        </is>
      </c>
      <c r="BI108" s="2" t="inlineStr">
        <is>
          <t>2|
2</t>
        </is>
      </c>
      <c r="BJ108" s="2" t="inlineStr">
        <is>
          <t xml:space="preserve">|
</t>
        </is>
      </c>
      <c r="BK108" t="inlineStr">
        <is>
          <t/>
        </is>
      </c>
      <c r="BL108" s="2" t="inlineStr">
        <is>
          <t>liekas degvielas uzpilde</t>
        </is>
      </c>
      <c r="BM108" s="2" t="inlineStr">
        <is>
          <t>2</t>
        </is>
      </c>
      <c r="BN108" s="2" t="inlineStr">
        <is>
          <t/>
        </is>
      </c>
      <c r="BO108" t="inlineStr">
        <is>
          <t>prakse, kad gaisa kuģis pārvadā vairāk degvielas nekā nepieciešams lidojumam, lai samazinātu degvielas izpildes apjomus vai izvairītos no degvielas uzpildes galamērķa lidostā</t>
        </is>
      </c>
      <c r="BP108" s="2" t="inlineStr">
        <is>
          <t>tankering|
tankering tal-fjuwil|
tankering tal-fjuwil tal-ġettijiet</t>
        </is>
      </c>
      <c r="BQ108" s="2" t="inlineStr">
        <is>
          <t>3|
3|
3</t>
        </is>
      </c>
      <c r="BR108" s="2" t="inlineStr">
        <is>
          <t xml:space="preserve">|
|
</t>
        </is>
      </c>
      <c r="BS108" t="inlineStr">
        <is>
          <t>prattika fejn inġenju tal-ajru jġorr iktar fjuwil minn kemm ikun meħtieġ għat-titjira tiegħu sabiex inaqqas jew jevita l-bżonn ta' riforniment fl-ajruport tad-destinazzjoni</t>
        </is>
      </c>
      <c r="BT108" s="2" t="inlineStr">
        <is>
          <t>brandstoftankering|
tankeren|
tankering</t>
        </is>
      </c>
      <c r="BU108" s="2" t="inlineStr">
        <is>
          <t>3|
3|
3</t>
        </is>
      </c>
      <c r="BV108" s="2" t="inlineStr">
        <is>
          <t xml:space="preserve">|
|
</t>
        </is>
      </c>
      <c r="BW108" t="inlineStr">
        <is>
          <t>praktijk waarbij een vliegtuig meer brandstof tankt dan het op de vlucht naar de eerstvolgende bestemming nodig heeft omdat de brandstof op de vertrekkende luchthaven goedkoper is dan op de bestemming</t>
        </is>
      </c>
      <c r="BX108" s="2" t="inlineStr">
        <is>
          <t>tankering|
tankering paliwa do silników odrzutowych|
tankering paliwa</t>
        </is>
      </c>
      <c r="BY108" s="2" t="inlineStr">
        <is>
          <t>3|
3|
3</t>
        </is>
      </c>
      <c r="BZ108" s="2" t="inlineStr">
        <is>
          <t xml:space="preserve">|
|
</t>
        </is>
      </c>
      <c r="CA108" t="inlineStr">
        <is>
          <t>zabieranie przez samolot zapasu paliwa, aby móc powrócić bez tankowania na lotnisku docelowym</t>
        </is>
      </c>
      <c r="CB108" s="2" t="inlineStr">
        <is>
          <t>atestagem|
abastecimento em excesso</t>
        </is>
      </c>
      <c r="CC108" s="2" t="inlineStr">
        <is>
          <t>3|
3</t>
        </is>
      </c>
      <c r="CD108" s="2" t="inlineStr">
        <is>
          <t xml:space="preserve">proposed|
</t>
        </is>
      </c>
      <c r="CE108" t="inlineStr">
        <is>
          <t>Abastecimento de combustível em quantidade superior à necessária para um determinado voo.</t>
        </is>
      </c>
      <c r="CF108" s="2" t="inlineStr">
        <is>
          <t>încărcare de combustibil suplimentar</t>
        </is>
      </c>
      <c r="CG108" s="2" t="inlineStr">
        <is>
          <t>3</t>
        </is>
      </c>
      <c r="CH108" s="2" t="inlineStr">
        <is>
          <t/>
        </is>
      </c>
      <c r="CI108" t="inlineStr">
        <is>
          <t>practică
a operatorilor de aeronave care constă în alimentarea aeronavelor cu mai mult
combustibil de aviație decât este necesar într-un anumit aeroport, cu scopul de
a evita realimentarea parțială sau integrală într-un aeroport de destinație
unde combustibilul de aviație este mai scump</t>
        </is>
      </c>
      <c r="CJ108" s="2" t="inlineStr">
        <is>
          <t>tankering</t>
        </is>
      </c>
      <c r="CK108" s="2" t="inlineStr">
        <is>
          <t>3</t>
        </is>
      </c>
      <c r="CL108" s="2" t="inlineStr">
        <is>
          <t/>
        </is>
      </c>
      <c r="CM108" t="inlineStr">
        <is>
          <t>postup, pri ktorom lietadlo preváža viac
paliva, než potrebuje na vykonanie letu, aby na cieľovom letisku mohlo načerpať menej paliva alebo aby ho nemuselo vôbec načerpať</t>
        </is>
      </c>
      <c r="CN108" s="2" t="inlineStr">
        <is>
          <t>prevoz presežnega goriva</t>
        </is>
      </c>
      <c r="CO108" s="2" t="inlineStr">
        <is>
          <t>3</t>
        </is>
      </c>
      <c r="CP108" s="2" t="inlineStr">
        <is>
          <t/>
        </is>
      </c>
      <c r="CQ108" t="inlineStr">
        <is>
          <t/>
        </is>
      </c>
      <c r="CR108" s="2" t="inlineStr">
        <is>
          <t>ekonomitankning</t>
        </is>
      </c>
      <c r="CS108" s="2" t="inlineStr">
        <is>
          <t>3</t>
        </is>
      </c>
      <c r="CT108" s="2" t="inlineStr">
        <is>
          <t/>
        </is>
      </c>
      <c r="CU108" t="inlineStr">
        <is>
          <t>det att en operatör väljer att tanka extra mycket bränsle i det land där bränslet är billigast för att därmed reducera den bränslemängd som behövs till returresan</t>
        </is>
      </c>
    </row>
    <row r="109">
      <c r="A109" s="1" t="str">
        <f>HYPERLINK("https://iate.europa.eu/entry/result/2212763/all", "2212763")</f>
        <v>2212763</v>
      </c>
      <c r="B109" t="inlineStr">
        <is>
          <t>ENVIRONMENT</t>
        </is>
      </c>
      <c r="C109" t="inlineStr">
        <is>
          <t>ENVIRONMENT|natural environment|natural resources</t>
        </is>
      </c>
      <c r="D109" t="inlineStr">
        <is>
          <t/>
        </is>
      </c>
      <c r="E109" t="inlineStr">
        <is>
          <t/>
        </is>
      </c>
      <c r="F109" t="inlineStr">
        <is>
          <t/>
        </is>
      </c>
      <c r="G109" t="inlineStr">
        <is>
          <t/>
        </is>
      </c>
      <c r="H109" s="2" t="inlineStr">
        <is>
          <t>příznivý stav z hlediska ochrany</t>
        </is>
      </c>
      <c r="I109" s="2" t="inlineStr">
        <is>
          <t>3</t>
        </is>
      </c>
      <c r="J109" s="2" t="inlineStr">
        <is>
          <t/>
        </is>
      </c>
      <c r="K109" t="inlineStr">
        <is>
          <t>Stav druhu z hlediska ochrany bude považován za „příznivý“, jestliže: 
&lt;br&gt;– údaje o populační dynamice příslušného druhu naznačují, že se dlouhodobě udržuje jako životaschopný prvek svého přírodního stanoviště, a 
&lt;br&gt;– přirozený areál rozšíření druhu není a pravděpodobně nebude v dohledné budoucnosti omezen, 
&lt;br&gt;– existují a pravděpodobně budou v dohledné době i nadále existovat dostatečně velká stanoviště k dlouhodobému zachování jeho populací.</t>
        </is>
      </c>
      <c r="L109" s="2" t="inlineStr">
        <is>
          <t>gunstig bevaringsstatus</t>
        </is>
      </c>
      <c r="M109" s="2" t="inlineStr">
        <is>
          <t>4</t>
        </is>
      </c>
      <c r="N109" s="2" t="inlineStr">
        <is>
          <t/>
        </is>
      </c>
      <c r="O109" t="inlineStr">
        <is>
          <t>"En naturtypes bevaringsstatus: resultatet af alle de forhold, der indvirker på en naturtype og på de karakteristiske arter, som lever dér, og som på lang sigt kan påvirke dens naturlige udbredelse, dens struktur og funktion samt de karakteristiske arters overlevelse på lang sigt inden for det område, der er nævnt i art. 2. ... 
&lt;br&gt;en arts bevaringsstatus: resultatet af alle de forhold, der indvirker på arten og som på lang sigt kan få indflydelse på dens bestandes udbredelse og talrighed inden for det område, der er nævnt i art. 2."</t>
        </is>
      </c>
      <c r="P109" s="2" t="inlineStr">
        <is>
          <t>günstiger Erhaltungszustand</t>
        </is>
      </c>
      <c r="Q109" s="2" t="inlineStr">
        <is>
          <t>3</t>
        </is>
      </c>
      <c r="R109" s="2" t="inlineStr">
        <is>
          <t/>
        </is>
      </c>
      <c r="S109" t="inlineStr">
        <is>
          <t/>
        </is>
      </c>
      <c r="T109" t="inlineStr">
        <is>
          <t/>
        </is>
      </c>
      <c r="U109" t="inlineStr">
        <is>
          <t/>
        </is>
      </c>
      <c r="V109" t="inlineStr">
        <is>
          <t/>
        </is>
      </c>
      <c r="W109" t="inlineStr">
        <is>
          <t/>
        </is>
      </c>
      <c r="X109" s="2" t="inlineStr">
        <is>
          <t>favourable conservation status</t>
        </is>
      </c>
      <c r="Y109" s="2" t="inlineStr">
        <is>
          <t>3</t>
        </is>
      </c>
      <c r="Z109" s="2" t="inlineStr">
        <is>
          <t/>
        </is>
      </c>
      <c r="AA109" t="inlineStr">
        <is>
          <t/>
        </is>
      </c>
      <c r="AB109" t="inlineStr">
        <is>
          <t/>
        </is>
      </c>
      <c r="AC109" t="inlineStr">
        <is>
          <t/>
        </is>
      </c>
      <c r="AD109" t="inlineStr">
        <is>
          <t/>
        </is>
      </c>
      <c r="AE109" t="inlineStr">
        <is>
          <t/>
        </is>
      </c>
      <c r="AF109" s="2" t="inlineStr">
        <is>
          <t>soodne kaitsestaatus</t>
        </is>
      </c>
      <c r="AG109" s="2" t="inlineStr">
        <is>
          <t>3</t>
        </is>
      </c>
      <c r="AH109" s="2" t="inlineStr">
        <is>
          <t/>
        </is>
      </c>
      <c r="AI109" t="inlineStr">
        <is>
          <t/>
        </is>
      </c>
      <c r="AJ109" s="2" t="inlineStr">
        <is>
          <t>suotuisa suojelun taso|
suotuisa suojelutaso</t>
        </is>
      </c>
      <c r="AK109" s="2" t="inlineStr">
        <is>
          <t>3|
3</t>
        </is>
      </c>
      <c r="AL109" s="2" t="inlineStr">
        <is>
          <t xml:space="preserve">|
</t>
        </is>
      </c>
      <c r="AM109" t="inlineStr">
        <is>
          <t>suojelun taso, jolla laji pitkällä aikavälillä säilyy luontaisessa ympäristössään eikä sen luontainen levinneisyysalue supistu</t>
        </is>
      </c>
      <c r="AN109" t="inlineStr">
        <is>
          <t/>
        </is>
      </c>
      <c r="AO109" t="inlineStr">
        <is>
          <t/>
        </is>
      </c>
      <c r="AP109" t="inlineStr">
        <is>
          <t/>
        </is>
      </c>
      <c r="AQ109" t="inlineStr">
        <is>
          <t/>
        </is>
      </c>
      <c r="AR109" s="2" t="inlineStr">
        <is>
          <t>stádas caomhantais fabhrach</t>
        </is>
      </c>
      <c r="AS109" s="2" t="inlineStr">
        <is>
          <t>3</t>
        </is>
      </c>
      <c r="AT109" s="2" t="inlineStr">
        <is>
          <t/>
        </is>
      </c>
      <c r="AU109" t="inlineStr">
        <is>
          <t/>
        </is>
      </c>
      <c r="AV109" t="inlineStr">
        <is>
          <t/>
        </is>
      </c>
      <c r="AW109" t="inlineStr">
        <is>
          <t/>
        </is>
      </c>
      <c r="AX109" t="inlineStr">
        <is>
          <t/>
        </is>
      </c>
      <c r="AY109" t="inlineStr">
        <is>
          <t/>
        </is>
      </c>
      <c r="AZ109" s="2" t="inlineStr">
        <is>
          <t>kedvező védettségi állapot</t>
        </is>
      </c>
      <c r="BA109" s="2" t="inlineStr">
        <is>
          <t>3</t>
        </is>
      </c>
      <c r="BB109" s="2" t="inlineStr">
        <is>
          <t/>
        </is>
      </c>
      <c r="BC109" t="inlineStr">
        <is>
          <t/>
        </is>
      </c>
      <c r="BD109" t="inlineStr">
        <is>
          <t/>
        </is>
      </c>
      <c r="BE109" t="inlineStr">
        <is>
          <t/>
        </is>
      </c>
      <c r="BF109" t="inlineStr">
        <is>
          <t/>
        </is>
      </c>
      <c r="BG109" t="inlineStr">
        <is>
          <t/>
        </is>
      </c>
      <c r="BH109" s="2" t="inlineStr">
        <is>
          <t>palanki apsaugos būklė</t>
        </is>
      </c>
      <c r="BI109" s="2" t="inlineStr">
        <is>
          <t>3</t>
        </is>
      </c>
      <c r="BJ109" s="2" t="inlineStr">
        <is>
          <t/>
        </is>
      </c>
      <c r="BK109" t="inlineStr">
        <is>
          <t/>
        </is>
      </c>
      <c r="BL109" t="inlineStr">
        <is>
          <t/>
        </is>
      </c>
      <c r="BM109" t="inlineStr">
        <is>
          <t/>
        </is>
      </c>
      <c r="BN109" t="inlineStr">
        <is>
          <t/>
        </is>
      </c>
      <c r="BO109" t="inlineStr">
        <is>
          <t/>
        </is>
      </c>
      <c r="BP109" t="inlineStr">
        <is>
          <t/>
        </is>
      </c>
      <c r="BQ109" t="inlineStr">
        <is>
          <t/>
        </is>
      </c>
      <c r="BR109" t="inlineStr">
        <is>
          <t/>
        </is>
      </c>
      <c r="BS109" t="inlineStr">
        <is>
          <t/>
        </is>
      </c>
      <c r="BT109" t="inlineStr">
        <is>
          <t/>
        </is>
      </c>
      <c r="BU109" t="inlineStr">
        <is>
          <t/>
        </is>
      </c>
      <c r="BV109" t="inlineStr">
        <is>
          <t/>
        </is>
      </c>
      <c r="BW109" t="inlineStr">
        <is>
          <t/>
        </is>
      </c>
      <c r="BX109" s="2" t="inlineStr">
        <is>
          <t>właściwy stan ochrony</t>
        </is>
      </c>
      <c r="BY109" s="2" t="inlineStr">
        <is>
          <t>3</t>
        </is>
      </c>
      <c r="BZ109" s="2" t="inlineStr">
        <is>
          <t/>
        </is>
      </c>
      <c r="CA109" t="inlineStr">
        <is>
          <t>Stan, w którym dane o dynamice liczebności populacji tego gatunku wskazują, że gatunek jest trwałym składnikiem właściwego dla niego siedliska, naturalny zasięg gatunku nie zmniejsza się ani nie ulegnie zmniejszeniu w dającej się przewidzieć przyszłości oraz odpowiednio duże siedlisko dla utrzymania się populacji tego gatunku istnieje i prawdopodobnie nadal będzie istniało;</t>
        </is>
      </c>
      <c r="CB109" s="2" t="inlineStr">
        <is>
          <t>estado de conservação favorável</t>
        </is>
      </c>
      <c r="CC109" s="2" t="inlineStr">
        <is>
          <t>3</t>
        </is>
      </c>
      <c r="CD109" s="2" t="inlineStr">
        <is>
          <t/>
        </is>
      </c>
      <c r="CE109" t="inlineStr">
        <is>
          <t>Estado de conservação de uma espécie ou de um habitat que satisfaz as condições estabelecidas na Directiva 92/43/CEE (ou seja, em termos simples, que apresenta boas perspectivas de manutenção a longo prazo).</t>
        </is>
      </c>
      <c r="CF109" s="2" t="inlineStr">
        <is>
          <t>stare de conservare favorabilă|
stadiu corespunzător de conservare</t>
        </is>
      </c>
      <c r="CG109" s="2" t="inlineStr">
        <is>
          <t>3|
3</t>
        </is>
      </c>
      <c r="CH109" s="2" t="inlineStr">
        <is>
          <t xml:space="preserve">|
</t>
        </is>
      </c>
      <c r="CI109" t="inlineStr">
        <is>
          <t/>
        </is>
      </c>
      <c r="CJ109" s="2" t="inlineStr">
        <is>
          <t>priaznivý stav ochrany</t>
        </is>
      </c>
      <c r="CK109" s="2" t="inlineStr">
        <is>
          <t>3</t>
        </is>
      </c>
      <c r="CL109" s="2" t="inlineStr">
        <is>
          <t/>
        </is>
      </c>
      <c r="CM109" t="inlineStr">
        <is>
          <t/>
        </is>
      </c>
      <c r="CN109" s="2" t="inlineStr">
        <is>
          <t>ugodno stanje ohranjenosti</t>
        </is>
      </c>
      <c r="CO109" s="2" t="inlineStr">
        <is>
          <t>3</t>
        </is>
      </c>
      <c r="CP109" s="2" t="inlineStr">
        <is>
          <t/>
        </is>
      </c>
      <c r="CQ109" t="inlineStr">
        <is>
          <t/>
        </is>
      </c>
      <c r="CR109" t="inlineStr">
        <is>
          <t/>
        </is>
      </c>
      <c r="CS109" t="inlineStr">
        <is>
          <t/>
        </is>
      </c>
      <c r="CT109" t="inlineStr">
        <is>
          <t/>
        </is>
      </c>
      <c r="CU109" t="inlineStr">
        <is>
          <t/>
        </is>
      </c>
    </row>
    <row r="110">
      <c r="A110" s="1" t="str">
        <f>HYPERLINK("https://iate.europa.eu/entry/result/1254310/all", "1254310")</f>
        <v>1254310</v>
      </c>
      <c r="B110" t="inlineStr">
        <is>
          <t>SCIENCE;ENVIRONMENT</t>
        </is>
      </c>
      <c r="C110" t="inlineStr">
        <is>
          <t>SCIENCE|natural and applied sciences|earth sciences|soil science|soil type;ENVIRONMENT|natural environment</t>
        </is>
      </c>
      <c r="D110" s="2" t="inlineStr">
        <is>
          <t>органична почва</t>
        </is>
      </c>
      <c r="E110" s="2" t="inlineStr">
        <is>
          <t>4</t>
        </is>
      </c>
      <c r="F110" s="2" t="inlineStr">
        <is>
          <t/>
        </is>
      </c>
      <c r="G110" t="inlineStr">
        <is>
          <t>Почва с органични вещества в нея [ &lt;a href="/entry/result/862671/all" id="ENTRY_TO_ENTRY_CONVERTER" target="_blank"&gt;IATE:862671&lt;/a&gt; ] над 40 cm от горния слой или с плътността на скала или фрагментиран материал с пукнатини с органични вещества.</t>
        </is>
      </c>
      <c r="H110" t="inlineStr">
        <is>
          <t/>
        </is>
      </c>
      <c r="I110" t="inlineStr">
        <is>
          <t/>
        </is>
      </c>
      <c r="J110" t="inlineStr">
        <is>
          <t/>
        </is>
      </c>
      <c r="K110" t="inlineStr">
        <is>
          <t/>
        </is>
      </c>
      <c r="L110" s="2" t="inlineStr">
        <is>
          <t>organisk jord</t>
        </is>
      </c>
      <c r="M110" s="2" t="inlineStr">
        <is>
          <t>3</t>
        </is>
      </c>
      <c r="N110" s="2" t="inlineStr">
        <is>
          <t/>
        </is>
      </c>
      <c r="O110" t="inlineStr">
        <is>
          <t/>
        </is>
      </c>
      <c r="P110" s="2" t="inlineStr">
        <is>
          <t>organischer Boden</t>
        </is>
      </c>
      <c r="Q110" s="2" t="inlineStr">
        <is>
          <t>3</t>
        </is>
      </c>
      <c r="R110" s="2" t="inlineStr">
        <is>
          <t/>
        </is>
      </c>
      <c r="S110" t="inlineStr">
        <is>
          <t>Boden, der in genuegenden Mengen organisches Material enthaelt, um den Bodencharakter zu bestimmen</t>
        </is>
      </c>
      <c r="T110" s="2" t="inlineStr">
        <is>
          <t>οργανικόν έδαφος</t>
        </is>
      </c>
      <c r="U110" s="2" t="inlineStr">
        <is>
          <t>3</t>
        </is>
      </c>
      <c r="V110" s="2" t="inlineStr">
        <is>
          <t/>
        </is>
      </c>
      <c r="W110" t="inlineStr">
        <is>
          <t>έδαφος περιέχον οργανικήν ουσίαν εις ποσότητας επαρκείς διά να έχη αύτη κυριαρχικήν θέσιν εις τα χαρακτηριστικά του εδάφους</t>
        </is>
      </c>
      <c r="X110" s="2" t="inlineStr">
        <is>
          <t>organic soil</t>
        </is>
      </c>
      <c r="Y110" s="2" t="inlineStr">
        <is>
          <t>3</t>
        </is>
      </c>
      <c r="Z110" s="2" t="inlineStr">
        <is>
          <t/>
        </is>
      </c>
      <c r="AA110" t="inlineStr">
        <is>
          <t>soil that has organic soil materials in more than half of the upper 80 cm, or that is of any thickness of overlying rock or fragmented materials that have interstices filled with organic soil materials</t>
        </is>
      </c>
      <c r="AB110" s="2" t="inlineStr">
        <is>
          <t>suelo orgánico</t>
        </is>
      </c>
      <c r="AC110" s="2" t="inlineStr">
        <is>
          <t>3</t>
        </is>
      </c>
      <c r="AD110" s="2" t="inlineStr">
        <is>
          <t/>
        </is>
      </c>
      <c r="AE110" t="inlineStr">
        <is>
          <t>Tipo específico de suelo caracterizado por presentar una enorme cantidad de materia orgánica en su composición básica.</t>
        </is>
      </c>
      <c r="AF110" s="2" t="inlineStr">
        <is>
          <t>turvasmuld</t>
        </is>
      </c>
      <c r="AG110" s="2" t="inlineStr">
        <is>
          <t>3</t>
        </is>
      </c>
      <c r="AH110" s="2" t="inlineStr">
        <is>
          <t/>
        </is>
      </c>
      <c r="AI110" t="inlineStr">
        <is>
          <t>tahke osa koostisest tulenev üldmõiste mulla kohta, mille moodustab orgaaniliste jäänuste muundumisel tekkinud turvas ja kus mineraalosa sisaldub vähem kui 50%. Turvasmulla vastand on mineraalmuld.</t>
        </is>
      </c>
      <c r="AJ110" s="2" t="inlineStr">
        <is>
          <t>eloperäinen maaperä|
eloperäinen maa</t>
        </is>
      </c>
      <c r="AK110" s="2" t="inlineStr">
        <is>
          <t>3|
3</t>
        </is>
      </c>
      <c r="AL110" s="2" t="inlineStr">
        <is>
          <t xml:space="preserve">|
</t>
        </is>
      </c>
      <c r="AM110" t="inlineStr">
        <is>
          <t>kasvi- tai eläinkunnan jäännöksistä muodostunut maa</t>
        </is>
      </c>
      <c r="AN110" s="2" t="inlineStr">
        <is>
          <t>sols organiques|
sol organique</t>
        </is>
      </c>
      <c r="AO110" s="2" t="inlineStr">
        <is>
          <t>3|
3</t>
        </is>
      </c>
      <c r="AP110" s="2" t="inlineStr">
        <is>
          <t xml:space="preserve">|
</t>
        </is>
      </c>
      <c r="AQ110" t="inlineStr">
        <is>
          <t>sol contenant une forte teneur en matière organique</t>
        </is>
      </c>
      <c r="AR110" s="2" t="inlineStr">
        <is>
          <t>ithir orgánach</t>
        </is>
      </c>
      <c r="AS110" s="2" t="inlineStr">
        <is>
          <t>3</t>
        </is>
      </c>
      <c r="AT110" s="2" t="inlineStr">
        <is>
          <t/>
        </is>
      </c>
      <c r="AU110" t="inlineStr">
        <is>
          <t/>
        </is>
      </c>
      <c r="AV110" t="inlineStr">
        <is>
          <t/>
        </is>
      </c>
      <c r="AW110" t="inlineStr">
        <is>
          <t/>
        </is>
      </c>
      <c r="AX110" t="inlineStr">
        <is>
          <t/>
        </is>
      </c>
      <c r="AY110" t="inlineStr">
        <is>
          <t/>
        </is>
      </c>
      <c r="AZ110" s="2" t="inlineStr">
        <is>
          <t>szerves talaj</t>
        </is>
      </c>
      <c r="BA110" s="2" t="inlineStr">
        <is>
          <t>4</t>
        </is>
      </c>
      <c r="BB110" s="2" t="inlineStr">
        <is>
          <t/>
        </is>
      </c>
      <c r="BC110" t="inlineStr">
        <is>
          <t>fekete színű talaj, amelyben dominálnak a szerves anyagok, láthatóak a növényi maradványok és a szilárd összetevő aránya csekély</t>
        </is>
      </c>
      <c r="BD110" s="2" t="inlineStr">
        <is>
          <t>suolo organico|
terreno organico</t>
        </is>
      </c>
      <c r="BE110" s="2" t="inlineStr">
        <is>
          <t>3|
3</t>
        </is>
      </c>
      <c r="BF110" s="2" t="inlineStr">
        <is>
          <t xml:space="preserve">|
</t>
        </is>
      </c>
      <c r="BG110" t="inlineStr">
        <is>
          <t/>
        </is>
      </c>
      <c r="BH110" s="2" t="inlineStr">
        <is>
          <t>organinis dirvožemis</t>
        </is>
      </c>
      <c r="BI110" s="2" t="inlineStr">
        <is>
          <t>3</t>
        </is>
      </c>
      <c r="BJ110" s="2" t="inlineStr">
        <is>
          <t/>
        </is>
      </c>
      <c r="BK110" t="inlineStr">
        <is>
          <t/>
        </is>
      </c>
      <c r="BL110" s="2" t="inlineStr">
        <is>
          <t>organiskā augsne</t>
        </is>
      </c>
      <c r="BM110" s="2" t="inlineStr">
        <is>
          <t>3</t>
        </is>
      </c>
      <c r="BN110" s="2" t="inlineStr">
        <is>
          <t/>
        </is>
      </c>
      <c r="BO110" t="inlineStr">
        <is>
          <t/>
        </is>
      </c>
      <c r="BP110" s="2" t="inlineStr">
        <is>
          <t>ħamrija organika</t>
        </is>
      </c>
      <c r="BQ110" s="2" t="inlineStr">
        <is>
          <t>3</t>
        </is>
      </c>
      <c r="BR110" s="2" t="inlineStr">
        <is>
          <t/>
        </is>
      </c>
      <c r="BS110" t="inlineStr">
        <is>
          <t/>
        </is>
      </c>
      <c r="BT110" s="2" t="inlineStr">
        <is>
          <t>organische grond|
organische bodem</t>
        </is>
      </c>
      <c r="BU110" s="2" t="inlineStr">
        <is>
          <t>3|
3</t>
        </is>
      </c>
      <c r="BV110" s="2" t="inlineStr">
        <is>
          <t xml:space="preserve">|
</t>
        </is>
      </c>
      <c r="BW110" t="inlineStr">
        <is>
          <t>bovenste laag van de aardkorst, die een zeer dynamisch systeem omvat dat talrijke functies vervult en een cruciale rol speelt in de menselijke activiteit en het overleven van ecosystemen; deze laag bevat vele organische stoffen en talloze levende wezens</t>
        </is>
      </c>
      <c r="BX110" s="2" t="inlineStr">
        <is>
          <t>gleba organiczna</t>
        </is>
      </c>
      <c r="BY110" s="2" t="inlineStr">
        <is>
          <t>3</t>
        </is>
      </c>
      <c r="BZ110" s="2" t="inlineStr">
        <is>
          <t/>
        </is>
      </c>
      <c r="CA110" t="inlineStr">
        <is>
          <t>gleba z miąższym (grubym) materiałem organicznym na powierzchni</t>
        </is>
      </c>
      <c r="CB110" s="2" t="inlineStr">
        <is>
          <t>solo orgânico</t>
        </is>
      </c>
      <c r="CC110" s="2" t="inlineStr">
        <is>
          <t>3</t>
        </is>
      </c>
      <c r="CD110" s="2" t="inlineStr">
        <is>
          <t/>
        </is>
      </c>
      <c r="CE110" t="inlineStr">
        <is>
          <t>Solo composto maioritariamente por materiais orgânicos, como restos de organismos mortos e em decomposição.</t>
        </is>
      </c>
      <c r="CF110" s="2" t="inlineStr">
        <is>
          <t>sol organic</t>
        </is>
      </c>
      <c r="CG110" s="2" t="inlineStr">
        <is>
          <t>3</t>
        </is>
      </c>
      <c r="CH110" s="2" t="inlineStr">
        <is>
          <t/>
        </is>
      </c>
      <c r="CI110" t="inlineStr">
        <is>
          <t/>
        </is>
      </c>
      <c r="CJ110" t="inlineStr">
        <is>
          <t/>
        </is>
      </c>
      <c r="CK110" t="inlineStr">
        <is>
          <t/>
        </is>
      </c>
      <c r="CL110" t="inlineStr">
        <is>
          <t/>
        </is>
      </c>
      <c r="CM110" t="inlineStr">
        <is>
          <t/>
        </is>
      </c>
      <c r="CN110" s="2" t="inlineStr">
        <is>
          <t>organska tla</t>
        </is>
      </c>
      <c r="CO110" s="2" t="inlineStr">
        <is>
          <t>3</t>
        </is>
      </c>
      <c r="CP110" s="2" t="inlineStr">
        <is>
          <t/>
        </is>
      </c>
      <c r="CQ110" t="inlineStr">
        <is>
          <t/>
        </is>
      </c>
      <c r="CR110" s="2" t="inlineStr">
        <is>
          <t>organogen jordart|
organisk jordart</t>
        </is>
      </c>
      <c r="CS110" s="2" t="inlineStr">
        <is>
          <t>3|
3</t>
        </is>
      </c>
      <c r="CT110" s="2" t="inlineStr">
        <is>
          <t xml:space="preserve">|
</t>
        </is>
      </c>
      <c r="CU110" t="inlineStr">
        <is>
          <t>jordart som huvudsakligen består av organiskt material, dvs. nedbrutna rester av växter och djur</t>
        </is>
      </c>
    </row>
    <row r="111">
      <c r="A111" s="1" t="str">
        <f>HYPERLINK("https://iate.europa.eu/entry/result/1254451/all", "1254451")</f>
        <v>1254451</v>
      </c>
      <c r="B111" t="inlineStr">
        <is>
          <t>SCIENCE</t>
        </is>
      </c>
      <c r="C111" t="inlineStr">
        <is>
          <t>SCIENCE|natural and applied sciences|earth sciences|soil science|soil type;SCIENCE|natural and applied sciences|life sciences</t>
        </is>
      </c>
      <c r="D111" t="inlineStr">
        <is>
          <t/>
        </is>
      </c>
      <c r="E111" t="inlineStr">
        <is>
          <t/>
        </is>
      </c>
      <c r="F111" t="inlineStr">
        <is>
          <t/>
        </is>
      </c>
      <c r="G111" t="inlineStr">
        <is>
          <t/>
        </is>
      </c>
      <c r="H111" t="inlineStr">
        <is>
          <t/>
        </is>
      </c>
      <c r="I111" t="inlineStr">
        <is>
          <t/>
        </is>
      </c>
      <c r="J111" t="inlineStr">
        <is>
          <t/>
        </is>
      </c>
      <c r="K111" t="inlineStr">
        <is>
          <t/>
        </is>
      </c>
      <c r="L111" s="2" t="inlineStr">
        <is>
          <t>mineraljord</t>
        </is>
      </c>
      <c r="M111" s="2" t="inlineStr">
        <is>
          <t>3</t>
        </is>
      </c>
      <c r="N111" s="2" t="inlineStr">
        <is>
          <t/>
        </is>
      </c>
      <c r="O111" t="inlineStr">
        <is>
          <t>jord der overvejende består af mineralpartikler</t>
        </is>
      </c>
      <c r="P111" s="2" t="inlineStr">
        <is>
          <t>Mineralboden</t>
        </is>
      </c>
      <c r="Q111" s="2" t="inlineStr">
        <is>
          <t>3</t>
        </is>
      </c>
      <c r="R111" s="2" t="inlineStr">
        <is>
          <t/>
        </is>
      </c>
      <c r="S111" t="inlineStr">
        <is>
          <t>Boden, der in der Hauptsache aus Mineralien besteht</t>
        </is>
      </c>
      <c r="T111" s="2" t="inlineStr">
        <is>
          <t>ανόργανον έδαφος</t>
        </is>
      </c>
      <c r="U111" s="2" t="inlineStr">
        <is>
          <t>3</t>
        </is>
      </c>
      <c r="V111" s="2" t="inlineStr">
        <is>
          <t/>
        </is>
      </c>
      <c r="W111" t="inlineStr">
        <is>
          <t>έδαφος συντιθέμενον κυρίως εξ ανοργάνων υλικών</t>
        </is>
      </c>
      <c r="X111" s="2" t="inlineStr">
        <is>
          <t>mineral soil</t>
        </is>
      </c>
      <c r="Y111" s="2" t="inlineStr">
        <is>
          <t>3</t>
        </is>
      </c>
      <c r="Z111" s="2" t="inlineStr">
        <is>
          <t/>
        </is>
      </c>
      <c r="AA111" t="inlineStr">
        <is>
          <t>soil derived from minerals or rocks and containing little humus or organic matter</t>
        </is>
      </c>
      <c r="AB111" s="2" t="inlineStr">
        <is>
          <t>suelo mineral</t>
        </is>
      </c>
      <c r="AC111" s="2" t="inlineStr">
        <is>
          <t>3</t>
        </is>
      </c>
      <c r="AD111" s="2" t="inlineStr">
        <is>
          <t/>
        </is>
      </c>
      <c r="AE111" t="inlineStr">
        <is>
          <t>suelo compuesto en su mayor parte por materias minerales</t>
        </is>
      </c>
      <c r="AF111" s="2" t="inlineStr">
        <is>
          <t>mineraalmuld</t>
        </is>
      </c>
      <c r="AG111" s="2" t="inlineStr">
        <is>
          <t>3</t>
        </is>
      </c>
      <c r="AH111" s="2" t="inlineStr">
        <is>
          <t/>
        </is>
      </c>
      <c r="AI111" t="inlineStr">
        <is>
          <t>tahke osa koostisest tulenev üldmõiste mulla kohta, milles on ülekaalus mineraalained. Mineraalmulla vastand on turvasmuld (&lt;a href="/entry/result/1254310/all" id="ENTRY_TO_ENTRY_CONVERTER" target="_blank"&gt;IATE:1254310&lt;/a&gt; ).</t>
        </is>
      </c>
      <c r="AJ111" s="2" t="inlineStr">
        <is>
          <t>kivennäismaa|
mineraalimaa</t>
        </is>
      </c>
      <c r="AK111" s="2" t="inlineStr">
        <is>
          <t>3|
3</t>
        </is>
      </c>
      <c r="AL111" s="2" t="inlineStr">
        <is>
          <t xml:space="preserve">|
</t>
        </is>
      </c>
      <c r="AM111" t="inlineStr">
        <is>
          <t>pääasiassa
mineraaliaineksesta koostunut maa</t>
        </is>
      </c>
      <c r="AN111" s="2" t="inlineStr">
        <is>
          <t>sol minéral</t>
        </is>
      </c>
      <c r="AO111" s="2" t="inlineStr">
        <is>
          <t>3</t>
        </is>
      </c>
      <c r="AP111" s="2" t="inlineStr">
        <is>
          <t/>
        </is>
      </c>
      <c r="AQ111" t="inlineStr">
        <is>
          <t>sol dont la teneur en matière minérales est au moins 50 fois supérieure à celle des matières organiques</t>
        </is>
      </c>
      <c r="AR111" s="2" t="inlineStr">
        <is>
          <t>ithir mhianrach</t>
        </is>
      </c>
      <c r="AS111" s="2" t="inlineStr">
        <is>
          <t>3</t>
        </is>
      </c>
      <c r="AT111" s="2" t="inlineStr">
        <is>
          <t/>
        </is>
      </c>
      <c r="AU111" t="inlineStr">
        <is>
          <t/>
        </is>
      </c>
      <c r="AV111" t="inlineStr">
        <is>
          <t/>
        </is>
      </c>
      <c r="AW111" t="inlineStr">
        <is>
          <t/>
        </is>
      </c>
      <c r="AX111" t="inlineStr">
        <is>
          <t/>
        </is>
      </c>
      <c r="AY111" t="inlineStr">
        <is>
          <t/>
        </is>
      </c>
      <c r="AZ111" s="2" t="inlineStr">
        <is>
          <t>ásványi talaj</t>
        </is>
      </c>
      <c r="BA111" s="2" t="inlineStr">
        <is>
          <t>3</t>
        </is>
      </c>
      <c r="BB111" s="2" t="inlineStr">
        <is>
          <t/>
        </is>
      </c>
      <c r="BC111" t="inlineStr">
        <is>
          <t>ásványi anyagokból, illetve kőzetből létrejött talaj, amely kevés humuszt, illetve &lt;a href="https://iate.europa.eu/entry/result/1637836/hu" target="_blank"&gt;szerves anyagot&lt;/a&gt; tartalmaz</t>
        </is>
      </c>
      <c r="BD111" s="2" t="inlineStr">
        <is>
          <t>suolo minerale|
terreno minerale</t>
        </is>
      </c>
      <c r="BE111" s="2" t="inlineStr">
        <is>
          <t>3|
3</t>
        </is>
      </c>
      <c r="BF111" s="2" t="inlineStr">
        <is>
          <t xml:space="preserve">|
</t>
        </is>
      </c>
      <c r="BG111" t="inlineStr">
        <is>
          <t/>
        </is>
      </c>
      <c r="BH111" s="2" t="inlineStr">
        <is>
          <t>mineralinis dirvožemis</t>
        </is>
      </c>
      <c r="BI111" s="2" t="inlineStr">
        <is>
          <t>3</t>
        </is>
      </c>
      <c r="BJ111" s="2" t="inlineStr">
        <is>
          <t/>
        </is>
      </c>
      <c r="BK111" t="inlineStr">
        <is>
          <t/>
        </is>
      </c>
      <c r="BL111" t="inlineStr">
        <is>
          <t/>
        </is>
      </c>
      <c r="BM111" t="inlineStr">
        <is>
          <t/>
        </is>
      </c>
      <c r="BN111" t="inlineStr">
        <is>
          <t/>
        </is>
      </c>
      <c r="BO111" t="inlineStr">
        <is>
          <t/>
        </is>
      </c>
      <c r="BP111" t="inlineStr">
        <is>
          <t/>
        </is>
      </c>
      <c r="BQ111" t="inlineStr">
        <is>
          <t/>
        </is>
      </c>
      <c r="BR111" t="inlineStr">
        <is>
          <t/>
        </is>
      </c>
      <c r="BS111" t="inlineStr">
        <is>
          <t/>
        </is>
      </c>
      <c r="BT111" s="2" t="inlineStr">
        <is>
          <t>minerale grond|
minerale bodem</t>
        </is>
      </c>
      <c r="BU111" s="2" t="inlineStr">
        <is>
          <t>3|
3</t>
        </is>
      </c>
      <c r="BV111" s="2" t="inlineStr">
        <is>
          <t xml:space="preserve">|
</t>
        </is>
      </c>
      <c r="BW111" t="inlineStr">
        <is>
          <t>grond waarin veel fijne deeltjes voorkomen welke rijk zijn aan mineralen; voorbeelden: kleigronden, leemgronden</t>
        </is>
      </c>
      <c r="BX111" s="2" t="inlineStr">
        <is>
          <t>gleba mineralna</t>
        </is>
      </c>
      <c r="BY111" s="2" t="inlineStr">
        <is>
          <t>3</t>
        </is>
      </c>
      <c r="BZ111" s="2" t="inlineStr">
        <is>
          <t/>
        </is>
      </c>
      <c r="CA111" t="inlineStr">
        <is>
          <t>gleba zawierająca niewielkie ilości materii organicznej</t>
        </is>
      </c>
      <c r="CB111" s="2" t="inlineStr">
        <is>
          <t>solo mineral</t>
        </is>
      </c>
      <c r="CC111" s="2" t="inlineStr">
        <is>
          <t>3</t>
        </is>
      </c>
      <c r="CD111" s="2" t="inlineStr">
        <is>
          <t/>
        </is>
      </c>
      <c r="CE111" t="inlineStr">
        <is>
          <t/>
        </is>
      </c>
      <c r="CF111" t="inlineStr">
        <is>
          <t/>
        </is>
      </c>
      <c r="CG111" t="inlineStr">
        <is>
          <t/>
        </is>
      </c>
      <c r="CH111" t="inlineStr">
        <is>
          <t/>
        </is>
      </c>
      <c r="CI111" t="inlineStr">
        <is>
          <t/>
        </is>
      </c>
      <c r="CJ111" t="inlineStr">
        <is>
          <t/>
        </is>
      </c>
      <c r="CK111" t="inlineStr">
        <is>
          <t/>
        </is>
      </c>
      <c r="CL111" t="inlineStr">
        <is>
          <t/>
        </is>
      </c>
      <c r="CM111" t="inlineStr">
        <is>
          <t/>
        </is>
      </c>
      <c r="CN111" s="2" t="inlineStr">
        <is>
          <t>mineralna tla</t>
        </is>
      </c>
      <c r="CO111" s="2" t="inlineStr">
        <is>
          <t>3</t>
        </is>
      </c>
      <c r="CP111" s="2" t="inlineStr">
        <is>
          <t/>
        </is>
      </c>
      <c r="CQ111" t="inlineStr">
        <is>
          <t/>
        </is>
      </c>
      <c r="CR111" s="2" t="inlineStr">
        <is>
          <t>mineraljordart|
minerogen jordart</t>
        </is>
      </c>
      <c r="CS111" s="2" t="inlineStr">
        <is>
          <t>3|
3</t>
        </is>
      </c>
      <c r="CT111" s="2" t="inlineStr">
        <is>
          <t xml:space="preserve">|
</t>
        </is>
      </c>
      <c r="CU111" t="inlineStr">
        <is>
          <t>jordart som består av nedkrossade eller vittrade bergarter</t>
        </is>
      </c>
    </row>
    <row r="112">
      <c r="A112" s="1" t="str">
        <f>HYPERLINK("https://iate.europa.eu/entry/result/3590517/all", "3590517")</f>
        <v>3590517</v>
      </c>
      <c r="B112" t="inlineStr">
        <is>
          <t>ENVIRONMENT;ENERGY</t>
        </is>
      </c>
      <c r="C112" t="inlineStr">
        <is>
          <t>ENVIRONMENT|environmental policy|environmental protection;ENVIRONMENT|deterioration of the environment|degradation of the environment|climate change;ENERGY|soft energy|soft energy|renewable energy;ENVIRONMENT|natural environment|natural resources|renewable resources</t>
        </is>
      </c>
      <c r="D112" t="inlineStr">
        <is>
          <t/>
        </is>
      </c>
      <c r="E112" t="inlineStr">
        <is>
          <t/>
        </is>
      </c>
      <c r="F112" t="inlineStr">
        <is>
          <t/>
        </is>
      </c>
      <c r="G112" t="inlineStr">
        <is>
          <t/>
        </is>
      </c>
      <c r="H112" s="2" t="inlineStr">
        <is>
          <t>přechod na čistou energii</t>
        </is>
      </c>
      <c r="I112" s="2" t="inlineStr">
        <is>
          <t>3</t>
        </is>
      </c>
      <c r="J112" s="2" t="inlineStr">
        <is>
          <t/>
        </is>
      </c>
      <c r="K112" t="inlineStr">
        <is>
          <t/>
        </is>
      </c>
      <c r="L112" s="2" t="inlineStr">
        <is>
          <t>omstilling til ren energi</t>
        </is>
      </c>
      <c r="M112" s="2" t="inlineStr">
        <is>
          <t>3</t>
        </is>
      </c>
      <c r="N112" s="2" t="inlineStr">
        <is>
          <t/>
        </is>
      </c>
      <c r="O112" t="inlineStr">
        <is>
          <t/>
        </is>
      </c>
      <c r="P112" s="2" t="inlineStr">
        <is>
          <t>Energiewende|
Umstellung auf saubere Energie</t>
        </is>
      </c>
      <c r="Q112" s="2" t="inlineStr">
        <is>
          <t>3|
2</t>
        </is>
      </c>
      <c r="R112" s="2" t="inlineStr">
        <is>
          <t xml:space="preserve">|
</t>
        </is>
      </c>
      <c r="S112" t="inlineStr">
        <is>
          <t/>
        </is>
      </c>
      <c r="T112" s="2" t="inlineStr">
        <is>
          <t>μετάβαση στην καθαρή ενέργεια</t>
        </is>
      </c>
      <c r="U112" s="2" t="inlineStr">
        <is>
          <t>3</t>
        </is>
      </c>
      <c r="V112" s="2" t="inlineStr">
        <is>
          <t/>
        </is>
      </c>
      <c r="W112" t="inlineStr">
        <is>
          <t/>
        </is>
      </c>
      <c r="X112" s="2" t="inlineStr">
        <is>
          <t>clean energy transition|
clean transition</t>
        </is>
      </c>
      <c r="Y112" s="2" t="inlineStr">
        <is>
          <t>3|
3</t>
        </is>
      </c>
      <c r="Z112" s="2" t="inlineStr">
        <is>
          <t xml:space="preserve">|
</t>
        </is>
      </c>
      <c r="AA112" t="inlineStr">
        <is>
          <t>shift from fuel-based energy to renewable sources</t>
        </is>
      </c>
      <c r="AB112" s="2" t="inlineStr">
        <is>
          <t>transición hacia una energía limpia</t>
        </is>
      </c>
      <c r="AC112" s="2" t="inlineStr">
        <is>
          <t>3</t>
        </is>
      </c>
      <c r="AD112" s="2" t="inlineStr">
        <is>
          <t/>
        </is>
      </c>
      <c r="AE112" t="inlineStr">
        <is>
          <t/>
        </is>
      </c>
      <c r="AF112" s="2" t="inlineStr">
        <is>
          <t>üleminek puhtale energiale</t>
        </is>
      </c>
      <c r="AG112" s="2" t="inlineStr">
        <is>
          <t>3</t>
        </is>
      </c>
      <c r="AH112" s="2" t="inlineStr">
        <is>
          <t/>
        </is>
      </c>
      <c r="AI112" t="inlineStr">
        <is>
          <t/>
        </is>
      </c>
      <c r="AJ112" t="inlineStr">
        <is>
          <t/>
        </is>
      </c>
      <c r="AK112" t="inlineStr">
        <is>
          <t/>
        </is>
      </c>
      <c r="AL112" t="inlineStr">
        <is>
          <t/>
        </is>
      </c>
      <c r="AM112" t="inlineStr">
        <is>
          <t/>
        </is>
      </c>
      <c r="AN112" s="2" t="inlineStr">
        <is>
          <t>transition vers une énergie propre</t>
        </is>
      </c>
      <c r="AO112" s="2" t="inlineStr">
        <is>
          <t>3</t>
        </is>
      </c>
      <c r="AP112" s="2" t="inlineStr">
        <is>
          <t/>
        </is>
      </c>
      <c r="AQ112" t="inlineStr">
        <is>
          <t/>
        </is>
      </c>
      <c r="AR112" s="2" t="inlineStr">
        <is>
          <t>aistriú i dtreo fuinneamh glan|
aistriú chuig fuinneamh glan</t>
        </is>
      </c>
      <c r="AS112" s="2" t="inlineStr">
        <is>
          <t>3|
3</t>
        </is>
      </c>
      <c r="AT112" s="2" t="inlineStr">
        <is>
          <t xml:space="preserve">|
</t>
        </is>
      </c>
      <c r="AU112" t="inlineStr">
        <is>
          <t/>
        </is>
      </c>
      <c r="AV112" t="inlineStr">
        <is>
          <t/>
        </is>
      </c>
      <c r="AW112" t="inlineStr">
        <is>
          <t/>
        </is>
      </c>
      <c r="AX112" t="inlineStr">
        <is>
          <t/>
        </is>
      </c>
      <c r="AY112" t="inlineStr">
        <is>
          <t/>
        </is>
      </c>
      <c r="AZ112" s="2" t="inlineStr">
        <is>
          <t>tiszta energiára való átállás</t>
        </is>
      </c>
      <c r="BA112" s="2" t="inlineStr">
        <is>
          <t>3</t>
        </is>
      </c>
      <c r="BB112" s="2" t="inlineStr">
        <is>
          <t/>
        </is>
      </c>
      <c r="BC112" t="inlineStr">
        <is>
          <t>a fosszilis anyagokból származó energiáról a megújuló forrásokból származó energia felé történő elmozdulás</t>
        </is>
      </c>
      <c r="BD112" t="inlineStr">
        <is>
          <t/>
        </is>
      </c>
      <c r="BE112" t="inlineStr">
        <is>
          <t/>
        </is>
      </c>
      <c r="BF112" t="inlineStr">
        <is>
          <t/>
        </is>
      </c>
      <c r="BG112" t="inlineStr">
        <is>
          <t/>
        </is>
      </c>
      <c r="BH112" s="2" t="inlineStr">
        <is>
          <t>perėjimas prie švarios energijos</t>
        </is>
      </c>
      <c r="BI112" s="2" t="inlineStr">
        <is>
          <t>3</t>
        </is>
      </c>
      <c r="BJ112" s="2" t="inlineStr">
        <is>
          <t/>
        </is>
      </c>
      <c r="BK112" t="inlineStr">
        <is>
          <t/>
        </is>
      </c>
      <c r="BL112" s="2" t="inlineStr">
        <is>
          <t>pāreja uz tīru enerģiju</t>
        </is>
      </c>
      <c r="BM112" s="2" t="inlineStr">
        <is>
          <t>3</t>
        </is>
      </c>
      <c r="BN112" s="2" t="inlineStr">
        <is>
          <t/>
        </is>
      </c>
      <c r="BO112" t="inlineStr">
        <is>
          <t/>
        </is>
      </c>
      <c r="BP112" s="2" t="inlineStr">
        <is>
          <t>tranżizzjoni lejn enerġija nadifa</t>
        </is>
      </c>
      <c r="BQ112" s="2" t="inlineStr">
        <is>
          <t>3</t>
        </is>
      </c>
      <c r="BR112" s="2" t="inlineStr">
        <is>
          <t/>
        </is>
      </c>
      <c r="BS112" t="inlineStr">
        <is>
          <t>il-bidla minn enerġija bbażata fuq il-fjuwils għal dik li tibbaża fuq sorsi rinnovabbli</t>
        </is>
      </c>
      <c r="BT112" t="inlineStr">
        <is>
          <t/>
        </is>
      </c>
      <c r="BU112" t="inlineStr">
        <is>
          <t/>
        </is>
      </c>
      <c r="BV112" t="inlineStr">
        <is>
          <t/>
        </is>
      </c>
      <c r="BW112" t="inlineStr">
        <is>
          <t/>
        </is>
      </c>
      <c r="BX112" s="2" t="inlineStr">
        <is>
          <t>transformacja w kierunku czystej energii|
przejście na czystą energię</t>
        </is>
      </c>
      <c r="BY112" s="2" t="inlineStr">
        <is>
          <t>3|
3</t>
        </is>
      </c>
      <c r="BZ112" s="2" t="inlineStr">
        <is>
          <t xml:space="preserve">|
</t>
        </is>
      </c>
      <c r="CA112" t="inlineStr">
        <is>
          <t/>
        </is>
      </c>
      <c r="CB112" t="inlineStr">
        <is>
          <t/>
        </is>
      </c>
      <c r="CC112" t="inlineStr">
        <is>
          <t/>
        </is>
      </c>
      <c r="CD112" t="inlineStr">
        <is>
          <t/>
        </is>
      </c>
      <c r="CE112" t="inlineStr">
        <is>
          <t/>
        </is>
      </c>
      <c r="CF112" t="inlineStr">
        <is>
          <t/>
        </is>
      </c>
      <c r="CG112" t="inlineStr">
        <is>
          <t/>
        </is>
      </c>
      <c r="CH112" t="inlineStr">
        <is>
          <t/>
        </is>
      </c>
      <c r="CI112" t="inlineStr">
        <is>
          <t/>
        </is>
      </c>
      <c r="CJ112" s="2" t="inlineStr">
        <is>
          <t>prechod na čistú energiu</t>
        </is>
      </c>
      <c r="CK112" s="2" t="inlineStr">
        <is>
          <t>3</t>
        </is>
      </c>
      <c r="CL112" s="2" t="inlineStr">
        <is>
          <t/>
        </is>
      </c>
      <c r="CM112" t="inlineStr">
        <is>
          <t>prechod z energie z fosílnych palív na energiu z obnoviteľných zdrojov</t>
        </is>
      </c>
      <c r="CN112" s="2" t="inlineStr">
        <is>
          <t>prehod na čisto energijo</t>
        </is>
      </c>
      <c r="CO112" s="2" t="inlineStr">
        <is>
          <t>3</t>
        </is>
      </c>
      <c r="CP112" s="2" t="inlineStr">
        <is>
          <t/>
        </is>
      </c>
      <c r="CQ112" t="inlineStr">
        <is>
          <t/>
        </is>
      </c>
      <c r="CR112" s="2" t="inlineStr">
        <is>
          <t>omställning till ren energi</t>
        </is>
      </c>
      <c r="CS112" s="2" t="inlineStr">
        <is>
          <t>3</t>
        </is>
      </c>
      <c r="CT112" s="2" t="inlineStr">
        <is>
          <t/>
        </is>
      </c>
      <c r="CU112" t="inlineStr">
        <is>
          <t/>
        </is>
      </c>
    </row>
    <row r="113">
      <c r="A113" s="1" t="str">
        <f>HYPERLINK("https://iate.europa.eu/entry/result/3620078/all", "3620078")</f>
        <v>3620078</v>
      </c>
      <c r="B113" t="inlineStr">
        <is>
          <t>ENERGY</t>
        </is>
      </c>
      <c r="C113" t="inlineStr">
        <is>
          <t>ENERGY</t>
        </is>
      </c>
      <c r="D113" t="inlineStr">
        <is>
          <t/>
        </is>
      </c>
      <c r="E113" t="inlineStr">
        <is>
          <t/>
        </is>
      </c>
      <c r="F113" t="inlineStr">
        <is>
          <t/>
        </is>
      </c>
      <c r="G113" t="inlineStr">
        <is>
          <t/>
        </is>
      </c>
      <c r="H113" t="inlineStr">
        <is>
          <t/>
        </is>
      </c>
      <c r="I113" t="inlineStr">
        <is>
          <t/>
        </is>
      </c>
      <c r="J113" t="inlineStr">
        <is>
          <t/>
        </is>
      </c>
      <c r="K113" t="inlineStr">
        <is>
          <t/>
        </is>
      </c>
      <c r="L113" t="inlineStr">
        <is>
          <t/>
        </is>
      </c>
      <c r="M113" t="inlineStr">
        <is>
          <t/>
        </is>
      </c>
      <c r="N113" t="inlineStr">
        <is>
          <t/>
        </is>
      </c>
      <c r="O113" t="inlineStr">
        <is>
          <t/>
        </is>
      </c>
      <c r="P113" s="2" t="inlineStr">
        <is>
          <t>Netzentwicklungsplan</t>
        </is>
      </c>
      <c r="Q113" s="2" t="inlineStr">
        <is>
          <t>3</t>
        </is>
      </c>
      <c r="R113" s="2" t="inlineStr">
        <is>
          <t/>
        </is>
      </c>
      <c r="S113" t="inlineStr">
        <is>
          <t/>
        </is>
      </c>
      <c r="T113" t="inlineStr">
        <is>
          <t/>
        </is>
      </c>
      <c r="U113" t="inlineStr">
        <is>
          <t/>
        </is>
      </c>
      <c r="V113" t="inlineStr">
        <is>
          <t/>
        </is>
      </c>
      <c r="W113" t="inlineStr">
        <is>
          <t/>
        </is>
      </c>
      <c r="X113" s="2" t="inlineStr">
        <is>
          <t>network development plan</t>
        </is>
      </c>
      <c r="Y113" s="2" t="inlineStr">
        <is>
          <t>3</t>
        </is>
      </c>
      <c r="Z113" s="2" t="inlineStr">
        <is>
          <t/>
        </is>
      </c>
      <c r="AA113" t="inlineStr">
        <is>
          <t>ten-year plan based on existing
and forecast supply and demand of electricity, that contains efficient measures
in order to guarantee the adequacy of the electricity transmission system and
the security of supply</t>
        </is>
      </c>
      <c r="AB113" t="inlineStr">
        <is>
          <t/>
        </is>
      </c>
      <c r="AC113" t="inlineStr">
        <is>
          <t/>
        </is>
      </c>
      <c r="AD113" t="inlineStr">
        <is>
          <t/>
        </is>
      </c>
      <c r="AE113" t="inlineStr">
        <is>
          <t/>
        </is>
      </c>
      <c r="AF113" t="inlineStr">
        <is>
          <t/>
        </is>
      </c>
      <c r="AG113" t="inlineStr">
        <is>
          <t/>
        </is>
      </c>
      <c r="AH113" t="inlineStr">
        <is>
          <t/>
        </is>
      </c>
      <c r="AI113" t="inlineStr">
        <is>
          <t/>
        </is>
      </c>
      <c r="AJ113" t="inlineStr">
        <is>
          <t/>
        </is>
      </c>
      <c r="AK113" t="inlineStr">
        <is>
          <t/>
        </is>
      </c>
      <c r="AL113" t="inlineStr">
        <is>
          <t/>
        </is>
      </c>
      <c r="AM113" t="inlineStr">
        <is>
          <t/>
        </is>
      </c>
      <c r="AN113" s="2" t="inlineStr">
        <is>
          <t>plan de développement du réseau</t>
        </is>
      </c>
      <c r="AO113" s="2" t="inlineStr">
        <is>
          <t>3</t>
        </is>
      </c>
      <c r="AP113" s="2" t="inlineStr">
        <is>
          <t/>
        </is>
      </c>
      <c r="AQ113" t="inlineStr">
        <is>
          <t>plan fondé sur l'offre et la demande d'électricité existantes ainsi que sur les prévisions en la matière, après consultation de toutes les parties intéressées, qui contient des mesures effectives pour garantir l'adéquation du réseau et la sécurité d'approvisionnement</t>
        </is>
      </c>
      <c r="AR113" t="inlineStr">
        <is>
          <t/>
        </is>
      </c>
      <c r="AS113" t="inlineStr">
        <is>
          <t/>
        </is>
      </c>
      <c r="AT113" t="inlineStr">
        <is>
          <t/>
        </is>
      </c>
      <c r="AU113" t="inlineStr">
        <is>
          <t/>
        </is>
      </c>
      <c r="AV113" t="inlineStr">
        <is>
          <t/>
        </is>
      </c>
      <c r="AW113" t="inlineStr">
        <is>
          <t/>
        </is>
      </c>
      <c r="AX113" t="inlineStr">
        <is>
          <t/>
        </is>
      </c>
      <c r="AY113" t="inlineStr">
        <is>
          <t/>
        </is>
      </c>
      <c r="AZ113" t="inlineStr">
        <is>
          <t/>
        </is>
      </c>
      <c r="BA113" t="inlineStr">
        <is>
          <t/>
        </is>
      </c>
      <c r="BB113" t="inlineStr">
        <is>
          <t/>
        </is>
      </c>
      <c r="BC113" t="inlineStr">
        <is>
          <t/>
        </is>
      </c>
      <c r="BD113" t="inlineStr">
        <is>
          <t/>
        </is>
      </c>
      <c r="BE113" t="inlineStr">
        <is>
          <t/>
        </is>
      </c>
      <c r="BF113" t="inlineStr">
        <is>
          <t/>
        </is>
      </c>
      <c r="BG113" t="inlineStr">
        <is>
          <t/>
        </is>
      </c>
      <c r="BH113" t="inlineStr">
        <is>
          <t/>
        </is>
      </c>
      <c r="BI113" t="inlineStr">
        <is>
          <t/>
        </is>
      </c>
      <c r="BJ113" t="inlineStr">
        <is>
          <t/>
        </is>
      </c>
      <c r="BK113" t="inlineStr">
        <is>
          <t/>
        </is>
      </c>
      <c r="BL113" t="inlineStr">
        <is>
          <t/>
        </is>
      </c>
      <c r="BM113" t="inlineStr">
        <is>
          <t/>
        </is>
      </c>
      <c r="BN113" t="inlineStr">
        <is>
          <t/>
        </is>
      </c>
      <c r="BO113" t="inlineStr">
        <is>
          <t/>
        </is>
      </c>
      <c r="BP113" t="inlineStr">
        <is>
          <t/>
        </is>
      </c>
      <c r="BQ113" t="inlineStr">
        <is>
          <t/>
        </is>
      </c>
      <c r="BR113" t="inlineStr">
        <is>
          <t/>
        </is>
      </c>
      <c r="BS113" t="inlineStr">
        <is>
          <t/>
        </is>
      </c>
      <c r="BT113" t="inlineStr">
        <is>
          <t/>
        </is>
      </c>
      <c r="BU113" t="inlineStr">
        <is>
          <t/>
        </is>
      </c>
      <c r="BV113" t="inlineStr">
        <is>
          <t/>
        </is>
      </c>
      <c r="BW113" t="inlineStr">
        <is>
          <t/>
        </is>
      </c>
      <c r="BX113" s="2" t="inlineStr">
        <is>
          <t>plan rozwoju sieci</t>
        </is>
      </c>
      <c r="BY113" s="2" t="inlineStr">
        <is>
          <t>3</t>
        </is>
      </c>
      <c r="BZ113" s="2" t="inlineStr">
        <is>
          <t/>
        </is>
      </c>
      <c r="CA113" t="inlineStr">
        <is>
          <t>plan rozwój systemu dystrybucyjnego opracowany przez operatora systemu</t>
        </is>
      </c>
      <c r="CB113" t="inlineStr">
        <is>
          <t/>
        </is>
      </c>
      <c r="CC113" t="inlineStr">
        <is>
          <t/>
        </is>
      </c>
      <c r="CD113" t="inlineStr">
        <is>
          <t/>
        </is>
      </c>
      <c r="CE113" t="inlineStr">
        <is>
          <t/>
        </is>
      </c>
      <c r="CF113" t="inlineStr">
        <is>
          <t/>
        </is>
      </c>
      <c r="CG113" t="inlineStr">
        <is>
          <t/>
        </is>
      </c>
      <c r="CH113" t="inlineStr">
        <is>
          <t/>
        </is>
      </c>
      <c r="CI113" t="inlineStr">
        <is>
          <t/>
        </is>
      </c>
      <c r="CJ113" t="inlineStr">
        <is>
          <t/>
        </is>
      </c>
      <c r="CK113" t="inlineStr">
        <is>
          <t/>
        </is>
      </c>
      <c r="CL113" t="inlineStr">
        <is>
          <t/>
        </is>
      </c>
      <c r="CM113" t="inlineStr">
        <is>
          <t/>
        </is>
      </c>
      <c r="CN113" t="inlineStr">
        <is>
          <t/>
        </is>
      </c>
      <c r="CO113" t="inlineStr">
        <is>
          <t/>
        </is>
      </c>
      <c r="CP113" t="inlineStr">
        <is>
          <t/>
        </is>
      </c>
      <c r="CQ113" t="inlineStr">
        <is>
          <t/>
        </is>
      </c>
      <c r="CR113" t="inlineStr">
        <is>
          <t/>
        </is>
      </c>
      <c r="CS113" t="inlineStr">
        <is>
          <t/>
        </is>
      </c>
      <c r="CT113" t="inlineStr">
        <is>
          <t/>
        </is>
      </c>
      <c r="CU113" t="inlineStr">
        <is>
          <t/>
        </is>
      </c>
    </row>
    <row r="114">
      <c r="A114" s="1" t="str">
        <f>HYPERLINK("https://iate.europa.eu/entry/result/3578763/all", "3578763")</f>
        <v>3578763</v>
      </c>
      <c r="B114" t="inlineStr">
        <is>
          <t>ENVIRONMENT;TRANSPORT</t>
        </is>
      </c>
      <c r="C114" t="inlineStr">
        <is>
          <t>ENVIRONMENT|environmental policy|pollution control measures;TRANSPORT|land transport;TRANSPORT|organisation of transport|means of transport</t>
        </is>
      </c>
      <c r="D114" s="2" t="inlineStr">
        <is>
          <t>ZLEV|
превозно средство с нулеви и ниски емисии</t>
        </is>
      </c>
      <c r="E114" s="2" t="inlineStr">
        <is>
          <t>3|
3</t>
        </is>
      </c>
      <c r="F114" s="2" t="inlineStr">
        <is>
          <t xml:space="preserve">|
</t>
        </is>
      </c>
      <c r="G114" t="inlineStr">
        <is>
          <t/>
        </is>
      </c>
      <c r="H114" s="2" t="inlineStr">
        <is>
          <t>vozidla s nulovými a nízkými emisemi</t>
        </is>
      </c>
      <c r="I114" s="2" t="inlineStr">
        <is>
          <t>3</t>
        </is>
      </c>
      <c r="J114" s="2" t="inlineStr">
        <is>
          <t/>
        </is>
      </c>
      <c r="K114" t="inlineStr">
        <is>
          <t/>
        </is>
      </c>
      <c r="L114" s="2" t="inlineStr">
        <is>
          <t>nul- og lavemissionskøretøj</t>
        </is>
      </c>
      <c r="M114" s="2" t="inlineStr">
        <is>
          <t>3</t>
        </is>
      </c>
      <c r="N114" s="2" t="inlineStr">
        <is>
          <t/>
        </is>
      </c>
      <c r="O114" t="inlineStr">
        <is>
          <t>personbil eller let erhvervskøretøj med udstødningsemissioner fra 0 til 50
g CO&lt;sub&gt;2&lt;/sub&gt;/km, som fastsat i overensstemmelse med forordning (EU)
2017/1151</t>
        </is>
      </c>
      <c r="P114" s="2" t="inlineStr">
        <is>
          <t>emissionsfreie und -arme Fahrzeuge|
emissionsfreies bzw. emissionsarmes Fahrzeug|
emissionsfreie und emissionsarme Fahrzeuge</t>
        </is>
      </c>
      <c r="Q114" s="2" t="inlineStr">
        <is>
          <t>3|
3|
3</t>
        </is>
      </c>
      <c r="R114" s="2" t="inlineStr">
        <is>
          <t xml:space="preserve">|
|
</t>
        </is>
      </c>
      <c r="S114" t="inlineStr">
        <is>
          <t>Personenkraftwagen oder leichtes Nutzfahrzeug mit Abgasemissionen von null bis zu 50 g CO2/km, ermittelt gemäß Verordnung (EU) 2017/1151</t>
        </is>
      </c>
      <c r="T114" s="2" t="inlineStr">
        <is>
          <t>οχήματα μηδενικών και χαμηλών εκπομπών|
οχήματα με μηδενικές και χαμηλές εκπομπές</t>
        </is>
      </c>
      <c r="U114" s="2" t="inlineStr">
        <is>
          <t>3|
3</t>
        </is>
      </c>
      <c r="V114" s="2" t="inlineStr">
        <is>
          <t xml:space="preserve">|
</t>
        </is>
      </c>
      <c r="W114" t="inlineStr">
        <is>
          <t>επιβατικό αυτοκίνητο ή ελαφρύ επαγγελματικό όχημα με εκπομπές σωλήνα εξαγωγής που κυμαίνονται από μηδέν έως 50 g CO2/km, όπως καθορίζεται σύμφωνα με τον κανονισμό (ΕΕ) 2017/1151</t>
        </is>
      </c>
      <c r="X114" s="2" t="inlineStr">
        <is>
          <t>zero- and low-emission vehicle|
ZLEVs|
ZLEV</t>
        </is>
      </c>
      <c r="Y114" s="2" t="inlineStr">
        <is>
          <t>3|
1|
3</t>
        </is>
      </c>
      <c r="Z114" s="2" t="inlineStr">
        <is>
          <t xml:space="preserve">|
|
</t>
        </is>
      </c>
      <c r="AA114" t="inlineStr">
        <is>
          <t>passenger car or a light commercial vehicle with tailpipe emissions from zero up to 50 g CO&lt;sub&gt;2&lt;/sub&gt;/km, as determined in accordance with Regulation (EU) 2017/1151</t>
        </is>
      </c>
      <c r="AB114" s="2" t="inlineStr">
        <is>
          <t>vehículo de emisión cero y de baja emisión</t>
        </is>
      </c>
      <c r="AC114" s="2" t="inlineStr">
        <is>
          <t>3</t>
        </is>
      </c>
      <c r="AD114" s="2" t="inlineStr">
        <is>
          <t/>
        </is>
      </c>
      <c r="AE114" t="inlineStr">
        <is>
          <t>Turismo o vehículo comercial ligero con unas emisiones de gases de escape comprendidas entre cero y 50 g de CO&lt;sup&gt;2&lt;/sup&gt;/km, determinadas de conformidad con el Reglamento (UE) 2017/1151.</t>
        </is>
      </c>
      <c r="AF114" s="2" t="inlineStr">
        <is>
          <t>ZLEV|
heiteta ja vähese heitega sõidukid</t>
        </is>
      </c>
      <c r="AG114" s="2" t="inlineStr">
        <is>
          <t>3|
3</t>
        </is>
      </c>
      <c r="AH114" s="2" t="inlineStr">
        <is>
          <t xml:space="preserve">|
</t>
        </is>
      </c>
      <c r="AI114" t="inlineStr">
        <is>
          <t>sõidukikategooria, millesse kuuluvad heiteta sõidukid [ &lt;a href="/entry/result/866448/all" id="ENTRY_TO_ENTRY_CONVERTER" target="_blank"&gt;IATE:866448&lt;/a&gt; ] ja vähese heitega sõidukid [ &lt;a href="/entry/result/933000/all" id="ENTRY_TO_ENTRY_CONVERTER" target="_blank"&gt;IATE:933000&lt;/a&gt; ]</t>
        </is>
      </c>
      <c r="AJ114" s="2" t="inlineStr">
        <is>
          <t>päästöttömät ja vähäpäästöiset ajoneuvot</t>
        </is>
      </c>
      <c r="AK114" s="2" t="inlineStr">
        <is>
          <t>3</t>
        </is>
      </c>
      <c r="AL114" s="2" t="inlineStr">
        <is>
          <t/>
        </is>
      </c>
      <c r="AM114" t="inlineStr">
        <is>
          <t>Henkilöajoneuvo tai kevyt kuljetusajoneuvo, jonka pakokaasupäästöt ovat 0–50 g CO2/km.</t>
        </is>
      </c>
      <c r="AN114" s="2" t="inlineStr">
        <is>
          <t>véhicule à émission nulle et à faibles émissions</t>
        </is>
      </c>
      <c r="AO114" s="2" t="inlineStr">
        <is>
          <t>3</t>
        </is>
      </c>
      <c r="AP114" s="2" t="inlineStr">
        <is>
          <t/>
        </is>
      </c>
      <c r="AQ114" t="inlineStr">
        <is>
          <t>voiture particulière ou véhicule utilitaire léger ayant des valeurs d'émissions au tuyau d'échappement de zéro à 50 g de CO2/km (véhicule électrique ou hybride)</t>
        </is>
      </c>
      <c r="AR114" s="2" t="inlineStr">
        <is>
          <t>feithicil astaíochtaí nialasacha agus ísle|
ZLEV|
feithicil astaíochtaí ísle agus astaíochtaí nialasacha</t>
        </is>
      </c>
      <c r="AS114" s="2" t="inlineStr">
        <is>
          <t>3|
3|
3</t>
        </is>
      </c>
      <c r="AT114" s="2" t="inlineStr">
        <is>
          <t xml:space="preserve">|
|
</t>
        </is>
      </c>
      <c r="AU114" t="inlineStr">
        <is>
          <t>gluaisteán paisinéirí nó feithicil tráchtála éadrom a mbíonn astaíochtaí sceite aici sa réimse nialas go 50 g CO2/km, arna gcinneadh i gcomhréir le Rialachán (AE) 2017/1151</t>
        </is>
      </c>
      <c r="AV114" s="2" t="inlineStr">
        <is>
          <t>ZLEV|
vozilo s nultim i niskim emisijama</t>
        </is>
      </c>
      <c r="AW114" s="2" t="inlineStr">
        <is>
          <t>3|
3</t>
        </is>
      </c>
      <c r="AX114" s="2" t="inlineStr">
        <is>
          <t xml:space="preserve">|
</t>
        </is>
      </c>
      <c r="AY114" t="inlineStr">
        <is>
          <t/>
        </is>
      </c>
      <c r="AZ114" s="2" t="inlineStr">
        <is>
          <t>kibocsátásmentes és alacsony kibocsátású jármű</t>
        </is>
      </c>
      <c r="BA114" s="2" t="inlineStr">
        <is>
          <t>3</t>
        </is>
      </c>
      <c r="BB114" s="2" t="inlineStr">
        <is>
          <t/>
        </is>
      </c>
      <c r="BC114" t="inlineStr">
        <is>
          <t>olyan személygépkocsi vagy könnyű haszongépjármű, amelynek az (EU) 2017/1151 rendeletnek megfelelően meghatározott kipufogógáz-kibocsátása a nullától az 50 g CO2/km értékig terjed</t>
        </is>
      </c>
      <c r="BD114" s="2" t="inlineStr">
        <is>
          <t>veicolo a zero e a basse emissioni|
ZLEV</t>
        </is>
      </c>
      <c r="BE114" s="2" t="inlineStr">
        <is>
          <t>3|
3</t>
        </is>
      </c>
      <c r="BF114" s="2" t="inlineStr">
        <is>
          <t xml:space="preserve">|
</t>
        </is>
      </c>
      <c r="BG114" t="inlineStr">
        <is>
          <t/>
        </is>
      </c>
      <c r="BH114" s="2" t="inlineStr">
        <is>
          <t>visai netaršios ir mažataršės transporto priemonės|
VNMTP|
nulinės taršos ir mažataršės transporto priemonės</t>
        </is>
      </c>
      <c r="BI114" s="2" t="inlineStr">
        <is>
          <t>3|
3|
3</t>
        </is>
      </c>
      <c r="BJ114" s="2" t="inlineStr">
        <is>
          <t xml:space="preserve">preferred|
|
</t>
        </is>
      </c>
      <c r="BK114" t="inlineStr">
        <is>
          <t>lengvasis automobilis arba lengvoji komercinė transporto priemonė, kuris (-i), kaip apskaičiuota pagal Reglamentą (ES) 2017/1151, per išmetimo vamzdį išmeta 0–50 g CO&lt;sub&gt;2&lt;/sub&gt;/km</t>
        </is>
      </c>
      <c r="BL114" s="2" t="inlineStr">
        <is>
          <t>bezemisiju un mazemisiju transportlīdzekļi</t>
        </is>
      </c>
      <c r="BM114" s="2" t="inlineStr">
        <is>
          <t>2</t>
        </is>
      </c>
      <c r="BN114" s="2" t="inlineStr">
        <is>
          <t/>
        </is>
      </c>
      <c r="BO114" t="inlineStr">
        <is>
          <t>vieglais pasažieru automobilis vai vieglais komerciālais transportlīdzeklis ar izpūtēja emisijām no nulles līdz 50 g CO2/km, tās nosakot saskaņā ar Regulu (ES) 2017/1151</t>
        </is>
      </c>
      <c r="BP114" s="2" t="inlineStr">
        <is>
          <t>vetturi b'emissjonijiet żero jew baxxi|
ZLEV|
vettura b'emissjonijiet ta' livell żero jew baxxi</t>
        </is>
      </c>
      <c r="BQ114" s="2" t="inlineStr">
        <is>
          <t>3|
3|
3</t>
        </is>
      </c>
      <c r="BR114" s="2" t="inlineStr">
        <is>
          <t xml:space="preserve">|
|
</t>
        </is>
      </c>
      <c r="BS114" t="inlineStr">
        <is>
          <t>karozza tal-passiġġieri jew vettura kummerċjali ħafifa b'emissjonijiet mill-pajp tal-egżost minn żero sa 50 g CO 
&lt;sup&gt;2&lt;/sup&gt;/km</t>
        </is>
      </c>
      <c r="BT114" s="2" t="inlineStr">
        <is>
          <t>ZLEV|
emissievrij of emissiearm voertuig</t>
        </is>
      </c>
      <c r="BU114" s="2" t="inlineStr">
        <is>
          <t>3|
3</t>
        </is>
      </c>
      <c r="BV114" s="2" t="inlineStr">
        <is>
          <t xml:space="preserve">|
</t>
        </is>
      </c>
      <c r="BW114" t="inlineStr">
        <is>
          <t/>
        </is>
      </c>
      <c r="BX114" s="2" t="inlineStr">
        <is>
          <t>ZLEV|
pojazdy bezemisyjne i niskoemisyjne</t>
        </is>
      </c>
      <c r="BY114" s="2" t="inlineStr">
        <is>
          <t>3|
3</t>
        </is>
      </c>
      <c r="BZ114" s="2" t="inlineStr">
        <is>
          <t xml:space="preserve">|
</t>
        </is>
      </c>
      <c r="CA114" t="inlineStr">
        <is>
          <t>kategoria pojazdów obejmująca pojazdy niskoemisyjne (LEV) [ &lt;a href="/entry/result/933000/all" id="ENTRY_TO_ENTRY_CONVERTER" target="_blank"&gt;IATE:933000&lt;/a&gt; ] i bezemisyjne (ZEV) [ &lt;a href="/entry/result/866448/all" id="ENTRY_TO_ENTRY_CONVERTER" target="_blank"&gt;IATE:866448&lt;/a&gt; ]</t>
        </is>
      </c>
      <c r="CB114" s="2" t="inlineStr">
        <is>
          <t>veículos de zero ou baixas emissões|
veículos com nível nulo ou baixo de emissões</t>
        </is>
      </c>
      <c r="CC114" s="2" t="inlineStr">
        <is>
          <t>3|
3</t>
        </is>
      </c>
      <c r="CD114" s="2" t="inlineStr">
        <is>
          <t xml:space="preserve">|
</t>
        </is>
      </c>
      <c r="CE114" t="inlineStr">
        <is>
          <t>Categoria de automóveis de passageiros ou de veículos comerciais ligeiros que inclui os veículos de zero emissões (VZE) e os veículos de baixas emissões (VBE).</t>
        </is>
      </c>
      <c r="CF114" s="2" t="inlineStr">
        <is>
          <t>ZLEV|
vehicul cu emisii zero și cu emisii scăzute</t>
        </is>
      </c>
      <c r="CG114" s="2" t="inlineStr">
        <is>
          <t>3|
3</t>
        </is>
      </c>
      <c r="CH114" s="2" t="inlineStr">
        <is>
          <t xml:space="preserve">|
</t>
        </is>
      </c>
      <c r="CI114" t="inlineStr">
        <is>
          <t/>
        </is>
      </c>
      <c r="CJ114" s="2" t="inlineStr">
        <is>
          <t>vozidlo s nulovými a nízkymi emisiami</t>
        </is>
      </c>
      <c r="CK114" s="2" t="inlineStr">
        <is>
          <t>3</t>
        </is>
      </c>
      <c r="CL114" s="2" t="inlineStr">
        <is>
          <t/>
        </is>
      </c>
      <c r="CM114" t="inlineStr">
        <is>
          <t>osobné vozidlo alebo ľahké úžitkové vozidlo s výfukovými emisiami od 0 do 50 g CO 
&lt;sub&gt;2&lt;/sub&gt;/km určenými v súlade s nariadením (EÚ) 2017/1151</t>
        </is>
      </c>
      <c r="CN114" s="2" t="inlineStr">
        <is>
          <t>brezemisijsko in nizkoemisijsko vozilo</t>
        </is>
      </c>
      <c r="CO114" s="2" t="inlineStr">
        <is>
          <t>3</t>
        </is>
      </c>
      <c r="CP114" s="2" t="inlineStr">
        <is>
          <t/>
        </is>
      </c>
      <c r="CQ114" t="inlineStr">
        <is>
          <t>osebni avtomobil ali lahko gospodarsko vozilo z emisijami iz izpušne cevi od 0 do 50 g CO&lt;sub&gt;2&lt;/sub&gt;/km, kakor je določeno v skladu z Uredbo (EU) 2017/1151</t>
        </is>
      </c>
      <c r="CR114" s="2" t="inlineStr">
        <is>
          <t>utsläppsfritt och utsläppssnålt fordon</t>
        </is>
      </c>
      <c r="CS114" s="2" t="inlineStr">
        <is>
          <t>3</t>
        </is>
      </c>
      <c r="CT114" s="2" t="inlineStr">
        <is>
          <t/>
        </is>
      </c>
      <c r="CU114" t="inlineStr">
        <is>
          <t>personbil eller lätt nyttofordon med utsläpp från avgasröret på noll upp till 50 g CO&lt;sub&gt;2&lt;/sub&gt;/km, fastställt i enlighet med förordning (EU) 2017/1151</t>
        </is>
      </c>
    </row>
    <row r="115">
      <c r="A115" s="1" t="str">
        <f>HYPERLINK("https://iate.europa.eu/entry/result/3613503/all", "3613503")</f>
        <v>3613503</v>
      </c>
      <c r="B115" t="inlineStr">
        <is>
          <t>SOCIAL QUESTIONS;ENERGY</t>
        </is>
      </c>
      <c r="C115" t="inlineStr">
        <is>
          <t>SOCIAL QUESTIONS|construction and town planning|housing policy|improvement of housing;SOCIAL QUESTIONS|social framework|social situation;ENERGY|energy policy|energy policy</t>
        </is>
      </c>
      <c r="D115" s="2" t="inlineStr">
        <is>
          <t>уязвимо домакинство</t>
        </is>
      </c>
      <c r="E115" s="2" t="inlineStr">
        <is>
          <t>3</t>
        </is>
      </c>
      <c r="F115" s="2" t="inlineStr">
        <is>
          <t/>
        </is>
      </c>
      <c r="G115" t="inlineStr">
        <is>
          <t>домакинство в енергийна бедност или домакинство, включително такова с ниски до средни доходи, което е засегнато значително от ценовото въздействие на включването на сградите в приложното поле на Директива 2003/87/ЕО и не разполага с нужните средства да санира сградата, която обитава</t>
        </is>
      </c>
      <c r="H115" s="2" t="inlineStr">
        <is>
          <t>zranitelná domácnost</t>
        </is>
      </c>
      <c r="I115" s="2" t="inlineStr">
        <is>
          <t>3</t>
        </is>
      </c>
      <c r="J115" s="2" t="inlineStr">
        <is>
          <t/>
        </is>
      </c>
      <c r="K115" t="inlineStr">
        <is>
          <t>domácnost trpící energetickou chudobou nebo domácnost, včetně těch 
středněpříjmových, která je významně zasažena cenovými dopady 
začlenění budov do oblasti působnosti směrnice 2003/87/ES a která postrádá prostředky na renovaci budovy, již obývá</t>
        </is>
      </c>
      <c r="L115" s="2" t="inlineStr">
        <is>
          <t>sårbar husstand</t>
        </is>
      </c>
      <c r="M115" s="2" t="inlineStr">
        <is>
          <t>3</t>
        </is>
      </c>
      <c r="N115" s="2" t="inlineStr">
        <is>
          <t/>
        </is>
      </c>
      <c r="O115" t="inlineStr">
        <is>
          <t>husstand, der er ramt af &lt;a href="https://iate.europa.eu/entry/result/2247916/da" target="_blank"&gt;energifattigdom&lt;/a&gt;, eller husstand, herunder nedre
mellemindkomsthusstande, som er væsentligt påvirket af prisvirkningerne af at
medtage bygninger i anvendelsesområdet for direktiv 2003/87/EF, og som ikke har
midlerne til at &lt;a href="https://iate.europa.eu/entry/result/3578263/da" target="_blank"&gt;renovere den bygning&lt;/a&gt;, de bor i</t>
        </is>
      </c>
      <c r="P115" s="2" t="inlineStr">
        <is>
          <t>finanziell schwächerer Haushalt</t>
        </is>
      </c>
      <c r="Q115" s="2" t="inlineStr">
        <is>
          <t>3</t>
        </is>
      </c>
      <c r="R115" s="2" t="inlineStr">
        <is>
          <t/>
        </is>
      </c>
      <c r="S115" t="inlineStr">
        <is>
          <t>von &lt;a href="https://iate.europa.eu/entry/result/2247916/all" target="_blank"&gt;Energiearmut&lt;/a&gt; betroffener Haushalt oder Haushalt, einschließlich eines solchen mit mittlerem Einkommen im unteren Bereich, der stark von den Preisauswirkungen der Aufnahme von Gebäuden in den Geltungsbereich der Richtlinie 2003/87/EG betroffen ist und dem die Mittel für eine &lt;a href="https://iate.europa.eu/entry/result/3578263/all" target="_blank"&gt;Renovierung des Gebäudes&lt;/a&gt;, das er bewohnt, fehlen</t>
        </is>
      </c>
      <c r="T115" s="2" t="inlineStr">
        <is>
          <t>ευάλωτο νοικοκυριό</t>
        </is>
      </c>
      <c r="U115" s="2" t="inlineStr">
        <is>
          <t>3</t>
        </is>
      </c>
      <c r="V115" s="2" t="inlineStr">
        <is>
          <t/>
        </is>
      </c>
      <c r="W115" t="inlineStr">
        <is>
          <t>νοικοκυριό που αντιμετωπίζει &lt;a href="https://iate.europa.eu/entry/result/2247916/en-el" target="_blank"&gt;ενεργειακή φτώχεια&lt;/a&gt; ή νοικοκυριό, μεταξύ άλλων χαμηλότερου μέσου εισοδήματος, που επηρεάζεται σημαντικά από τις τιμολογικές επιπτώσεις της συμπερίληψης κτιρίων στο πεδίο εφαρμογής της οδηγίας 2003/87/ΕΚ και δεν διαθέτει τα μέσα για την &lt;a href="https://iate.europa.eu/entry/result/3578263/en-el" target="_blank"&gt;ανακαίνιση του κτιρίου&lt;/a&gt; στο οποίο κατοικούν τα μέλη του</t>
        </is>
      </c>
      <c r="X115" s="2" t="inlineStr">
        <is>
          <t>vulnerable household</t>
        </is>
      </c>
      <c r="Y115" s="2" t="inlineStr">
        <is>
          <t>3</t>
        </is>
      </c>
      <c r="Z115" s="2" t="inlineStr">
        <is>
          <t/>
        </is>
      </c>
      <c r="AA115" t="inlineStr">
        <is>
          <t>household in &lt;a href="https://iate.europa.eu/entry/result/2247916/en" target="_blank"&gt;energy poverty&lt;/a&gt; or household, including one with lower middle-income, that is significantly affected by the price impacts of the inclusion of buildings into the scope of Directive 2003/87/EC and lacks the means to &lt;a href="https://iate.europa.eu/entry/result/3578263/en" target="_blank"&gt;renovate the building&lt;/a&gt; it occupies</t>
        </is>
      </c>
      <c r="AB115" s="2" t="inlineStr">
        <is>
          <t>hogar vulnerable</t>
        </is>
      </c>
      <c r="AC115" s="2" t="inlineStr">
        <is>
          <t>3</t>
        </is>
      </c>
      <c r="AD115" s="2" t="inlineStr">
        <is>
          <t/>
        </is>
      </c>
      <c r="AE115" t="inlineStr">
        <is>
          <t>Hogar en situación de &lt;a href="https://iate.europa.eu/entry/result/2247916/es" target="_blank"&gt;pobreza energética&lt;/a&gt;, incluidos los de renta media-baja, que se vea significativamente afectado por el impacto en los precios de la inclusión de los edificios en el ámbito de aplicación de la &lt;a href="https://eur-lex.europa.eu/legal-content/ES/TXT/?uri=CELEX%3A02003L0087-20210101" target="_blank"&gt;Directiva 2003/87/CE&lt;/a&gt; y que carece de medios para renovar el edificio que ocupa.</t>
        </is>
      </c>
      <c r="AF115" s="2" t="inlineStr">
        <is>
          <t>vähekaitstud kodumajapidamine|
vähekaitstud leibkond|
haavatav kodumajapidamine</t>
        </is>
      </c>
      <c r="AG115" s="2" t="inlineStr">
        <is>
          <t>3|
3|
3</t>
        </is>
      </c>
      <c r="AH115" s="2" t="inlineStr">
        <is>
          <t xml:space="preserve">|
preferred|
</t>
        </is>
      </c>
      <c r="AI115" t="inlineStr">
        <is>
          <t>&lt;i&gt;energiaostuvõimetu&lt;/i&gt; &lt;a href="/entry/result/2247916/all" id="ENTRY_TO_ENTRY_CONVERTER" target="_blank"&gt;IATE:2247916&lt;/a&gt; leibkond või selline leibkond, kellele hoonete lisamine direktiivi 2003/87/EÜ kohaldamisalasse avaldab märkimisväärset hinnamõju, ja kellel puuduvad võimalused oma kasutuses oleva &lt;i&gt;hoone renoveerimiseks&lt;/i&gt; &lt;a href="/entry/result/3578263/all" id="ENTRY_TO_ENTRY_CONVERTER" target="_blank"&gt;IATE:3578263&lt;/a&gt;</t>
        </is>
      </c>
      <c r="AJ115" s="2" t="inlineStr">
        <is>
          <t>haavoittuva kotitalous</t>
        </is>
      </c>
      <c r="AK115" s="2" t="inlineStr">
        <is>
          <t>3</t>
        </is>
      </c>
      <c r="AL115" s="2" t="inlineStr">
        <is>
          <t/>
        </is>
      </c>
      <c r="AM115" t="inlineStr">
        <is>
          <t>&lt;a href="https://iate.europa.eu/entry/result/2247916/fi" target="_blank"&gt;energiaköyhyydestä&lt;/a&gt; kärsivä kotitalous tai kotitalous, mukaan lukien alemman keskitulotason kotitalous, johon kohdistuu merkittävästi rakennusten sisällyttämisestä direktiivin 2003/87/EY soveltamisalaan aiheutuvia hintavaikutuksia ja jolla ei ole varaa kunnostaa käytössään olevia rakennuksia</t>
        </is>
      </c>
      <c r="AN115" s="2" t="inlineStr">
        <is>
          <t>ménage vulnérable</t>
        </is>
      </c>
      <c r="AO115" s="2" t="inlineStr">
        <is>
          <t>3</t>
        </is>
      </c>
      <c r="AP115" s="2" t="inlineStr">
        <is>
          <t/>
        </is>
      </c>
      <c r="AQ115" t="inlineStr">
        <is>
          <t/>
        </is>
      </c>
      <c r="AR115" s="2" t="inlineStr">
        <is>
          <t>teaghlach leochaileach</t>
        </is>
      </c>
      <c r="AS115" s="2" t="inlineStr">
        <is>
          <t>3</t>
        </is>
      </c>
      <c r="AT115" s="2" t="inlineStr">
        <is>
          <t/>
        </is>
      </c>
      <c r="AU115" t="inlineStr">
        <is>
          <t>teaghlaigh faoi bhochtaineacht fuinnimh nó teaghlaigh, lena n‑áirítear teaghlaigh ar ioncam íseal agus meánioncaim, dá ndéanann na tionchair a bhíonn ag praghsanna de bharr foirgnimh a áireamh i raon feidhme Threoir 2003/87/CE difear suntasach agus nach bhfuil sé d’acmhainn acu an foirgneamh atá á áitiú acu a athchóiriú</t>
        </is>
      </c>
      <c r="AV115" s="2" t="inlineStr">
        <is>
          <t>ranjivo kućanstvo</t>
        </is>
      </c>
      <c r="AW115" s="2" t="inlineStr">
        <is>
          <t>3</t>
        </is>
      </c>
      <c r="AX115" s="2" t="inlineStr">
        <is>
          <t/>
        </is>
      </c>
      <c r="AY115" t="inlineStr">
        <is>
          <t>kućanstvo u energetskom siromaštvu ili kućanstvo, uključujući ono s nižim srednjim dohotkom, na koje znatno utječu učinci uključivanja zgrada u područje primjene Direktive 2003/87/EZ na cijene i koje nema sredstava za obnovu zgrade u kojoj živi</t>
        </is>
      </c>
      <c r="AZ115" s="2" t="inlineStr">
        <is>
          <t>kiszolgáltatott helyzetben lévő háztartás</t>
        </is>
      </c>
      <c r="BA115" s="2" t="inlineStr">
        <is>
          <t>3</t>
        </is>
      </c>
      <c r="BB115" s="2" t="inlineStr">
        <is>
          <t/>
        </is>
      </c>
      <c r="BC115" t="inlineStr">
        <is>
          <t/>
        </is>
      </c>
      <c r="BD115" s="2" t="inlineStr">
        <is>
          <t>famiglia vulnerabile</t>
        </is>
      </c>
      <c r="BE115" s="2" t="inlineStr">
        <is>
          <t>3</t>
        </is>
      </c>
      <c r="BF115" s="2" t="inlineStr">
        <is>
          <t/>
        </is>
      </c>
      <c r="BG115" t="inlineStr">
        <is>
          <t>famiglie in condizioni di &lt;a href="https://iate.europa.eu/entry/result/2247916/en-it" target="_blank"&gt;povertà energetica&lt;/a&gt; o famiglie, anche quelle a reddito medio-basso, che risentono in modo significativo dell'impatto sui prezzi dell'inclusione dell'edilizia nell'ambito di applicazione della direttiva 2003/87/CE e che non hanno i mezzi per ristrutturare l'edificio che occupano</t>
        </is>
      </c>
      <c r="BH115" s="2" t="inlineStr">
        <is>
          <t>pažeidžiamas namų ūkis</t>
        </is>
      </c>
      <c r="BI115" s="2" t="inlineStr">
        <is>
          <t>3</t>
        </is>
      </c>
      <c r="BJ115" s="2" t="inlineStr">
        <is>
          <t/>
        </is>
      </c>
      <c r="BK115" t="inlineStr">
        <is>
          <t/>
        </is>
      </c>
      <c r="BL115" s="2" t="inlineStr">
        <is>
          <t>neaizsargāta mājsaimniecība|
mazaizsargāta mājsaimniecība</t>
        </is>
      </c>
      <c r="BM115" s="2" t="inlineStr">
        <is>
          <t>3|
3</t>
        </is>
      </c>
      <c r="BN115" s="2" t="inlineStr">
        <is>
          <t xml:space="preserve">|
</t>
        </is>
      </c>
      <c r="BO115" t="inlineStr">
        <is>
          <t/>
        </is>
      </c>
      <c r="BP115" s="2" t="inlineStr">
        <is>
          <t>unità domestika vulnerabbli</t>
        </is>
      </c>
      <c r="BQ115" s="2" t="inlineStr">
        <is>
          <t>3</t>
        </is>
      </c>
      <c r="BR115" s="2" t="inlineStr">
        <is>
          <t/>
        </is>
      </c>
      <c r="BS115" t="inlineStr">
        <is>
          <t>unità domestika f'&lt;a href="https://iate.europa.eu/entry/result/2247916/mt" target="_blank"&gt;faqar enerġetiku&lt;/a&gt; jew unità domestika (inkluż unità b'introjtu medju inferjuri) li tkun milquta sew mill-impatti tal-inklużjoni ta' binjiet fil-kamp ta' applikazzjoni tad-&lt;a href="https://eur-lex.europa.eu/legal-content/MT/TXT/?uri=celex%3A32003L0087" target="_blank"&gt;Direttiva 2003/87/KE&lt;/a&gt; fuq il-prezzijiet u li ma jkollhiex il-mezzi biex tħallas għal rinnovazzjoni tal-binja li tkun tokkupa</t>
        </is>
      </c>
      <c r="BT115" s="2" t="inlineStr">
        <is>
          <t>kwetsbaar huishouden</t>
        </is>
      </c>
      <c r="BU115" s="2" t="inlineStr">
        <is>
          <t>3</t>
        </is>
      </c>
      <c r="BV115" s="2" t="inlineStr">
        <is>
          <t/>
        </is>
      </c>
      <c r="BW115" t="inlineStr">
        <is>
          <t>huishouden dat in energiearmoede verkeert, of huishouden, met inbegrip van huishoudens met een lager middeninkomen, dat aanzienlijke gevolgen ondervindt van de prijseffecten van de opneming van gebouwen in het toepassingsgebied van Richtlijn 2003/87/EG en niet over de middelen beschikt om het gebouw waarin het woont, te renoveren</t>
        </is>
      </c>
      <c r="BX115" s="2" t="inlineStr">
        <is>
          <t>gospodarstwo domowe znajdujące się w trudnej sytuacji</t>
        </is>
      </c>
      <c r="BY115" s="2" t="inlineStr">
        <is>
          <t>3</t>
        </is>
      </c>
      <c r="BZ115" s="2" t="inlineStr">
        <is>
          <t/>
        </is>
      </c>
      <c r="CA115" t="inlineStr">
        <is>
          <t>gospodarstwo domowe doświadczające ubóstwa energetycznego lub gospodarstwo domowe, w tym gospodarstwo domowe o niższym średnim dochodzie, które w znacznym stopniu odczuwa wpływ włączenia budynków w zakres dyrektywy 2003/87/WE na ceny i nie ma środków na renowację zajmowanego przez siebie budynku</t>
        </is>
      </c>
      <c r="CB115" s="2" t="inlineStr">
        <is>
          <t>agregado familiar vulnerável</t>
        </is>
      </c>
      <c r="CC115" s="2" t="inlineStr">
        <is>
          <t>3</t>
        </is>
      </c>
      <c r="CD115" s="2" t="inlineStr">
        <is>
          <t/>
        </is>
      </c>
      <c r="CE115" t="inlineStr">
        <is>
          <t>Agregado familiar em situação de pobreza energética ou agregado familiar, incluindo agregado familiar de rendimentos médios mais baixos, que é significativamente afetado pelo impacto dos preços da inclusão dos edifícios no âmbito de aplicação da Diretiva 2003/87/CE e que não dispõe de meios para renovar o edifício que ocupa.</t>
        </is>
      </c>
      <c r="CF115" s="2" t="inlineStr">
        <is>
          <t>gospodărie vulnerabilă</t>
        </is>
      </c>
      <c r="CG115" s="2" t="inlineStr">
        <is>
          <t>3</t>
        </is>
      </c>
      <c r="CH115" s="2" t="inlineStr">
        <is>
          <t/>
        </is>
      </c>
      <c r="CI115" t="inlineStr">
        <is>
          <t>„&lt;b&gt;Gospodării vulnerabile&lt;/b&gt;” înseamnă gospodăriile care se confruntă cu sărăcia energetică sau gospodăriile, inclusiv gospodăriile cu venituri medii inferioare, care sunt afectate în mod semnificativ de impactul asupra prețurilor al includerii clădirilor în domeniul de aplicare al Directivei 2003/87/CE și care nu dispun de mijloacele necesare pentru renovarea clădirii pe care o ocupă</t>
        </is>
      </c>
      <c r="CJ115" s="2" t="inlineStr">
        <is>
          <t>zraniteľná domácnosť</t>
        </is>
      </c>
      <c r="CK115" s="2" t="inlineStr">
        <is>
          <t>3</t>
        </is>
      </c>
      <c r="CL115" s="2" t="inlineStr">
        <is>
          <t/>
        </is>
      </c>
      <c r="CM115" t="inlineStr">
        <is>
          <t>domácnosť postihnutá &lt;a href="https://iate.europa.eu/entry/result/2247916/sk" target="_blank"&gt;energetickou chudobou&lt;/a&gt; alebo domácnosť (vrátane domácností s nižšími strednými príjmami), ktoré sú významne zasiahnuté cenovými vplyvmi začlenenia sektora budov do rozsahu pôsobnosti smernice 2003/87/ES a ktoré nemajú prostriedky na &lt;a href="https://iate.europa.eu/entry/result/3578263/sk" target="_blank"&gt;obnovu budov&lt;/a&gt;, ktoré obývajú</t>
        </is>
      </c>
      <c r="CN115" s="2" t="inlineStr">
        <is>
          <t>ranljivo gospodinjstvo</t>
        </is>
      </c>
      <c r="CO115" s="2" t="inlineStr">
        <is>
          <t>3</t>
        </is>
      </c>
      <c r="CP115" s="2" t="inlineStr">
        <is>
          <t/>
        </is>
      </c>
      <c r="CQ115" t="inlineStr">
        <is>
          <t>&lt;a href="https://iate.europa.eu/entry/result/2247916/sl" target="_blank"&gt;energijsko revno&lt;/a&gt; gospodinjstvo ali gospodinjstvo, vključno z gospodinjstvi z nižjimi srednjimi dohodki, na katero bistveno vplivajo učinki cen vključitve stavb v področje uporabe Direktive 2003/87/ES in ki nimajo sredstev za &lt;a href="https://iate.europa.eu/entry/result/3578263/sl" target="_blank"&gt;prenovo stavbe&lt;/a&gt;, ki jo zasedajo</t>
        </is>
      </c>
      <c r="CR115" s="2" t="inlineStr">
        <is>
          <t>sårbart hushåll|
ekonomiskt svagt hushåll|
ekonomiskt utsatt hushåll|
utsatt hushåll</t>
        </is>
      </c>
      <c r="CS115" s="2" t="inlineStr">
        <is>
          <t>3|
3|
3|
3</t>
        </is>
      </c>
      <c r="CT115" s="2" t="inlineStr">
        <is>
          <t xml:space="preserve">|
|
|
</t>
        </is>
      </c>
      <c r="CU115" t="inlineStr">
        <is>
          <t>hushåll som lever i &lt;a href="https://iate.europa.eu/entry/result/2247916" target="_blank"&gt;energifattigdom &lt;/a&gt;eller hushåll, inklusive hushåll med låg medelinkomst, som i hög grad påverkas av priseffekter när byggnader inkluderas i tillämpningsområdet för direktiv 2003/87/EG och saknar medel för att renovera den byggnad de bor i</t>
        </is>
      </c>
    </row>
    <row r="116">
      <c r="A116" s="1" t="str">
        <f>HYPERLINK("https://iate.europa.eu/entry/result/3599873/all", "3599873")</f>
        <v>3599873</v>
      </c>
      <c r="B116" t="inlineStr">
        <is>
          <t>ENVIRONMENT;ECONOMICS;EUROPEAN UNION</t>
        </is>
      </c>
      <c r="C116" t="inlineStr">
        <is>
          <t>ENVIRONMENT|environmental policy|climate change policy;ECONOMICS|economic policy|economic support;EUROPEAN UNION|EU finance</t>
        </is>
      </c>
      <c r="D116" s="2" t="inlineStr">
        <is>
          <t>Социален фонд за климата</t>
        </is>
      </c>
      <c r="E116" s="2" t="inlineStr">
        <is>
          <t>3</t>
        </is>
      </c>
      <c r="F116" s="2" t="inlineStr">
        <is>
          <t/>
        </is>
      </c>
      <c r="G116" t="inlineStr">
        <is>
          <t/>
        </is>
      </c>
      <c r="H116" s="2" t="inlineStr">
        <is>
          <t>Klimatický sociální fond|
Sociální nástroj pro klimatická opatření|
Sociální fond pro klimatická opatření|
Sociální klimatický fond</t>
        </is>
      </c>
      <c r="I116" s="2" t="inlineStr">
        <is>
          <t>3|
3|
3|
3</t>
        </is>
      </c>
      <c r="J116" s="2" t="inlineStr">
        <is>
          <t xml:space="preserve">|
|
preferred|
</t>
        </is>
      </c>
      <c r="K116" t="inlineStr">
        <is>
          <t>fond EU, který má za cíl zmírnění sociálních a distribučních dopadů na ty nejzranitelnější domácnosti, mikropodniky a uživatele dopravy v 
důsledku &lt;a href="https://iate.europa.eu/entry/result/900795/cs" target="_blank"&gt;obchodování s emisemi&lt;/a&gt; ve dvou nových odvětvích budov a silniční
 dopravy</t>
        </is>
      </c>
      <c r="L116" s="2" t="inlineStr">
        <is>
          <t>Den Sociale Klimafond</t>
        </is>
      </c>
      <c r="M116" s="2" t="inlineStr">
        <is>
          <t>3</t>
        </is>
      </c>
      <c r="N116" s="2" t="inlineStr">
        <is>
          <t/>
        </is>
      </c>
      <c r="O116" t="inlineStr">
        <is>
          <t>EU-fond, der har til formål at imødegå de sociale og fordelingsmæssige
konsekvenser for de mest sårbare husstande, mikrovirksomheder og transportbrugere
som følge af &lt;a href="https://iate.europa.eu/entry/result/900795/da" target="_blank"&gt;emissionshandelen&lt;/a&gt; for de to nye sektorer for bygninger og
vejtransport</t>
        </is>
      </c>
      <c r="P116" s="2" t="inlineStr">
        <is>
          <t>Klima-Sozialfonds</t>
        </is>
      </c>
      <c r="Q116" s="2" t="inlineStr">
        <is>
          <t>3</t>
        </is>
      </c>
      <c r="R116" s="2" t="inlineStr">
        <is>
          <t/>
        </is>
      </c>
      <c r="S116" t="inlineStr">
        <is>
          <t>Fonds, um in erster Linie die sozialen und verteilungspolitischen Belastungen aufgrund der Preisauswirkungen des Emissionshandels für die Bereiche Gebäude und Straßenverkehr zu mindern und umweltverträgliche Investitionen zu fördern, um diese Belastungen zu verringern</t>
        </is>
      </c>
      <c r="T116" s="2" t="inlineStr">
        <is>
          <t>Κοινωνικό Ταμείο για το Κλίμα</t>
        </is>
      </c>
      <c r="U116" s="2" t="inlineStr">
        <is>
          <t>3</t>
        </is>
      </c>
      <c r="V116" s="2" t="inlineStr">
        <is>
          <t/>
        </is>
      </c>
      <c r="W116" t="inlineStr">
        <is>
          <t>χρηματοδοτικό εργαλείο της ΕΕ για τη στήριξη των κρατών μελών κατά την αντιμετώπιση των κοινωνικών και διανεμητικών επιπτώσεων που προκύπτουν για τους πλέον ευάλωτους από την &lt;a href="https://iate.europa.eu/entry/result/900795/en-el" target="_blank"&gt;εμπορία δικαιωμάτων εκπομπών&lt;/a&gt; για τους δύο νέους κλάδους των κτιρίων και των οδικών μεταφορών</t>
        </is>
      </c>
      <c r="X116" s="2" t="inlineStr">
        <is>
          <t>Climate Social Fund|
Social Climate Fund|
Climate Action Social Facility|
Social Facility for Climate Action|
Climate Action Social Facility Fund|
Climate Action Social Fund</t>
        </is>
      </c>
      <c r="Y116" s="2" t="inlineStr">
        <is>
          <t>2|
4|
2|
1|
1|
2</t>
        </is>
      </c>
      <c r="Z116" s="2" t="inlineStr">
        <is>
          <t xml:space="preserve">|
preferred|
|
|
|
</t>
        </is>
      </c>
      <c r="AA116" t="inlineStr">
        <is>
          <t>EU fund to support Member States in addressing the social and distributional impacts on the most vulnerable households,
micro-enterprises and transport users arising from the &lt;a href="https://iate.europa.eu/entry/result/900795/en" target="_blank"&gt;emissions trading&lt;/a&gt; for the two new sectors of buildings and road transport</t>
        </is>
      </c>
      <c r="AB116" s="2" t="inlineStr">
        <is>
          <t>Fondo Social para el Clima</t>
        </is>
      </c>
      <c r="AC116" s="2" t="inlineStr">
        <is>
          <t>3</t>
        </is>
      </c>
      <c r="AD116" s="2" t="inlineStr">
        <is>
          <t/>
        </is>
      </c>
      <c r="AE116" t="inlineStr">
        <is>
          <t>Instrumento financiero de la Unión Europea establecido con el objetivo de mitigar el impacto de la nueva tarificación del carbono sobre los precios y proporcionar financiación a los Estados miembros para apoyar sus políticas destinadas a abordar el impacto social del comercio de derechos de emisión en los &lt;a href="https://iate.europa.eu/entry/slideshow/1633704497704/3613503/es" target="_blank"&gt;hogares vulnerables&lt;time datetime="8.10.2021"&gt; (8.10.2021)&lt;/time&gt;&lt;/a&gt;, las microempresas vulnerables y los usuarios del transporte vulnerables.</t>
        </is>
      </c>
      <c r="AF116" s="2" t="inlineStr">
        <is>
          <t>kliimameetmete sotsiaalfond</t>
        </is>
      </c>
      <c r="AG116" s="2" t="inlineStr">
        <is>
          <t>3</t>
        </is>
      </c>
      <c r="AH116" s="2" t="inlineStr">
        <is>
          <t/>
        </is>
      </c>
      <c r="AI116" t="inlineStr">
        <is>
          <t>ELi finantsvahend, mille kaudu saavad liikmesriigid toetada &lt;i&gt;vähekaitstud kodumajapidamisi &lt;/i&gt;&lt;a href="/entry/result/3613503/all" id="ENTRY_TO_ENTRY_CONVERTER" target="_blank"&gt;IATE:3613503&lt;/a&gt; , &lt;i&gt;transpordikasutajaid&lt;/i&gt; &lt;a href="/entry/result/3613511/all" id="ENTRY_TO_ENTRY_CONVERTER" target="_blank"&gt;IATE:3613511&lt;/a&gt; ja &lt;i&gt;mikroettevõtjaid&lt;/i&gt; &lt;a href="/entry/result/3613504/all" id="ENTRY_TO_ENTRY_CONVERTER" target="_blank"&gt;IATE:3613504&lt;/a&gt; , keda mõjutab &lt;i&gt;heitkogustega kauplemise&lt;/i&gt; &lt;a href="/entry/result/900795/all" id="ENTRY_TO_ENTRY_CONVERTER" target="_blank"&gt;IATE:900795&lt;/a&gt; laiendamine hoonetele ja transpordile</t>
        </is>
      </c>
      <c r="AJ116" s="2" t="inlineStr">
        <is>
          <t>ilmastotoimien sosiaalirahasto|
sosiaalinen ilmastorahasto|
ilmastotoimien sosiaalisen tuen väline</t>
        </is>
      </c>
      <c r="AK116" s="2" t="inlineStr">
        <is>
          <t>2|
3|
2</t>
        </is>
      </c>
      <c r="AL116" s="2" t="inlineStr">
        <is>
          <t xml:space="preserve">|
preferred|
</t>
        </is>
      </c>
      <c r="AM116" t="inlineStr">
        <is>
          <t>EU-rahasto, josta tuetaan jäsenvaltioita, jotka haluavat puuttua sosiaalisiin ja jakaumavaikutuksiin, joita aiheutuu kaikkein haavoittuvimmassa asemassa oleville kotitalouksille, mikroyrityksille ja liikenteen käyttäjille päästökauppajärjestelmän käyttöönotosta rakennusten alalla ja tieliikenteessä</t>
        </is>
      </c>
      <c r="AN116" s="2" t="inlineStr">
        <is>
          <t>Fonds social pour le climat</t>
        </is>
      </c>
      <c r="AO116" s="2" t="inlineStr">
        <is>
          <t>3</t>
        </is>
      </c>
      <c r="AP116" s="2" t="inlineStr">
        <is>
          <t/>
        </is>
      </c>
      <c r="AQ116" t="inlineStr">
        <is>
          <t/>
        </is>
      </c>
      <c r="AR116" s="2" t="inlineStr">
        <is>
          <t>Ciste Aeráide Sóisialta</t>
        </is>
      </c>
      <c r="AS116" s="2" t="inlineStr">
        <is>
          <t>3</t>
        </is>
      </c>
      <c r="AT116" s="2" t="inlineStr">
        <is>
          <t/>
        </is>
      </c>
      <c r="AU116" t="inlineStr">
        <is>
          <t/>
        </is>
      </c>
      <c r="AV116" s="2" t="inlineStr">
        <is>
          <t>Socijalni fond za klimatsku politiku</t>
        </is>
      </c>
      <c r="AW116" s="2" t="inlineStr">
        <is>
          <t>3</t>
        </is>
      </c>
      <c r="AX116" s="2" t="inlineStr">
        <is>
          <t/>
        </is>
      </c>
      <c r="AY116" t="inlineStr">
        <is>
          <t/>
        </is>
      </c>
      <c r="AZ116" s="2" t="inlineStr">
        <is>
          <t>Szociális Klímaalap</t>
        </is>
      </c>
      <c r="BA116" s="2" t="inlineStr">
        <is>
          <t>3</t>
        </is>
      </c>
      <c r="BB116" s="2" t="inlineStr">
        <is>
          <t>proposed</t>
        </is>
      </c>
      <c r="BC116" t="inlineStr">
        <is>
          <t>uniós alap, amelynek
célja, hogy támogassa a tagállamokat a &lt;a href="https://iate.europa.eu/entry/result/900795/hu" target="_blank"&gt;kibocsátáskereskedelemnek&lt;/a&gt; az építőipari
és a közúti közlekedési ágazatra történő kiterjesztése által a legkiszolgáltatottabb
helyzetű háztartásokra, mikrovállalkozásokra és közlekedési felhasználókra
gyakorolt társadalmi és elosztási hatások kezelésében</t>
        </is>
      </c>
      <c r="BD116" s="2" t="inlineStr">
        <is>
          <t>Fondo sociale per il clima</t>
        </is>
      </c>
      <c r="BE116" s="2" t="inlineStr">
        <is>
          <t>3</t>
        </is>
      </c>
      <c r="BF116" s="2" t="inlineStr">
        <is>
          <t/>
        </is>
      </c>
      <c r="BG116" t="inlineStr">
        <is>
          <t>fondo UE inteso a fornire finanziamenti specifici agli Stati membri per sostenere i cittadini europei più colpiti o a rischio di povertà energetica o di mobilità, al fine di accompagnare l'introduzione dello &lt;a href="https://iate.europa.eu/entry/result/900795/en-it" target="_blank"&gt;scambio di quote di emissione&lt;/a&gt; nel settore dei trasporti stradali e dell'edilizia</t>
        </is>
      </c>
      <c r="BH116" s="2" t="inlineStr">
        <is>
          <t>Socialinis klimato fondas</t>
        </is>
      </c>
      <c r="BI116" s="2" t="inlineStr">
        <is>
          <t>3</t>
        </is>
      </c>
      <c r="BJ116" s="2" t="inlineStr">
        <is>
          <t/>
        </is>
      </c>
      <c r="BK116" t="inlineStr">
        <is>
          <t>fondas, kurio lėšomis valstybės narės galės padėti piliečiams finansuoti investicijas į energijos vartojimo efektyvumo didinimą, naujas šildymo ir vėsinimo sistemas ir švaresnį susisiekimą</t>
        </is>
      </c>
      <c r="BL116" s="2" t="inlineStr">
        <is>
          <t>Klimata sociālais fonds|
Klimatrīcības sociālais fonds|
Sociālais klimata fonds|
Klimatrīcības sociālais mehānisms</t>
        </is>
      </c>
      <c r="BM116" s="2" t="inlineStr">
        <is>
          <t>2|
2|
2|
2</t>
        </is>
      </c>
      <c r="BN116" s="2" t="inlineStr">
        <is>
          <t xml:space="preserve">|
|
preferred|
</t>
        </is>
      </c>
      <c r="BO116" t="inlineStr">
        <is>
          <t/>
        </is>
      </c>
      <c r="BP116" s="2" t="inlineStr">
        <is>
          <t>Fond Soċjali għall-Klima|
Faċilità Soċjali għall-Azzjoni Klimatika|
Fond Soċjali għall-Azzjoni Klimatika</t>
        </is>
      </c>
      <c r="BQ116" s="2" t="inlineStr">
        <is>
          <t>3|
2|
2</t>
        </is>
      </c>
      <c r="BR116" s="2" t="inlineStr">
        <is>
          <t xml:space="preserve">preferred|
|
</t>
        </is>
      </c>
      <c r="BS116" t="inlineStr">
        <is>
          <t>strument finanzjarju tal-Unjoni Ewropea li jappoġġja lill-Istati Membri fl-indirizzar tal-impatti soċjali u distribuzzjonali fuq iċ-ċittadini Ewropej l-aktar vulnerabbli i.e. dawk l-iżjed milquta jew f’riskju ta’ &lt;a href="https://iate.europa.eu/entry/slideshow/1628503873876/2247916/mt" target="_blank"&gt;faqar enerġetiku&lt;/a&gt; jew ta’ mobbiltà bħal pereż. l-unitajiet domestiċi vulnerabbli bi dħul baxx u medju, minħabba l-estensjoni tal-&lt;a href="https://iate.europa.eu/entry/result/900795/mt" target="_blank"&gt;iskambju ta' kwoti tal-emissjonijiet&lt;/a&gt; għas-setturi tal-bini u tat-trasport bit-triq</t>
        </is>
      </c>
      <c r="BT116" s="2" t="inlineStr">
        <is>
          <t>Sociaal Klimaatfonds</t>
        </is>
      </c>
      <c r="BU116" s="2" t="inlineStr">
        <is>
          <t>3</t>
        </is>
      </c>
      <c r="BV116" s="2" t="inlineStr">
        <is>
          <t/>
        </is>
      </c>
      <c r="BW116" t="inlineStr">
        <is>
          <t>EU-fonds ter ondersteuning van de lidstaten bij de aanpak van de maatschappelijke en herverdelingseffecten op de meest kwetsbare huishoudens, micro-ondernemingen en vervoergebruikers als gevolg van de emissiehandel in de twee nieuwe sectoren van gebouwen en wegvervoer</t>
        </is>
      </c>
      <c r="BX116" s="2" t="inlineStr">
        <is>
          <t>Społeczny Fundusz Klimatyczny|
Instrument Społeczny na rzecz Działań w dziedzinie Klimatu|
Fundusz Społeczny na rzecz Działań w dziedzinie Klimatu</t>
        </is>
      </c>
      <c r="BY116" s="2" t="inlineStr">
        <is>
          <t>3|
3|
3</t>
        </is>
      </c>
      <c r="BZ116" s="2" t="inlineStr">
        <is>
          <t xml:space="preserve">preferred|
|
</t>
        </is>
      </c>
      <c r="CA116" t="inlineStr">
        <is>
          <t>fundusz UE wspierający środki i inwestycje na rzecz znajdujących się w trudnej sytuacji gospodarstwom domowym, mikroprzedsiębiorstw i użytkowników transportu, na które włączenie emisji gazów cieplarnianych z budynków i transportu drogowego w zakres dyrektywy 2003/87/WE będzie wywierać szczególny wpływ, zwłaszcza gospodarstw domowych doświadczających ubóstwa energetycznego i obywateli, dla których transport publiczny nie jest rozwiązaniem alternatywnym wobec samochodów prywatnych (w regionach oddalonych i na obszarach wiejskich)</t>
        </is>
      </c>
      <c r="CB116" s="2" t="inlineStr">
        <is>
          <t>Fundo Social para o Clima</t>
        </is>
      </c>
      <c r="CC116" s="2" t="inlineStr">
        <is>
          <t>3</t>
        </is>
      </c>
      <c r="CD116" s="2" t="inlineStr">
        <is>
          <t/>
        </is>
      </c>
      <c r="CE116" t="inlineStr">
        <is>
          <t>Fundo da UE criado para audar os Estados-Membros a apoiar as famílias, microempresas e utilizadores de transportes mais vulneráveis afetados pela inclusão das emissões provenientes dos edifícios e do transporte rodoviário no &lt;a href="https://iate.europa.eu/entry/result/933374/pt" target="_blank"&gt;Sistema de Comércio de Licenças de Emissão da UE&lt;/a&gt;, mediante apoio ao rendimento e medidas e investimentos para garantir um aquecimento, arrefecimento e mobilidade sustentáveis e a preços acessíveis.</t>
        </is>
      </c>
      <c r="CF116" s="2" t="inlineStr">
        <is>
          <t>Fondul pentru atenuarea impactului social al acțiunilor climatice</t>
        </is>
      </c>
      <c r="CG116" s="2" t="inlineStr">
        <is>
          <t>3</t>
        </is>
      </c>
      <c r="CH116" s="2" t="inlineStr">
        <is>
          <t/>
        </is>
      </c>
      <c r="CI116" t="inlineStr">
        <is>
          <t/>
        </is>
      </c>
      <c r="CJ116" s="2" t="inlineStr">
        <is>
          <t>Sociálny fond na ochranu klímy|
Sociálno-klimatický fond</t>
        </is>
      </c>
      <c r="CK116" s="2" t="inlineStr">
        <is>
          <t>3|
3</t>
        </is>
      </c>
      <c r="CL116" s="2" t="inlineStr">
        <is>
          <t>|
preferred</t>
        </is>
      </c>
      <c r="CM116" t="inlineStr">
        <is>
          <t>fond financovaný z príjmov z obchodovania s emisiami z cestnej dopravy a budovy poskytujúci finančnú podporu občanom, najmä zraniteľným domácnostiam, s cieľom investovať do systémov renovácie alebo vykurovania a zabezpečiť spravodlivú transformáciu</t>
        </is>
      </c>
      <c r="CN116" s="2" t="inlineStr">
        <is>
          <t>Socialni sklad za podnebne ukrepe|
Socialni instrument za podnebne ukrepe|
Socialni sklad za podnebje</t>
        </is>
      </c>
      <c r="CO116" s="2" t="inlineStr">
        <is>
          <t>3|
3|
3</t>
        </is>
      </c>
      <c r="CP116" s="2" t="inlineStr">
        <is>
          <t>|
|
preferred</t>
        </is>
      </c>
      <c r="CQ116" t="inlineStr">
        <is>
          <t>sklad EU za podporo državam članicam pri obravnavanju socialnih in distribucijskih učinkov na najbolj ranljiva gospodinjstva, mikropodjetja in uporabnike prevoza, ki nastanejo zaradi &lt;a href="https://iate.europa.eu/entry/result/900795/sl" target="_blank"&gt;trgovanja z emisijami&lt;/a&gt; v obeh novih sektorjih stavb in cestnega prometa</t>
        </is>
      </c>
      <c r="CR116" s="2" t="inlineStr">
        <is>
          <t>social klimatfond</t>
        </is>
      </c>
      <c r="CS116" s="2" t="inlineStr">
        <is>
          <t>3</t>
        </is>
      </c>
      <c r="CT116" s="2" t="inlineStr">
        <is>
          <t/>
        </is>
      </c>
      <c r="CU116" t="inlineStr">
        <is>
          <t>finansiellt verktyg för att hantera en del av de sociala och fördelningsmässiga utmaningarna i samband med unionens gröna omställning när det gäller byggnad och vägtransporter</t>
        </is>
      </c>
    </row>
    <row r="117">
      <c r="A117" s="1" t="str">
        <f>HYPERLINK("https://iate.europa.eu/entry/result/3619406/all", "3619406")</f>
        <v>3619406</v>
      </c>
      <c r="B117" t="inlineStr">
        <is>
          <t>ECONOMICS;EUROPEAN UNION</t>
        </is>
      </c>
      <c r="C117" t="inlineStr">
        <is>
          <t>ECONOMICS|regions and regional policy|economic region|rural region;ECONOMICS|regions and regional policy|regional policy|EU regional policy;ECONOMICS|regions and regional policy|regional policy|rural development;EUROPEAN UNION|European construction|deepening of the European Union|economic and social cohesion;EUROPEAN UNION|European construction|deepening of the European Union|EU activity</t>
        </is>
      </c>
      <c r="D117" s="2" t="inlineStr">
        <is>
          <t>дългосрочна визия за селските райони на ЕС</t>
        </is>
      </c>
      <c r="E117" s="2" t="inlineStr">
        <is>
          <t>3</t>
        </is>
      </c>
      <c r="F117" s="2" t="inlineStr">
        <is>
          <t/>
        </is>
      </c>
      <c r="G117" t="inlineStr">
        <is>
          <t/>
        </is>
      </c>
      <c r="H117" s="2" t="inlineStr">
        <is>
          <t>Dlouhodobá vize pro venkovské oblasti EU</t>
        </is>
      </c>
      <c r="I117" s="2" t="inlineStr">
        <is>
          <t>3</t>
        </is>
      </c>
      <c r="J117" s="2" t="inlineStr">
        <is>
          <t/>
        </is>
      </c>
      <c r="K117" t="inlineStr">
        <is>
          <t/>
        </is>
      </c>
      <c r="L117" s="2" t="inlineStr">
        <is>
          <t>en langsigtet vision for EU's landdistrikter</t>
        </is>
      </c>
      <c r="M117" s="2" t="inlineStr">
        <is>
          <t>3</t>
        </is>
      </c>
      <c r="N117" s="2" t="inlineStr">
        <is>
          <t/>
        </is>
      </c>
      <c r="O117" t="inlineStr">
        <is>
          <t>initiativ, der udpeger indsatsområder, hvor der kan træffes
foranstaltninger, der resulterer i stærke, forbundne, modstandsdygtige og
fremgangsrige landdistrikter</t>
        </is>
      </c>
      <c r="P117" s="2" t="inlineStr">
        <is>
          <t>langfristige Vision für die ländlichen Gebiete der EU</t>
        </is>
      </c>
      <c r="Q117" s="2" t="inlineStr">
        <is>
          <t>3</t>
        </is>
      </c>
      <c r="R117" s="2" t="inlineStr">
        <is>
          <t/>
        </is>
      </c>
      <c r="S117" t="inlineStr">
        <is>
          <t>Initiative der Europäischen Kommission, in deren Rahmen Aktionsbereiche für stärkere, vernetzte, resiliente und florierende ländliche Gebiete und Gemeinschaften aufgezeigt werden</t>
        </is>
      </c>
      <c r="T117" s="2" t="inlineStr">
        <is>
          <t>Ένα μακρόπνοο όραμα για τις αγροτικές περιοχές της ΕΕ</t>
        </is>
      </c>
      <c r="U117" s="2" t="inlineStr">
        <is>
          <t>3</t>
        </is>
      </c>
      <c r="V117" s="2" t="inlineStr">
        <is>
          <t/>
        </is>
      </c>
      <c r="W117" t="inlineStr">
        <is>
          <t/>
        </is>
      </c>
      <c r="X117" s="2" t="inlineStr">
        <is>
          <t>A long-term vision for the EU’s rural areas|
long-term vision for rural areas</t>
        </is>
      </c>
      <c r="Y117" s="2" t="inlineStr">
        <is>
          <t>3|
1</t>
        </is>
      </c>
      <c r="Z117" s="2" t="inlineStr">
        <is>
          <t xml:space="preserve">|
</t>
        </is>
      </c>
      <c r="AA117" t="inlineStr">
        <is>
          <t>&lt;div&gt;
European Commission initiative that identifies areas of
action towards stronger, connected, resilient and prosperous rural areas and
communities&lt;/div&gt;</t>
        </is>
      </c>
      <c r="AB117" s="2" t="inlineStr">
        <is>
          <t>visión a largo plazo para las zonas rurales de la UE|
visión rural a largo plazo</t>
        </is>
      </c>
      <c r="AC117" s="2" t="inlineStr">
        <is>
          <t>3|
3</t>
        </is>
      </c>
      <c r="AD117" s="2" t="inlineStr">
        <is>
          <t xml:space="preserve">|
</t>
        </is>
      </c>
      <c r="AE117" t="inlineStr">
        <is>
          <t>Iniciativa de la Comisión Europea que identifica ámbitos de acción para conseguir unas zonas y comunidades rurales más fuertes, conectadas, resilientes y prósperas.</t>
        </is>
      </c>
      <c r="AF117" s="2" t="inlineStr">
        <is>
          <t>ELi maapiirkondade arengu pikaajaline visioon</t>
        </is>
      </c>
      <c r="AG117" s="2" t="inlineStr">
        <is>
          <t>3</t>
        </is>
      </c>
      <c r="AH117" s="2" t="inlineStr">
        <is>
          <t/>
        </is>
      </c>
      <c r="AI117" t="inlineStr">
        <is>
          <t/>
        </is>
      </c>
      <c r="AJ117" s="2" t="inlineStr">
        <is>
          <t>EU:n pitkän aikavälin maaseutuvisio|
maaseutualueita koskeva pitkän aikavälin visio</t>
        </is>
      </c>
      <c r="AK117" s="2" t="inlineStr">
        <is>
          <t>3|
3</t>
        </is>
      </c>
      <c r="AL117" s="2" t="inlineStr">
        <is>
          <t xml:space="preserve">|
</t>
        </is>
      </c>
      <c r="AM117" t="inlineStr">
        <is>
          <t>Euroopan komission aloite, jossa yksilöidään toiminta-aloja, joilla tähdätään vahvempiin, verkottuneisiin, selviytymiskykyisiin ja vauraampiin maaseutualueisiin ja -yhteisöihin</t>
        </is>
      </c>
      <c r="AN117" s="2" t="inlineStr">
        <is>
          <t>Une vision à long terme pour les zones rurales de l'UE</t>
        </is>
      </c>
      <c r="AO117" s="2" t="inlineStr">
        <is>
          <t>3</t>
        </is>
      </c>
      <c r="AP117" s="2" t="inlineStr">
        <is>
          <t/>
        </is>
      </c>
      <c r="AQ117" t="inlineStr">
        <is>
          <t/>
        </is>
      </c>
      <c r="AR117" s="2" t="inlineStr">
        <is>
          <t>fís fhadtéarmach le haghaidh cheantair thuaithe an Aontais</t>
        </is>
      </c>
      <c r="AS117" s="2" t="inlineStr">
        <is>
          <t>3</t>
        </is>
      </c>
      <c r="AT117" s="2" t="inlineStr">
        <is>
          <t/>
        </is>
      </c>
      <c r="AU117" t="inlineStr">
        <is>
          <t/>
        </is>
      </c>
      <c r="AV117" s="2" t="inlineStr">
        <is>
          <t>dugoročna vizija za ruralna područja EU-a</t>
        </is>
      </c>
      <c r="AW117" s="2" t="inlineStr">
        <is>
          <t>3</t>
        </is>
      </c>
      <c r="AX117" s="2" t="inlineStr">
        <is>
          <t/>
        </is>
      </c>
      <c r="AY117" t="inlineStr">
        <is>
          <t/>
        </is>
      </c>
      <c r="AZ117" s="2" t="inlineStr">
        <is>
          <t>Hosszú távú jövőkép az EU vidéki területei számára</t>
        </is>
      </c>
      <c r="BA117" s="2" t="inlineStr">
        <is>
          <t>3</t>
        </is>
      </c>
      <c r="BB117" s="2" t="inlineStr">
        <is>
          <t/>
        </is>
      </c>
      <c r="BC117" t="inlineStr">
        <is>
          <t/>
        </is>
      </c>
      <c r="BD117" s="2" t="inlineStr">
        <is>
          <t>visione a lungo termine per le zone rurali dell'UE</t>
        </is>
      </c>
      <c r="BE117" s="2" t="inlineStr">
        <is>
          <t>3</t>
        </is>
      </c>
      <c r="BF117" s="2" t="inlineStr">
        <is>
          <t/>
        </is>
      </c>
      <c r="BG117" t="inlineStr">
        <is>
          <t>documento della Commissione europea che evidenzia aspetti problematici e promettenti opportunità delle regioni rurali dell'UE e che propone, basandosi su previsioni e ampie consultazioni, un Patto rurale e un Piano d'azione rurale con l'obiettivo di rendere le zone rurali dell'UE più forti, connesse, resilienti e prospere</t>
        </is>
      </c>
      <c r="BH117" s="2" t="inlineStr">
        <is>
          <t>ilgalaikė ES kaimo vietovių vizija</t>
        </is>
      </c>
      <c r="BI117" s="2" t="inlineStr">
        <is>
          <t>3</t>
        </is>
      </c>
      <c r="BJ117" s="2" t="inlineStr">
        <is>
          <t/>
        </is>
      </c>
      <c r="BK117" t="inlineStr">
        <is>
          <t/>
        </is>
      </c>
      <c r="BL117" s="2" t="inlineStr">
        <is>
          <t>Ilgtermiņa redzējums par ES lauku apvidiem</t>
        </is>
      </c>
      <c r="BM117" s="2" t="inlineStr">
        <is>
          <t>3</t>
        </is>
      </c>
      <c r="BN117" s="2" t="inlineStr">
        <is>
          <t/>
        </is>
      </c>
      <c r="BO117" t="inlineStr">
        <is>
          <t/>
        </is>
      </c>
      <c r="BP117" s="2" t="inlineStr">
        <is>
          <t>Viżjoni fit-tul għaż-żoni rurali tal-UE</t>
        </is>
      </c>
      <c r="BQ117" s="2" t="inlineStr">
        <is>
          <t>3</t>
        </is>
      </c>
      <c r="BR117" s="2" t="inlineStr">
        <is>
          <t/>
        </is>
      </c>
      <c r="BS117" t="inlineStr">
        <is>
          <t/>
        </is>
      </c>
      <c r="BT117" s="2" t="inlineStr">
        <is>
          <t>Een langetermijnvisie voor de plattelandsgebieden van de EU</t>
        </is>
      </c>
      <c r="BU117" s="2" t="inlineStr">
        <is>
          <t>3</t>
        </is>
      </c>
      <c r="BV117" s="2" t="inlineStr">
        <is>
          <t/>
        </is>
      </c>
      <c r="BW117" t="inlineStr">
        <is>
          <t>initiatief van de Europese Commissie in het kader waarvan actiegebieden zijn vastgesteld met het oog op sterkere, verbonden, veerkrachtige en welvarende plattelandsgebieden en ‑gemeenschappen</t>
        </is>
      </c>
      <c r="BX117" s="2" t="inlineStr">
        <is>
          <t>długoterminowa wizja dla obszarów wiejskich UE</t>
        </is>
      </c>
      <c r="BY117" s="2" t="inlineStr">
        <is>
          <t>3</t>
        </is>
      </c>
      <c r="BZ117" s="2" t="inlineStr">
        <is>
          <t/>
        </is>
      </c>
      <c r="CA117" t="inlineStr">
        <is>
          <t/>
        </is>
      </c>
      <c r="CB117" s="2" t="inlineStr">
        <is>
          <t>uma visão a longo prazo para as zonas rurais da UE</t>
        </is>
      </c>
      <c r="CC117" s="2" t="inlineStr">
        <is>
          <t>3</t>
        </is>
      </c>
      <c r="CD117" s="2" t="inlineStr">
        <is>
          <t/>
        </is>
      </c>
      <c r="CE117" t="inlineStr">
        <is>
          <t/>
        </is>
      </c>
      <c r="CF117" s="2" t="inlineStr">
        <is>
          <t>o viziune pe termen lung pentru zonele rurale ale UE</t>
        </is>
      </c>
      <c r="CG117" s="2" t="inlineStr">
        <is>
          <t>3</t>
        </is>
      </c>
      <c r="CH117" s="2" t="inlineStr">
        <is>
          <t/>
        </is>
      </c>
      <c r="CI117" t="inlineStr">
        <is>
          <t/>
        </is>
      </c>
      <c r="CJ117" s="2" t="inlineStr">
        <is>
          <t>Dlhodobá vízia pre vidiecke oblasti EÚ</t>
        </is>
      </c>
      <c r="CK117" s="2" t="inlineStr">
        <is>
          <t>3</t>
        </is>
      </c>
      <c r="CL117" s="2" t="inlineStr">
        <is>
          <t/>
        </is>
      </c>
      <c r="CM117" t="inlineStr">
        <is>
          <t>iniciatíva Európskej komisie určujúca oblasti, v ktorých je potrebné uskutočniť opatrenia zamerané na vytvorenie silnejších, prepojených, odolných a prosperujúcich vidieckych oblastí a komunít</t>
        </is>
      </c>
      <c r="CN117" s="2" t="inlineStr">
        <is>
          <t>dolgoročna vizija za podeželska območja EU</t>
        </is>
      </c>
      <c r="CO117" s="2" t="inlineStr">
        <is>
          <t>3</t>
        </is>
      </c>
      <c r="CP117" s="2" t="inlineStr">
        <is>
          <t/>
        </is>
      </c>
      <c r="CQ117" t="inlineStr">
        <is>
          <t>pobuda, s katero je Evropska komisija opredelila področja ukrepanja za močnejša, povezana, odporna in uspešna podeželska območja in skupnosti</t>
        </is>
      </c>
      <c r="CR117" s="2" t="inlineStr">
        <is>
          <t>en långsiktig vision för EU:s landsbygdsområden</t>
        </is>
      </c>
      <c r="CS117" s="2" t="inlineStr">
        <is>
          <t>3</t>
        </is>
      </c>
      <c r="CT117" s="2" t="inlineStr">
        <is>
          <t/>
        </is>
      </c>
      <c r="CU117" t="inlineStr">
        <is>
          <t/>
        </is>
      </c>
    </row>
    <row r="118">
      <c r="A118" s="1" t="str">
        <f>HYPERLINK("https://iate.europa.eu/entry/result/3619440/all", "3619440")</f>
        <v>3619440</v>
      </c>
      <c r="B118" t="inlineStr">
        <is>
          <t>PRODUCTION, TECHNOLOGY AND RESEARCH;EUROPEAN UNION</t>
        </is>
      </c>
      <c r="C118" t="inlineStr">
        <is>
          <t>PRODUCTION, TECHNOLOGY AND RESEARCH|research and intellectual property|research|innovation;PRODUCTION, TECHNOLOGY AND RESEARCH|research and intellectual property|research policy|EU research policy;EUROPEAN UNION|European construction|deepening of the European Union|EU activity</t>
        </is>
      </c>
      <c r="D118" s="2" t="inlineStr">
        <is>
          <t>мисия|
мисия на ЕС</t>
        </is>
      </c>
      <c r="E118" s="2" t="inlineStr">
        <is>
          <t>3|
3</t>
        </is>
      </c>
      <c r="F118" s="2" t="inlineStr">
        <is>
          <t xml:space="preserve">|
</t>
        </is>
      </c>
      <c r="G118" t="inlineStr">
        <is>
          <t>портфейл от научноизследователски и иновационни дейности, основаващи се на високи постижения и водени от съображения за въздействие, в различни дисциплини и сектори, който е предназначен: i) за постигането в определен срок на измерима цел, която не би могла да се постигне чрез отделни действия; ii) да оказва въздействие върху обществото и процеса на създаване на политиките посредством науката и технологиите; както и iii) да бъде от интерес за значителна част от европейското население и за широк кръг европейски граждани</t>
        </is>
      </c>
      <c r="H118" s="2" t="inlineStr">
        <is>
          <t>mise EU|
evropská mise|
mise</t>
        </is>
      </c>
      <c r="I118" s="2" t="inlineStr">
        <is>
          <t>3|
3|
3</t>
        </is>
      </c>
      <c r="J118" s="2" t="inlineStr">
        <is>
          <t xml:space="preserve">|
|
</t>
        </is>
      </c>
      <c r="K118" t="inlineStr">
        <is>
          <t/>
        </is>
      </c>
      <c r="L118" s="2" t="inlineStr">
        <is>
          <t>europæisk mission|
mission|
EU-mission</t>
        </is>
      </c>
      <c r="M118" s="2" t="inlineStr">
        <is>
          <t>3|
3|
3</t>
        </is>
      </c>
      <c r="N118" s="2" t="inlineStr">
        <is>
          <t xml:space="preserve">|
|
</t>
        </is>
      </c>
      <c r="O118" t="inlineStr">
        <is>
          <t>portefølje af tværfaglige og tværsektorielle &lt;a href="https://iate.europa.eu/entry/result/1173821/da" target="_blank"&gt;FoI&lt;/a&gt;-aktiviteter, der er
baseret på topkvalitet og er effektorienterede, og som har til formål:&lt;div&gt;i) inden for en fastsat frist at opnå et målbart mål, som ikke ville kunne
opnås gennem individuelle aktioner&lt;/div&gt;&lt;div&gt;ii) at have en effekt på samfundet og den politiske beslutningstagning
gennem videnskab og teknologi og&lt;/div&gt;&lt;div&gt;iii) at være relevant for en betydelig del af den europæiske befolkning og
et bredt udsnit af de europæiske borgere&lt;/div&gt;</t>
        </is>
      </c>
      <c r="P118" s="2" t="inlineStr">
        <is>
          <t>Europäische Mission|
Mission|
EU-Mission</t>
        </is>
      </c>
      <c r="Q118" s="2" t="inlineStr">
        <is>
          <t>3|
3|
3</t>
        </is>
      </c>
      <c r="R118" s="2" t="inlineStr">
        <is>
          <t xml:space="preserve">|
|
</t>
        </is>
      </c>
      <c r="S118" t="inlineStr">
        <is>
          <t>Portfolio exzellenzbasierter und wirkungsorientierter &lt;a href="https://iate.europa.eu/entry/result/1173821/all" target="_blank"&gt;FuI&lt;/a&gt;-Tätigkeiten über Fachbereiche und Sektoren hinweg, mit dem Ziel innerhalb eines festgelegten Zeitrahmens ein messbares Ziel zu erreichen, das durch einzelne Maßnahmen nicht erreicht werden könnte; gestützt auf Wissenschaft und Technologie Auswirkungen auf die Gesellschaft und die Politikgestaltung zu entfalten; und für einen maßgeblichen Teil der Bevölkerung in Europa und ein breites Spektrum von Unionsbürgern von Relevanz zu sein</t>
        </is>
      </c>
      <c r="T118" s="2" t="inlineStr">
        <is>
          <t>αποστολή</t>
        </is>
      </c>
      <c r="U118" s="2" t="inlineStr">
        <is>
          <t>3</t>
        </is>
      </c>
      <c r="V118" s="2" t="inlineStr">
        <is>
          <t/>
        </is>
      </c>
      <c r="W118" t="inlineStr">
        <is>
          <t>χαρτοφυλάκιο δραστηριοτήτων Ε&amp;amp;Κ, σε διεπιστημονικό και διατομεακό επίπεδο, με βάση την αριστεία και οδηγούμενες από τον αντίκτυπο, οι οποίες αποσκοπούν:&lt;div&gt; i) να επιτύχουν, εντός καθορισμένου χρονικού ορίου, μετρήσιμο στόχο που δεν θα μπορούσε να επιτευχθεί με μεμονωμένες δράσεις· &lt;/div&gt;&lt;div&gt;ii) να έχουν αντίκτυπο στην κοινωνία και στη χάραξη πολιτικής μέσω της επιστήμης και της τεχνολογίας· και&lt;/div&gt;&lt;div&gt;iii) να είναι σημαντικές για μεγάλο μέρος του ευρωπαϊκού πληθυσμού και για ευρύ φάσμα των Ευρωπαίων πολιτών&lt;/div&gt;</t>
        </is>
      </c>
      <c r="X118" s="2" t="inlineStr">
        <is>
          <t>EU mission|
mission|
European mission</t>
        </is>
      </c>
      <c r="Y118" s="2" t="inlineStr">
        <is>
          <t>3|
3|
3</t>
        </is>
      </c>
      <c r="Z118" s="2" t="inlineStr">
        <is>
          <t xml:space="preserve">|
|
</t>
        </is>
      </c>
      <c r="AA118" t="inlineStr">
        <is>
          <t>portfolio of excellence-based and impact-driven &lt;a href="https://iate.europa.eu/entry/result/1173821/en" target="_blank"&gt;research and innovation (R&amp;amp;I)&lt;/a&gt; activities across disciplines and sectors, intended to: &lt;div&gt;(i) achieve, within a set timeframe, a measurable goal that could not be achieved through individual actions; &lt;/div&gt;&lt;div&gt;(ii) have an impact on society and policy-making through science and technology; and &lt;/div&gt;&lt;div&gt;(iii) be relevant for a significant part of the European population and a wide range of European citizens&lt;/div&gt;</t>
        </is>
      </c>
      <c r="AB118" s="2" t="inlineStr">
        <is>
          <t>misión europea|
misión de la UE|
misión</t>
        </is>
      </c>
      <c r="AC118" s="2" t="inlineStr">
        <is>
          <t>3|
3|
3</t>
        </is>
      </c>
      <c r="AD118" s="2" t="inlineStr">
        <is>
          <t xml:space="preserve">|
|
</t>
        </is>
      </c>
      <c r="AE118" t="inlineStr">
        <is>
          <t>&lt;div&gt;Cartera de actividades de I+i basadas en la excelencia y 
orientadas a los resultados, multidisciplinares y multisectoriales, 
destinadas a: &lt;br&gt;&lt;/div&gt;&lt;div&gt;i) alcanzar, dentro de un plazo determinado, una meta 
cuantificable que no podría lograrse mediante acciones individuales, &lt;br&gt;&lt;/div&gt;&lt;div&gt;ii) tener un impacto en la sociedad y en la formulación de políticas por
 medio de la ciencia y la tecnología, y &lt;br&gt;&lt;/div&gt;&lt;div&gt;iii) ser de interés para una 
parte significativa de la población europea y un amplio sector de los 
ciudadanos europeos.&lt;/div&gt;</t>
        </is>
      </c>
      <c r="AF118" s="2" t="inlineStr">
        <is>
          <t>missioon</t>
        </is>
      </c>
      <c r="AG118" s="2" t="inlineStr">
        <is>
          <t>3</t>
        </is>
      </c>
      <c r="AH118" s="2" t="inlineStr">
        <is>
          <t/>
        </is>
      </c>
      <c r="AI118" t="inlineStr">
        <is>
          <t>valdkonna- ja sektoriüleste tipptaseme- ja mõjupõhiste teadus- ja innovatsioonitegevuste kogum, mille eesmärk on: &lt;div&gt;i) saavutada mõõdetav eesmärk kindlaksmääratud aja jooksul, mida ei ole võimalik saavutada üksikute meetmete abil; &lt;/div&gt;&lt;div&gt;ii) mõjutada ühiskonda ja poliitikakujundust teaduse ja tehnoloogia kaudu, ning &lt;/div&gt;&lt;div&gt;iii) tuua kasu olulisele osale Euroopa elanikkonnast ja suurele hulgale Euroopa kodanikele&lt;/div&gt;</t>
        </is>
      </c>
      <c r="AJ118" s="2" t="inlineStr">
        <is>
          <t>missio</t>
        </is>
      </c>
      <c r="AK118" s="2" t="inlineStr">
        <is>
          <t>3</t>
        </is>
      </c>
      <c r="AL118" s="2" t="inlineStr">
        <is>
          <t/>
        </is>
      </c>
      <c r="AM118" t="inlineStr">
        <is>
          <t>eri tieteenalojen ja sektoreiden välisistä huippuosaamiseen perustuvista ja vaikutuslähtöisistä tutkimus- ja innovointitoimenpiteistä muodostettu hankekokonaisuus, &lt;div&gt;i) jolla on tarkoitus asetetun määräajan puitteissa saavuttaa mitattavissa oleva tavoite, jota ei voitaisi saavuttaa yksittäisillä toimilla; &lt;/div&gt;&lt;div&gt;ii) jolla on tarkoitus vaikuttaa yhteiskuntaan ja politiikantekoon tieteen ja teknologian kautta; ja &lt;/div&gt;&lt;div&gt;iii) jonka on tarkoitus olla merkityksellinen huomattavalle osalle Euroopan väestöstä ja laajalle kirjolle Euroopan kansalaisia&lt;/div&gt;</t>
        </is>
      </c>
      <c r="AN118" t="inlineStr">
        <is>
          <t/>
        </is>
      </c>
      <c r="AO118" t="inlineStr">
        <is>
          <t/>
        </is>
      </c>
      <c r="AP118" t="inlineStr">
        <is>
          <t/>
        </is>
      </c>
      <c r="AQ118" t="inlineStr">
        <is>
          <t/>
        </is>
      </c>
      <c r="AR118" s="2" t="inlineStr">
        <is>
          <t>misean|
misean Eorpach</t>
        </is>
      </c>
      <c r="AS118" s="2" t="inlineStr">
        <is>
          <t>3|
3</t>
        </is>
      </c>
      <c r="AT118" s="2" t="inlineStr">
        <is>
          <t xml:space="preserve">|
</t>
        </is>
      </c>
      <c r="AU118" t="inlineStr">
        <is>
          <t>punann de ghníomhaíochtaí T&amp;amp;N barr feabhais-bhunaithe agus tionchar-bhunaithe ar fud disciplíní agus earnálacha, arb é is aidhm dóibh: &lt;div&gt;(i) sprioc intomhaiste a bhaint amach laistigh de thréimhse ama socraithe nach bhféadfaí a bhaint amach trí ghníomhaíochtaí aonair; &lt;/div&gt;&lt;div&gt;(ii) tionchar a imirt ar an tsochaí agus ar cheapadh beartais trí bhíthin na heolaíochta agus na teicneolaíochta; agus&lt;/div&gt;&lt;div&gt; (iii) a bheith ábhartha do chuid shuntasach de dhaonra na hEorpa agus do réimse leathan saoránach Eorpach&lt;/div&gt;</t>
        </is>
      </c>
      <c r="AV118" s="2" t="inlineStr">
        <is>
          <t>misija</t>
        </is>
      </c>
      <c r="AW118" s="2" t="inlineStr">
        <is>
          <t>3</t>
        </is>
      </c>
      <c r="AX118" s="2" t="inlineStr">
        <is>
          <t/>
        </is>
      </c>
      <c r="AY118" t="inlineStr">
        <is>
          <t>portfelj istraživačkih i inovacijskih aktivnosti među različitim disciplinama i sektorima koja se temelje na izvrsnosti i učinku te čija je svrha: &lt;div&gt;i. u određenom roku postići mjerljivi cilj koji se ne bi mogao postići pojedinačnim djelovanjima; &lt;/div&gt;&lt;div&gt;ii. ostvariti učinak na društvo i oblikovanje politika putem znanosti i tehnologije; i &lt;/div&gt;&lt;div&gt;iii. biti relevantna za znatan dio europskog stanovništva i širok spektar europskih građana&lt;/div&gt;</t>
        </is>
      </c>
      <c r="AZ118" s="2" t="inlineStr">
        <is>
          <t>európai küldetés|
uniós küldetés|
küldetés</t>
        </is>
      </c>
      <c r="BA118" s="2" t="inlineStr">
        <is>
          <t>3|
3|
3</t>
        </is>
      </c>
      <c r="BB118" s="2" t="inlineStr">
        <is>
          <t xml:space="preserve">|
|
</t>
        </is>
      </c>
      <c r="BC118" t="inlineStr">
        <is>
          <t>&lt;div&gt;kiválóságon alapuló és hatásorientált, ágazatokon és tudományágakon 
átívelő K+I tevékenységek olyan összessége (portfóliója), amelyre az 
alábbiak jellemzők: &lt;br&gt;&lt;/div&gt;&lt;div&gt;i. segítségével meghatározott időn belül elérhető 
egy olyan mérhető cél, amely egyéni tevékenységek útján nem lenne 
elérhető;&lt;/div&gt;&lt;div&gt; ii. hatást gyakorol a társadalomra és a politikai 
döntéshozatalra a tudomány és a technológia segítségével; és &lt;br&gt;&lt;/div&gt;&lt;div&gt;iii. 
releváns az európai lakosság jelentős része és az európai polgárok 
széles köre számára&lt;/div&gt;</t>
        </is>
      </c>
      <c r="BD118" s="2" t="inlineStr">
        <is>
          <t>missione</t>
        </is>
      </c>
      <c r="BE118" s="2" t="inlineStr">
        <is>
          <t>3</t>
        </is>
      </c>
      <c r="BF118" s="2" t="inlineStr">
        <is>
          <t/>
        </is>
      </c>
      <c r="BG118" t="inlineStr">
        <is>
          <t>portafoglio di attività di R&amp;amp;I improntate all’eccellenza e finalizzate a conseguire un impatto in tutte le discipline e i settori, volte a: i) conseguire entro un periodo prestabilito un obiettivo misurabile che non si potrebbe ottenere mediante singole azioni; ii) conseguire un impatto sulla società e sulla definizione delle politiche tramite la scienza e la tecnologia; e iii) presentare un interesse per una parte significativa della popolazione europea e per ampie fasce di cittadini europei</t>
        </is>
      </c>
      <c r="BH118" s="2" t="inlineStr">
        <is>
          <t>misija</t>
        </is>
      </c>
      <c r="BI118" s="2" t="inlineStr">
        <is>
          <t>3</t>
        </is>
      </c>
      <c r="BJ118" s="2" t="inlineStr">
        <is>
          <t/>
        </is>
      </c>
      <c r="BK118" t="inlineStr">
        <is>
          <t>kompetencija grindžiamų ir poveikio siekiančių įvairių MTI srities dalykų ir sektorių veiklos rinkinys, kurio paskirtis: &lt;div&gt;i) per nustatytą laiką pasiekti išmatuojamą tikslą, kurio nebūtų įmanoma pasiekti vykdant atskirus veiksmus, &lt;/div&gt;&lt;div&gt;ii) mokslu bei technologijomis padaryti poveikį visuomenei bei politikos formavimui ir &lt;/div&gt;&lt;div&gt;iii) būti svarbia didelei daliai Europos gyventojų ir plačiam Europos piliečių ratui&lt;/div&gt;</t>
        </is>
      </c>
      <c r="BL118" s="2" t="inlineStr">
        <is>
          <t>misija</t>
        </is>
      </c>
      <c r="BM118" s="2" t="inlineStr">
        <is>
          <t>3</t>
        </is>
      </c>
      <c r="BN118" s="2" t="inlineStr">
        <is>
          <t/>
        </is>
      </c>
      <c r="BO118" t="inlineStr">
        <is>
          <t>izcilībā balstītu un ietekmes virzītu starpdisciplināru un starpnozaru pētniecības un inovācijas darbību portfelis, kas paredzēts, lai: &lt;div&gt;i) noteiktā termiņā sasniegtu izmērāmu mērķi, ko nebūtu iespējams sasniegt ar individuālām darbībām; &lt;/div&gt;&lt;div&gt;ii) ar zinātnes un tehnoloģijas palīdzību radītu ietekmi uz sabiedrību un lēmumu pieņemšanu; un &lt;/div&gt;&lt;div&gt;iii) būtu svarīgs ievērojamai Eiropas iedzīvotāju daļai un plašam Eiropas pilsoņu lokam&lt;/div&gt;</t>
        </is>
      </c>
      <c r="BP118" s="2" t="inlineStr">
        <is>
          <t>missjoni</t>
        </is>
      </c>
      <c r="BQ118" s="2" t="inlineStr">
        <is>
          <t>3</t>
        </is>
      </c>
      <c r="BR118" s="2" t="inlineStr">
        <is>
          <t/>
        </is>
      </c>
      <c r="BS118" t="inlineStr">
        <is>
          <t>portafoll ta' attivitajiet tar-R&amp;amp;I bbażati fuq l-eċċellenza u li l-għan tagħhom huwa li jħallu impatt f'dixxiplini u f'setturi diversi, maħsub biex: &lt;br&gt;(i) jikseb, fi żmien stabbilit, għan li jista' jitkejjel u li ma setax jinkiseb permezz ta' azzjonijiet individwali; &lt;br&gt;(ii) ikollu impatt fuq is-soċjetà u t-tfassil tal-politiki permezz tax-xjenza u t-teknoloġija; u &lt;br&gt;(iii) ikun rilevanti għal parti sinifikanti tal-popolazzjoni Ewropea u għal firxa wiesgħa ta' ċittadini Ewropej</t>
        </is>
      </c>
      <c r="BT118" s="2" t="inlineStr">
        <is>
          <t>missie|
EU-missie|
Europese missie</t>
        </is>
      </c>
      <c r="BU118" s="2" t="inlineStr">
        <is>
          <t>3|
3|
3</t>
        </is>
      </c>
      <c r="BV118" s="2" t="inlineStr">
        <is>
          <t xml:space="preserve">|
|
</t>
        </is>
      </c>
      <c r="BW118" t="inlineStr">
        <is>
          <t>pakket van op excellentie gebaseerde en resultaatgerichte O&amp;amp;I-activiteiten over de grenzen van vakgebieden en sectoren heen, dat:&lt;br&gt;- binnen een vastgestelde termijn een meetbare doelstelling moet verwezenlijken die niet met individuele acties zou kunnen worden bereikt;&lt;br&gt;- effect moet sorteren op de samenleving en de beleidsvorming via wetenschap en technologie, en&lt;br&gt;- relevant moet zijn voor een groot deel van de Europese bevolking en een brede groep Europese burgers</t>
        </is>
      </c>
      <c r="BX118" s="2" t="inlineStr">
        <is>
          <t>misja UE|
misja|
misja europejska</t>
        </is>
      </c>
      <c r="BY118" s="2" t="inlineStr">
        <is>
          <t>3|
3|
3</t>
        </is>
      </c>
      <c r="BZ118" s="2" t="inlineStr">
        <is>
          <t xml:space="preserve">|
|
</t>
        </is>
      </c>
      <c r="CA118" t="inlineStr">
        <is>
          <t>portfel działalności w zakresie badań naukowych i innowacji, opartej na doskonałości, ukierunkowanej na skutki i obejmującej wiele dyscyplin i sektorów, która ma: (i) osiągnąć w ustalonych ramach czasowych mierzalny cel, który nie mógłby zostać osiągnięty w drodze działań indywidualnych; (ii) oddziaływać na społeczeństwo i kształtowanie polityki poprzez naukę i technologię; oraz (iii) być istotna dla znacznej części ludności w Europie oraz dla szerokiego kręgu obywateli europejskich</t>
        </is>
      </c>
      <c r="CB118" s="2" t="inlineStr">
        <is>
          <t>missão</t>
        </is>
      </c>
      <c r="CC118" s="2" t="inlineStr">
        <is>
          <t>3</t>
        </is>
      </c>
      <c r="CD118" s="2" t="inlineStr">
        <is>
          <t/>
        </is>
      </c>
      <c r="CE118" t="inlineStr">
        <is>
          <t>Carteira de atividades interdisciplinares e intersetoriais de investigação e de inovação baseadas na excelência e orientadas para o impacto, que visam:&lt;br&gt;i) atingir, numa determinada escala temporal, um objetivo mensurável que não possa ser alcançado através de ações individuais;&lt;br&gt;ii) ter um impacto na sociedade e na elaboração de políticas através da ciência e da tecnologia; e&lt;br&gt;iii) ser pertinentes para uma parte significativa da população europeia e para um vasto leque de cidadãos europeus.</t>
        </is>
      </c>
      <c r="CF118" t="inlineStr">
        <is>
          <t/>
        </is>
      </c>
      <c r="CG118" t="inlineStr">
        <is>
          <t/>
        </is>
      </c>
      <c r="CH118" t="inlineStr">
        <is>
          <t/>
        </is>
      </c>
      <c r="CI118" t="inlineStr">
        <is>
          <t/>
        </is>
      </c>
      <c r="CJ118" s="2" t="inlineStr">
        <is>
          <t>misia|
misia EÚ|
európska misia</t>
        </is>
      </c>
      <c r="CK118" s="2" t="inlineStr">
        <is>
          <t>3|
3|
3</t>
        </is>
      </c>
      <c r="CL118" s="2" t="inlineStr">
        <is>
          <t xml:space="preserve">|
|
</t>
        </is>
      </c>
      <c r="CM118" t="inlineStr">
        <is>
          <t>portfólio činností v oblasti výskumu a inovácií zameraných na excelentnosť a s dôrazom na vplyv vo všetkých disciplínach a odvetviach, ktoré sú určené na to, aby: &lt;br&gt;i) dosiahli v stanovenom čase merateľný cieľ, ktorý by sa nedal dosiahnuť jednotlivými akciami; &lt;br&gt;ii) mali vplyv na spoločnosť a tvorbu politík prostredníctvom vedy a technológie a &lt;br&gt;iii) mali význam pre veľkú časť európskeho obyvateľstva a široké spektrum európskych občanov</t>
        </is>
      </c>
      <c r="CN118" s="2" t="inlineStr">
        <is>
          <t>misija</t>
        </is>
      </c>
      <c r="CO118" s="2" t="inlineStr">
        <is>
          <t>3</t>
        </is>
      </c>
      <c r="CP118" s="2" t="inlineStr">
        <is>
          <t/>
        </is>
      </c>
      <c r="CQ118" t="inlineStr">
        <is>
          <t>portfelj dejavnosti na področju raziskav in inovacij, ki temeljijo na odličnosti in so usmerjene k učinkom v različnih disciplinah in sektorjih, njihov namen pa je: &lt;div&gt;(i) v danem časovnem okviru dosegati merljiv cilj, ki ga ne bi bilo mogoče doseči s posameznimi ukrepi; &lt;/div&gt;&lt;div&gt;(ii) vplivati na družbo in oblikovanje politik prek znanosti in tehnologije ter &lt;/div&gt;&lt;div&gt;(iii) biti relevantne za velik del evropskega prebivalstva in širok krog evropskih državljanov&lt;/div&gt;</t>
        </is>
      </c>
      <c r="CR118" s="2" t="inlineStr">
        <is>
          <t>uppdrag</t>
        </is>
      </c>
      <c r="CS118" s="2" t="inlineStr">
        <is>
          <t>3</t>
        </is>
      </c>
      <c r="CT118" s="2" t="inlineStr">
        <is>
          <t/>
        </is>
      </c>
      <c r="CU118" t="inlineStr">
        <is>
          <t>uppsättning spetskompetensbaserade och effektdrivna forsknings- och innovationsverksamheter inom olika områden och sektorer som syftar till att i) inom en fastställd tidsram uppnå ett mätbart mål som inte hade kunnat uppnås genom enskilda åtgärder, ii) påverka samhället och beslutsfattandet genom vetenskap och teknik, och iii) vara relevanta för en avsevärd del av den europeiska befolkningen och ett stort antal europeiska medborgare</t>
        </is>
      </c>
    </row>
    <row r="119">
      <c r="A119" s="1" t="str">
        <f>HYPERLINK("https://iate.europa.eu/entry/result/3579737/all", "3579737")</f>
        <v>3579737</v>
      </c>
      <c r="B119" t="inlineStr">
        <is>
          <t>ENVIRONMENT;ENERGY;INDUSTRY</t>
        </is>
      </c>
      <c r="C119" t="inlineStr">
        <is>
          <t>ENVIRONMENT|environmental policy|pollution control measures;ENVIRONMENT|natural environment|natural resources|energy resources;ENERGY|soft energy;ENERGY|energy policy|energy industry|fuel;ENERGY|energy policy|energy policy|substitute fuel;INDUSTRY|chemistry|chemical element|hydrogen</t>
        </is>
      </c>
      <c r="D119" s="2" t="inlineStr">
        <is>
          <t>гориво на основата на електроенергия</t>
        </is>
      </c>
      <c r="E119" s="2" t="inlineStr">
        <is>
          <t>3</t>
        </is>
      </c>
      <c r="F119" s="2" t="inlineStr">
        <is>
          <t/>
        </is>
      </c>
      <c r="G119" t="inlineStr">
        <is>
          <t/>
        </is>
      </c>
      <c r="H119" s="2" t="inlineStr">
        <is>
          <t>e-palivo</t>
        </is>
      </c>
      <c r="I119" s="2" t="inlineStr">
        <is>
          <t>3</t>
        </is>
      </c>
      <c r="J119" s="2" t="inlineStr">
        <is>
          <t/>
        </is>
      </c>
      <c r="K119" t="inlineStr">
        <is>
          <t>syntetické palivo vyráběné z vody a atmosférického CO 
&lt;sub&gt;2&lt;/sub&gt; pomocí elektřiny z obnovitelných zdrojů, které je možné využívat ve stávajících zařízeních a infrastruktuře</t>
        </is>
      </c>
      <c r="L119" s="2" t="inlineStr">
        <is>
          <t>e-brændstof</t>
        </is>
      </c>
      <c r="M119" s="2" t="inlineStr">
        <is>
          <t>3</t>
        </is>
      </c>
      <c r="N119" s="2" t="inlineStr">
        <is>
          <t/>
        </is>
      </c>
      <c r="O119" t="inlineStr">
        <is>
          <t/>
        </is>
      </c>
      <c r="P119" s="2" t="inlineStr">
        <is>
          <t>E-Fuel|
Power-to-Liquid-Kraftstoff</t>
        </is>
      </c>
      <c r="Q119" s="2" t="inlineStr">
        <is>
          <t>3|
3</t>
        </is>
      </c>
      <c r="R119" s="2" t="inlineStr">
        <is>
          <t xml:space="preserve">|
</t>
        </is>
      </c>
      <c r="S119" t="inlineStr">
        <is>
          <t>synthetisch erzeugter flüssiger Kraft- und Brennstoff, der mithilfe von Strom aus erneuerbaren Energien, Wasser und CO&lt;sub&gt;2&lt;/sub&gt; aus der Luft hergestellt wird und damit im Gegensatz zu herkömmlichen Kraft- und Brennstoffen kein zusätzliches CO&lt;sub&gt;2&lt;/sub&gt; freisetzt, sondern in der Gesamtbilanz klimaneutral ist</t>
        </is>
      </c>
      <c r="T119" s="2" t="inlineStr">
        <is>
          <t>συνθετικό καύσιμο</t>
        </is>
      </c>
      <c r="U119" s="2" t="inlineStr">
        <is>
          <t>3</t>
        </is>
      </c>
      <c r="V119" s="2" t="inlineStr">
        <is>
          <t/>
        </is>
      </c>
      <c r="W119" t="inlineStr">
        <is>
          <t/>
        </is>
      </c>
      <c r="X119" s="2" t="inlineStr">
        <is>
          <t>e-fuel|
power-to-liquid fuel|
efuel|
electro fuel|
electrofuel</t>
        </is>
      </c>
      <c r="Y119" s="2" t="inlineStr">
        <is>
          <t>3|
3|
3|
1|
3</t>
        </is>
      </c>
      <c r="Z119" s="2" t="inlineStr">
        <is>
          <t xml:space="preserve">|
|
|
|
</t>
        </is>
      </c>
      <c r="AA119" t="inlineStr">
        <is>
          <t>&lt;div&gt;&lt;i&gt;&lt;a href="https://iate.europa.eu/entry/result/3619817/en" target="_blank"&gt;synthetic fuel&lt;/a&gt;&lt;/i&gt; produced from two basic ingredients: carbon dioxide and water&lt;/div&gt;</t>
        </is>
      </c>
      <c r="AB119" s="2" t="inlineStr">
        <is>
          <t>electrocombustible</t>
        </is>
      </c>
      <c r="AC119" s="2" t="inlineStr">
        <is>
          <t>3</t>
        </is>
      </c>
      <c r="AD119" s="2" t="inlineStr">
        <is>
          <t/>
        </is>
      </c>
      <c r="AE119" t="inlineStr">
        <is>
          <t>Combustible generado por electrolisis a partir de electricidad mediante un proceso que revierte la combustión y utilizar el producto de desecho de la quema de combustibles fósiles (CO&lt;sub&gt;2&lt;/sub&gt;)
 para crear otros combustibles.</t>
        </is>
      </c>
      <c r="AF119" s="2" t="inlineStr">
        <is>
          <t>sünteetiline kütus</t>
        </is>
      </c>
      <c r="AG119" s="2" t="inlineStr">
        <is>
          <t>3</t>
        </is>
      </c>
      <c r="AH119" s="2" t="inlineStr">
        <is>
          <t/>
        </is>
      </c>
      <c r="AI119" t="inlineStr">
        <is>
          <t>vesinikust ja CO 
&lt;sub&gt;2&lt;/sub&gt;-st taastuvenergia abil toodetud vedel- või gaaskütus</t>
        </is>
      </c>
      <c r="AJ119" s="2" t="inlineStr">
        <is>
          <t>sähköstä tuotettu polttoaine</t>
        </is>
      </c>
      <c r="AK119" s="2" t="inlineStr">
        <is>
          <t>3</t>
        </is>
      </c>
      <c r="AL119" s="2" t="inlineStr">
        <is>
          <t/>
        </is>
      </c>
      <c r="AM119" t="inlineStr">
        <is>
          <t/>
        </is>
      </c>
      <c r="AN119" s="2" t="inlineStr">
        <is>
          <t>carburant de synthèse</t>
        </is>
      </c>
      <c r="AO119" s="2" t="inlineStr">
        <is>
          <t>3</t>
        </is>
      </c>
      <c r="AP119" s="2" t="inlineStr">
        <is>
          <t/>
        </is>
      </c>
      <c r="AQ119" t="inlineStr">
        <is>
          <t>carburant de synthèse produit par électrolyse à partir d'énergies renouvelables</t>
        </is>
      </c>
      <c r="AR119" s="2" t="inlineStr">
        <is>
          <t>breosla sintéiseach|
leictribhreosla</t>
        </is>
      </c>
      <c r="AS119" s="2" t="inlineStr">
        <is>
          <t>3|
3</t>
        </is>
      </c>
      <c r="AT119" s="2" t="inlineStr">
        <is>
          <t xml:space="preserve">|
</t>
        </is>
      </c>
      <c r="AU119" t="inlineStr">
        <is>
          <t/>
        </is>
      </c>
      <c r="AV119" t="inlineStr">
        <is>
          <t/>
        </is>
      </c>
      <c r="AW119" t="inlineStr">
        <is>
          <t/>
        </is>
      </c>
      <c r="AX119" t="inlineStr">
        <is>
          <t/>
        </is>
      </c>
      <c r="AY119" t="inlineStr">
        <is>
          <t/>
        </is>
      </c>
      <c r="AZ119" s="2" t="inlineStr">
        <is>
          <t>e-üzemanyag</t>
        </is>
      </c>
      <c r="BA119" s="2" t="inlineStr">
        <is>
          <t>3</t>
        </is>
      </c>
      <c r="BB119" s="2" t="inlineStr">
        <is>
          <t/>
        </is>
      </c>
      <c r="BC119" t="inlineStr">
        <is>
          <t>megújuló energia felhasználásával elektrolízis útján előállított szintetikus üzemanyag</t>
        </is>
      </c>
      <c r="BD119" s="2" t="inlineStr">
        <is>
          <t>elettrocarburante</t>
        </is>
      </c>
      <c r="BE119" s="2" t="inlineStr">
        <is>
          <t>3</t>
        </is>
      </c>
      <c r="BF119" s="2" t="inlineStr">
        <is>
          <t/>
        </is>
      </c>
      <c r="BG119" t="inlineStr">
        <is>
          <t>carburante, in particolare destinato agli aerei, sintetizzato a partire da idrogeno ottenuto da elettrolisi ad alta pressione, utilizzando energia elettrica rinnovabile di fotovoltaico ed eolico</t>
        </is>
      </c>
      <c r="BH119" s="2" t="inlineStr">
        <is>
          <t>elektroliziniai degalai|
elektrolizinis kuras</t>
        </is>
      </c>
      <c r="BI119" s="2" t="inlineStr">
        <is>
          <t>3|
3</t>
        </is>
      </c>
      <c r="BJ119" s="2" t="inlineStr">
        <is>
          <t xml:space="preserve">|
</t>
        </is>
      </c>
      <c r="BK119" t="inlineStr">
        <is>
          <t>sintetiniai degalai, pagaminti iš elektrolizinio
vandenilio, kurio elektrolizei naudojama tvariai pagaminta elektros energija,
ir tiesiogiai surinkto iš oro arba pramonės išmetamo anglies dioksido</t>
        </is>
      </c>
      <c r="BL119" s="2" t="inlineStr">
        <is>
          <t>e-degviela|
sintētiskā degviela</t>
        </is>
      </c>
      <c r="BM119" s="2" t="inlineStr">
        <is>
          <t>3|
2</t>
        </is>
      </c>
      <c r="BN119" s="2" t="inlineStr">
        <is>
          <t xml:space="preserve">|
</t>
        </is>
      </c>
      <c r="BO119" t="inlineStr">
        <is>
          <t/>
        </is>
      </c>
      <c r="BP119" s="2" t="inlineStr">
        <is>
          <t>elettrofjuwil|
fjuwil power-to-liquid|
e-Fjuwil</t>
        </is>
      </c>
      <c r="BQ119" s="2" t="inlineStr">
        <is>
          <t>3|
3|
3</t>
        </is>
      </c>
      <c r="BR119" s="2" t="inlineStr">
        <is>
          <t xml:space="preserve">|
|
</t>
        </is>
      </c>
      <c r="BS119" t="inlineStr">
        <is>
          <t>fjuwil sintetiku miksub minn żewġ ingredjenti bażiċi: id-diossidu tal-karbonju u l-ilma</t>
        </is>
      </c>
      <c r="BT119" s="2" t="inlineStr">
        <is>
          <t>e-brandstof|
synthetische brandstof|
e-fuel</t>
        </is>
      </c>
      <c r="BU119" s="2" t="inlineStr">
        <is>
          <t>3|
3|
2</t>
        </is>
      </c>
      <c r="BV119" s="2" t="inlineStr">
        <is>
          <t xml:space="preserve">|
|
</t>
        </is>
      </c>
      <c r="BW119" t="inlineStr">
        <is>
          <t>synthetische brandstof die via elektrolyse uit hernieuwbare energie wordt geproduceerd</t>
        </is>
      </c>
      <c r="BX119" s="2" t="inlineStr">
        <is>
          <t>e-paliwo</t>
        </is>
      </c>
      <c r="BY119" s="2" t="inlineStr">
        <is>
          <t>3</t>
        </is>
      </c>
      <c r="BZ119" s="2" t="inlineStr">
        <is>
          <t/>
        </is>
      </c>
      <c r="CA119" t="inlineStr">
        <is>
          <t>paliwo syntetyczne wytwarzane w sposób przyjazny dla środowiska, bez użycia paliw kopalnych; proces produkcji takiego paliwa nazywa się koncepcją power-to-liquid (PtL) w oparciu o odnawialną energię elektryczną, wodę i CO2</t>
        </is>
      </c>
      <c r="CB119" s="2" t="inlineStr">
        <is>
          <t>combustível de síntese|
combustível sintético|
eletrocombustível</t>
        </is>
      </c>
      <c r="CC119" s="2" t="inlineStr">
        <is>
          <t>3|
3|
3</t>
        </is>
      </c>
      <c r="CD119" s="2" t="inlineStr">
        <is>
          <t xml:space="preserve">|
|
</t>
        </is>
      </c>
      <c r="CE119" t="inlineStr">
        <is>
          <t>Combustível sintético produzido a partir da combinação de gás de hidrogénio (H&lt;sub&gt;2&lt;/sub&gt;) e dióxido de
carbono (CO&lt;sub&gt;2&lt;/sub&gt;).</t>
        </is>
      </c>
      <c r="CF119" s="2" t="inlineStr">
        <is>
          <t>e-combustibil</t>
        </is>
      </c>
      <c r="CG119" s="2" t="inlineStr">
        <is>
          <t>3</t>
        </is>
      </c>
      <c r="CH119" s="2" t="inlineStr">
        <is>
          <t/>
        </is>
      </c>
      <c r="CI119" t="inlineStr">
        <is>
          <t/>
        </is>
      </c>
      <c r="CJ119" s="2" t="inlineStr">
        <is>
          <t>e-palivo</t>
        </is>
      </c>
      <c r="CK119" s="2" t="inlineStr">
        <is>
          <t>3</t>
        </is>
      </c>
      <c r="CL119" s="2" t="inlineStr">
        <is>
          <t/>
        </is>
      </c>
      <c r="CM119" t="inlineStr">
        <is>
          <t>syntetické palivo vyrábané z vody a atmosferického CO 
&lt;sub&gt;2&lt;/sub&gt; najčastejšie pomocou elektrickej energie z obnoviteľných zdrojov</t>
        </is>
      </c>
      <c r="CN119" s="2" t="inlineStr">
        <is>
          <t>e-gorivo</t>
        </is>
      </c>
      <c r="CO119" s="2" t="inlineStr">
        <is>
          <t>3</t>
        </is>
      </c>
      <c r="CP119" s="2" t="inlineStr">
        <is>
          <t/>
        </is>
      </c>
      <c r="CQ119" t="inlineStr">
        <is>
          <t/>
        </is>
      </c>
      <c r="CR119" s="2" t="inlineStr">
        <is>
          <t>e-bränsle|
elektrobränsle</t>
        </is>
      </c>
      <c r="CS119" s="2" t="inlineStr">
        <is>
          <t>3|
3</t>
        </is>
      </c>
      <c r="CT119" s="2" t="inlineStr">
        <is>
          <t xml:space="preserve">|
</t>
        </is>
      </c>
      <c r="CU119" t="inlineStr">
        <is>
          <t>syntetiskt bränsle framställt genom elektrolys av vatten</t>
        </is>
      </c>
    </row>
    <row r="120">
      <c r="A120" s="1" t="str">
        <f>HYPERLINK("https://iate.europa.eu/entry/result/3619632/all", "3619632")</f>
        <v>3619632</v>
      </c>
      <c r="B120" t="inlineStr">
        <is>
          <t>ENERGY</t>
        </is>
      </c>
      <c r="C120" t="inlineStr">
        <is>
          <t>ENERGY</t>
        </is>
      </c>
      <c r="D120" s="2" t="inlineStr">
        <is>
          <t>разпределен актив за акумулиране</t>
        </is>
      </c>
      <c r="E120" s="2" t="inlineStr">
        <is>
          <t>3</t>
        </is>
      </c>
      <c r="F120" s="2" t="inlineStr">
        <is>
          <t/>
        </is>
      </c>
      <c r="G120" t="inlineStr">
        <is>
          <t/>
        </is>
      </c>
      <c r="H120" s="2" t="inlineStr">
        <is>
          <t>aktivum pro distribuované ukládání</t>
        </is>
      </c>
      <c r="I120" s="2" t="inlineStr">
        <is>
          <t>2</t>
        </is>
      </c>
      <c r="J120" s="2" t="inlineStr">
        <is>
          <t>proposed</t>
        </is>
      </c>
      <c r="K120" t="inlineStr">
        <is>
          <t/>
        </is>
      </c>
      <c r="L120" s="2" t="inlineStr">
        <is>
          <t>distribueret lagringsaktiv</t>
        </is>
      </c>
      <c r="M120" s="2" t="inlineStr">
        <is>
          <t>3</t>
        </is>
      </c>
      <c r="N120" s="2" t="inlineStr">
        <is>
          <t/>
        </is>
      </c>
      <c r="O120" t="inlineStr">
        <is>
          <t/>
        </is>
      </c>
      <c r="P120" s="2" t="inlineStr">
        <is>
          <t>dezentrale Speicheranlage</t>
        </is>
      </c>
      <c r="Q120" s="2" t="inlineStr">
        <is>
          <t>3</t>
        </is>
      </c>
      <c r="R120" s="2" t="inlineStr">
        <is>
          <t/>
        </is>
      </c>
      <c r="S120" t="inlineStr">
        <is>
          <t>Anlage zur dezentralen Speicherung von Energie, wie Batterien für die Wohnumgebung und Traktionsbatterien, die mithilfe der Aggregierung ein erhebliches Potenzial für Flexibilitäts- und Regelreserveleistungen für das Netz bietet</t>
        </is>
      </c>
      <c r="T120" s="2" t="inlineStr">
        <is>
          <t>στοιχείο κατανεμημένης αποθήκευσης</t>
        </is>
      </c>
      <c r="U120" s="2" t="inlineStr">
        <is>
          <t>3</t>
        </is>
      </c>
      <c r="V120" s="2" t="inlineStr">
        <is>
          <t/>
        </is>
      </c>
      <c r="W120" t="inlineStr">
        <is>
          <t>εγκατάσταση, όπως οι οικιακές μπαταρίες και οι μπαταρίες ηλεκτρικών οχημάτων, που επιτρέπει την αποκεντρωμένη αποθήκευση ενέργειας και προσφέρει σημαντική ευελιξία και υπηρεσίες εξισορρόπησης στο δίκτυο μέσω συγκέντρωσης</t>
        </is>
      </c>
      <c r="X120" s="2" t="inlineStr">
        <is>
          <t>distributed storage asset</t>
        </is>
      </c>
      <c r="Y120" s="2" t="inlineStr">
        <is>
          <t>3</t>
        </is>
      </c>
      <c r="Z120" s="2" t="inlineStr">
        <is>
          <t/>
        </is>
      </c>
      <c r="AA120" t="inlineStr">
        <is>
          <t>installation, such as domestic
batteries and batteries of electric vehicles, allowing for decentralised storage of energy, and offering flexibility and balancing services to the grid through
aggregation</t>
        </is>
      </c>
      <c r="AB120" s="2" t="inlineStr">
        <is>
          <t>activo de almacenamiento distribuido</t>
        </is>
      </c>
      <c r="AC120" s="2" t="inlineStr">
        <is>
          <t>3</t>
        </is>
      </c>
      <c r="AD120" s="2" t="inlineStr">
        <is>
          <t/>
        </is>
      </c>
      <c r="AE120" t="inlineStr">
        <is>
          <t>Instalaciones, como las baterías domésticas y
 las baterías de vehículos eléctricos, que permiten el alacenamiento descentralizado de energía y tienen el potencial de ofrecer 
servicios de flexibilidad y balance considerables para la red a través 
de la agregación.</t>
        </is>
      </c>
      <c r="AF120" s="2" t="inlineStr">
        <is>
          <t>hajutatud salvestusvahend</t>
        </is>
      </c>
      <c r="AG120" s="2" t="inlineStr">
        <is>
          <t>2</t>
        </is>
      </c>
      <c r="AH120" s="2" t="inlineStr">
        <is>
          <t/>
        </is>
      </c>
      <c r="AI120" t="inlineStr">
        <is>
          <t/>
        </is>
      </c>
      <c r="AJ120" s="2" t="inlineStr">
        <is>
          <t>hajautettu energian varastointimenetelmä</t>
        </is>
      </c>
      <c r="AK120" s="2" t="inlineStr">
        <is>
          <t>3</t>
        </is>
      </c>
      <c r="AL120" s="2" t="inlineStr">
        <is>
          <t/>
        </is>
      </c>
      <c r="AM120" t="inlineStr">
        <is>
          <t/>
        </is>
      </c>
      <c r="AN120" s="2" t="inlineStr">
        <is>
          <t>actifs de stockage distribués</t>
        </is>
      </c>
      <c r="AO120" s="2" t="inlineStr">
        <is>
          <t>3</t>
        </is>
      </c>
      <c r="AP120" s="2" t="inlineStr">
        <is>
          <t/>
        </is>
      </c>
      <c r="AQ120" t="inlineStr">
        <is>
          <t>installation, par exemple batteries domestiques et batteries de véhicules électriques, permettant le stockage décentralisé de l’énergie et offrant des services de flexibilité et d’équilibrage au réseau grâce à l'agrégation</t>
        </is>
      </c>
      <c r="AR120" s="2" t="inlineStr">
        <is>
          <t>sócmhainn stórála dáilte</t>
        </is>
      </c>
      <c r="AS120" s="2" t="inlineStr">
        <is>
          <t>3</t>
        </is>
      </c>
      <c r="AT120" s="2" t="inlineStr">
        <is>
          <t/>
        </is>
      </c>
      <c r="AU120" t="inlineStr">
        <is>
          <t/>
        </is>
      </c>
      <c r="AV120" s="2" t="inlineStr">
        <is>
          <t>distribuirano sredstvo za skladištenje</t>
        </is>
      </c>
      <c r="AW120" s="2" t="inlineStr">
        <is>
          <t>3</t>
        </is>
      </c>
      <c r="AX120" s="2" t="inlineStr">
        <is>
          <t/>
        </is>
      </c>
      <c r="AY120" t="inlineStr">
        <is>
          <t/>
        </is>
      </c>
      <c r="AZ120" s="2" t="inlineStr">
        <is>
          <t>megosztott tárolóeszköz</t>
        </is>
      </c>
      <c r="BA120" s="2" t="inlineStr">
        <is>
          <t>3</t>
        </is>
      </c>
      <c r="BB120" s="2" t="inlineStr">
        <is>
          <t/>
        </is>
      </c>
      <c r="BC120" t="inlineStr">
        <is>
          <t/>
        </is>
      </c>
      <c r="BD120" s="2" t="inlineStr">
        <is>
          <t>mezzo di stoccaggio distribuito</t>
        </is>
      </c>
      <c r="BE120" s="2" t="inlineStr">
        <is>
          <t>3</t>
        </is>
      </c>
      <c r="BF120" s="2" t="inlineStr">
        <is>
          <t/>
        </is>
      </c>
      <c r="BG120" t="inlineStr">
        <is>
          <t>dispositivo per lo stoccaggio di energia, come le batterie per uso domestico e le batterie dei veicoli elettrici, che può offrire alla rete una notevoli servizi di flessibilità e di bilanciamento attraverso l'aggregazione</t>
        </is>
      </c>
      <c r="BH120" s="2" t="inlineStr">
        <is>
          <t>paskirstytojo kaupimo įrenginys</t>
        </is>
      </c>
      <c r="BI120" s="2" t="inlineStr">
        <is>
          <t>3</t>
        </is>
      </c>
      <c r="BJ120" s="2" t="inlineStr">
        <is>
          <t/>
        </is>
      </c>
      <c r="BK120" t="inlineStr">
        <is>
          <t>kaupimo įrenginys, pvz., buitinė baterija ir elektrinės transporto priemonės baterija, kurį naudojant tinklui per telkėjus gali būti pasiūlyta daug lankstumo ir balansavimo paslaugų</t>
        </is>
      </c>
      <c r="BL120" s="2" t="inlineStr">
        <is>
          <t>izkliedētās uzkrāšanas aktīvs</t>
        </is>
      </c>
      <c r="BM120" s="2" t="inlineStr">
        <is>
          <t>2</t>
        </is>
      </c>
      <c r="BN120" s="2" t="inlineStr">
        <is>
          <t/>
        </is>
      </c>
      <c r="BO120" t="inlineStr">
        <is>
          <t/>
        </is>
      </c>
      <c r="BP120" s="2" t="inlineStr">
        <is>
          <t>assi tal-ħżin distribwit</t>
        </is>
      </c>
      <c r="BQ120" s="2" t="inlineStr">
        <is>
          <t>3</t>
        </is>
      </c>
      <c r="BR120" s="2" t="inlineStr">
        <is>
          <t/>
        </is>
      </c>
      <c r="BS120" t="inlineStr">
        <is>
          <t>installazzjoni, bħall-batteriji domestiċi u l-batteriji tal-vetturi elettriċi, li tippermetti l-ħżin tal-enerġija deċentralizzat, u toffri flessibilità u servizzi ta' bbilanċjar mal-grilja permezz tal-aggregazzjoni</t>
        </is>
      </c>
      <c r="BT120" s="2" t="inlineStr">
        <is>
          <t>decentrale opslagfaciliteit</t>
        </is>
      </c>
      <c r="BU120" s="2" t="inlineStr">
        <is>
          <t>3</t>
        </is>
      </c>
      <c r="BV120" s="2" t="inlineStr">
        <is>
          <t/>
        </is>
      </c>
      <c r="BW120" t="inlineStr">
        <is>
          <t>installatie, zoals thuisbatterijen en batterijen van elektrische voertuigen, die de gedecentraliseerde opslag van energie mogelijk maakt en via aggregatie een aanzienlijke hoeveelheid flexibiliteits- en balanceringsdiensten levert aan het net</t>
        </is>
      </c>
      <c r="BX120" s="2" t="inlineStr">
        <is>
          <t>rozproszony magazyn energii</t>
        </is>
      </c>
      <c r="BY120" s="2" t="inlineStr">
        <is>
          <t>3</t>
        </is>
      </c>
      <c r="BZ120" s="2" t="inlineStr">
        <is>
          <t/>
        </is>
      </c>
      <c r="CA120" t="inlineStr">
        <is>
          <t/>
        </is>
      </c>
      <c r="CB120" s="2" t="inlineStr">
        <is>
          <t>ativos de armazenamento distribuído</t>
        </is>
      </c>
      <c r="CC120" s="2" t="inlineStr">
        <is>
          <t>3</t>
        </is>
      </c>
      <c r="CD120" s="2" t="inlineStr">
        <is>
          <t/>
        </is>
      </c>
      <c r="CE120" t="inlineStr">
        <is>
          <t>Equipamento, tal como baterias domésticas e baterias de veículos elétricos, que permite o armazenamento descentralizado de energia e oferece serviços de flexibilidade e de compensação à rede através de agregação.</t>
        </is>
      </c>
      <c r="CF120" s="2" t="inlineStr">
        <is>
          <t>activ de stocare distribuit</t>
        </is>
      </c>
      <c r="CG120" s="2" t="inlineStr">
        <is>
          <t>3</t>
        </is>
      </c>
      <c r="CH120" s="2" t="inlineStr">
        <is>
          <t/>
        </is>
      </c>
      <c r="CI120" t="inlineStr">
        <is>
          <t/>
        </is>
      </c>
      <c r="CJ120" s="2" t="inlineStr">
        <is>
          <t>decentralizované uskladňovacie zariadenia</t>
        </is>
      </c>
      <c r="CK120" s="2" t="inlineStr">
        <is>
          <t>3</t>
        </is>
      </c>
      <c r="CL120" s="2" t="inlineStr">
        <is>
          <t/>
        </is>
      </c>
      <c r="CM120" t="inlineStr">
        <is>
          <t>zariadenia ako batérie do domácností a batérie elektrických vozidiel, ktoré prostredníctvom agregácie umožňujú poskytovať sieti služby flexibility a vyrovnávacie služby</t>
        </is>
      </c>
      <c r="CN120" s="2" t="inlineStr">
        <is>
          <t>porazdeljeno skladiščno sredstvo</t>
        </is>
      </c>
      <c r="CO120" s="2" t="inlineStr">
        <is>
          <t>3</t>
        </is>
      </c>
      <c r="CP120" s="2" t="inlineStr">
        <is>
          <t/>
        </is>
      </c>
      <c r="CQ120" t="inlineStr">
        <is>
          <t>naprava, ki omogoča decentralizirano shranjevanje energije ter z združevanjem omogoča prilagodljivost in uravnoteženje električnega omrežja</t>
        </is>
      </c>
      <c r="CR120" s="2" t="inlineStr">
        <is>
          <t>decentraliserade lagringstillgångar</t>
        </is>
      </c>
      <c r="CS120" s="2" t="inlineStr">
        <is>
          <t>3</t>
        </is>
      </c>
      <c r="CT120" s="2" t="inlineStr">
        <is>
          <t/>
        </is>
      </c>
      <c r="CU120" t="inlineStr">
        <is>
          <t/>
        </is>
      </c>
    </row>
    <row r="121">
      <c r="A121" s="1" t="str">
        <f>HYPERLINK("https://iate.europa.eu/entry/result/3619565/all", "3619565")</f>
        <v>3619565</v>
      </c>
      <c r="B121" t="inlineStr">
        <is>
          <t>TRANSPORT</t>
        </is>
      </c>
      <c r="C121" t="inlineStr">
        <is>
          <t>TRANSPORT|air and space transport</t>
        </is>
      </c>
      <c r="D121" s="2" t="inlineStr">
        <is>
          <t>перонна местостоянка</t>
        </is>
      </c>
      <c r="E121" s="2" t="inlineStr">
        <is>
          <t>3</t>
        </is>
      </c>
      <c r="F121" s="2" t="inlineStr">
        <is>
          <t/>
        </is>
      </c>
      <c r="G121" t="inlineStr">
        <is>
          <t/>
        </is>
      </c>
      <c r="H121" s="2" t="inlineStr">
        <is>
          <t>vzdálené stání na letišti|
vzdálené stání</t>
        </is>
      </c>
      <c r="I121" s="2" t="inlineStr">
        <is>
          <t>3|
3</t>
        </is>
      </c>
      <c r="J121" s="2" t="inlineStr">
        <is>
          <t xml:space="preserve">|
</t>
        </is>
      </c>
      <c r="K121" t="inlineStr">
        <is>
          <t>parkovací stání letadla bez přímého a bezprostředního přístupu cestujících k letadlu z terminálu přes &lt;a href="https://iate.europa.eu/entry/slideshow/1631195249286/862703/cs
" target="_blank"&gt;nástupní most&lt;/a&gt; nebo po &lt;a href="https://iate.europa.eu/entry/slideshow/1631195277478/1560371/cs" target="_blank"&gt;odbavovací ploše&lt;/a&gt;</t>
        </is>
      </c>
      <c r="L121" s="2" t="inlineStr">
        <is>
          <t>fjernstandplads</t>
        </is>
      </c>
      <c r="M121" s="2" t="inlineStr">
        <is>
          <t>3</t>
        </is>
      </c>
      <c r="N121" s="2" t="inlineStr">
        <is>
          <t/>
        </is>
      </c>
      <c r="O121" t="inlineStr">
        <is>
          <t/>
        </is>
      </c>
      <c r="P121" s="2" t="inlineStr">
        <is>
          <t>Parkposition auf dem Flughafenvorfeld</t>
        </is>
      </c>
      <c r="Q121" s="2" t="inlineStr">
        <is>
          <t>3</t>
        </is>
      </c>
      <c r="R121" s="2" t="inlineStr">
        <is>
          <t/>
        </is>
      </c>
      <c r="S121" t="inlineStr">
        <is>
          <t/>
        </is>
      </c>
      <c r="T121" s="2" t="inlineStr">
        <is>
          <t>οριοθετημένος χώρος στάθμευσης των αεροσκαφών του αερολιμένα|
οριοθετημένη θέση στάθμευσης των αεροσκαφών</t>
        </is>
      </c>
      <c r="U121" s="2" t="inlineStr">
        <is>
          <t>3|
3</t>
        </is>
      </c>
      <c r="V121" s="2" t="inlineStr">
        <is>
          <t xml:space="preserve">|
</t>
        </is>
      </c>
      <c r="W121" t="inlineStr">
        <is>
          <t>θέση στάθμευσης αεροσκάφους χωρίς άμεση και απευθείας πρόσβαση των επιβατών από τον τερματικό σταθμό μέσω &lt;a href="https://iate.europa.eu/entry/result/862703/en-el" target="_blank"&gt;γέφυρας επιβίβασης&lt;/a&gt; ή μέσω του ασφαλτοτάπητα</t>
        </is>
      </c>
      <c r="X121" s="2" t="inlineStr">
        <is>
          <t>outfield post|
remote stand|
non-gate position|
airport outfield position|
aircraft remote stand|
remote aircraft stand|
outfield position</t>
        </is>
      </c>
      <c r="Y121" s="2" t="inlineStr">
        <is>
          <t>3|
3|
3|
3|
3|
1|
3</t>
        </is>
      </c>
      <c r="Z121" s="2" t="inlineStr">
        <is>
          <t xml:space="preserve">|
|
|
|
|
|
</t>
        </is>
      </c>
      <c r="AA121" t="inlineStr">
        <is>
          <t>aircraft parking position without direct and immediate passenger access from the terminal through an &lt;a href="https://iate.europa.eu/entry/result/862703" target="_blank"&gt;air bridge&lt;/a&gt; or through the &lt;a href="https://iate.europa.eu/entry/result/1560371" target="_blank"&gt;apron&lt;/a&gt;</t>
        </is>
      </c>
      <c r="AB121" s="2" t="inlineStr">
        <is>
          <t>puesto de estacionamiento|
puesto de estacionamiento de aeronaves|
área de restricción de equipos</t>
        </is>
      </c>
      <c r="AC121" s="2" t="inlineStr">
        <is>
          <t>3|
3|
3</t>
        </is>
      </c>
      <c r="AD121" s="2" t="inlineStr">
        <is>
          <t xml:space="preserve">|
|
</t>
        </is>
      </c>
      <c r="AE121" t="inlineStr">
        <is>
          <t>Área cerrada en la que se estaciona una aeronave para ser atendida por los equipos handling, en la que no puede haber ningún equipo ni persona durante las maniobras de la aeronave (excepto el necesario para la maniobra).</t>
        </is>
      </c>
      <c r="AF121" s="2" t="inlineStr">
        <is>
          <t>terminalist eemal asuv seisuplats</t>
        </is>
      </c>
      <c r="AG121" s="2" t="inlineStr">
        <is>
          <t>3</t>
        </is>
      </c>
      <c r="AH121" s="2" t="inlineStr">
        <is>
          <t/>
        </is>
      </c>
      <c r="AI121" t="inlineStr">
        <is>
          <t>õhusõiduki seisuplats, millel puudub otseühendus terminalihoonega, näiteks reisijasilla või &lt;i&gt;perrooni &lt;/i&gt;&lt;a href="/entry/result/1560371/all" id="ENTRY_TO_ENTRY_CONVERTER" target="_blank"&gt;IATE:1560371&lt;/a&gt; kaudu</t>
        </is>
      </c>
      <c r="AJ121" s="2" t="inlineStr">
        <is>
          <t>lentoaseman kenttäseisontapaikka|
seisontapaikka</t>
        </is>
      </c>
      <c r="AK121" s="2" t="inlineStr">
        <is>
          <t>3|
3</t>
        </is>
      </c>
      <c r="AL121" s="2" t="inlineStr">
        <is>
          <t xml:space="preserve">|
</t>
        </is>
      </c>
      <c r="AM121" t="inlineStr">
        <is>
          <t/>
        </is>
      </c>
      <c r="AN121" s="2" t="inlineStr">
        <is>
          <t>poste de stationnement éloigné de l'aéroport|
poste de stationnement éloigné</t>
        </is>
      </c>
      <c r="AO121" s="2" t="inlineStr">
        <is>
          <t>3|
3</t>
        </is>
      </c>
      <c r="AP121" s="2" t="inlineStr">
        <is>
          <t xml:space="preserve">|
</t>
        </is>
      </c>
      <c r="AQ121" t="inlineStr">
        <is>
          <t/>
        </is>
      </c>
      <c r="AR121" s="2" t="inlineStr">
        <is>
          <t>suíomh amach ón aerfort</t>
        </is>
      </c>
      <c r="AS121" s="2" t="inlineStr">
        <is>
          <t>3</t>
        </is>
      </c>
      <c r="AT121" s="2" t="inlineStr">
        <is>
          <t/>
        </is>
      </c>
      <c r="AU121" t="inlineStr">
        <is>
          <t/>
        </is>
      </c>
      <c r="AV121" s="2" t="inlineStr">
        <is>
          <t>položaj udaljen od terminala</t>
        </is>
      </c>
      <c r="AW121" s="2" t="inlineStr">
        <is>
          <t>3</t>
        </is>
      </c>
      <c r="AX121" s="2" t="inlineStr">
        <is>
          <t/>
        </is>
      </c>
      <c r="AY121" t="inlineStr">
        <is>
          <t/>
        </is>
      </c>
      <c r="AZ121" s="2" t="inlineStr">
        <is>
          <t>épülettávoli állóhely</t>
        </is>
      </c>
      <c r="BA121" s="2" t="inlineStr">
        <is>
          <t>3</t>
        </is>
      </c>
      <c r="BB121" s="2" t="inlineStr">
        <is>
          <t/>
        </is>
      </c>
      <c r="BC121" t="inlineStr">
        <is>
          <t/>
        </is>
      </c>
      <c r="BD121" s="2" t="inlineStr">
        <is>
          <t>postazione remota</t>
        </is>
      </c>
      <c r="BE121" s="2" t="inlineStr">
        <is>
          <t>3</t>
        </is>
      </c>
      <c r="BF121" s="2" t="inlineStr">
        <is>
          <t/>
        </is>
      </c>
      <c r="BG121" t="inlineStr">
        <is>
          <t>postazione di parcheggio di un aeromobile non accessibile per i passeggeri dal terminal attraverso un&lt;a href="https://iate.europa.eu/entry/result/862703/it" target="_blank"&gt; pontile d'imbarco&lt;/a&gt; né tramite il &lt;a href="https://iate.europa.eu/entry/result/1560371/it" target="_blank"&gt;piazzale&lt;/a&gt;</t>
        </is>
      </c>
      <c r="BH121" s="2" t="inlineStr">
        <is>
          <t>nutolusi orlaivių stovėjimo aikštelė</t>
        </is>
      </c>
      <c r="BI121" s="2" t="inlineStr">
        <is>
          <t>2</t>
        </is>
      </c>
      <c r="BJ121" s="2" t="inlineStr">
        <is>
          <t/>
        </is>
      </c>
      <c r="BK121" t="inlineStr">
        <is>
          <t/>
        </is>
      </c>
      <c r="BL121" s="2" t="inlineStr">
        <is>
          <t>gaisa kuģu attālināta stāvvieta</t>
        </is>
      </c>
      <c r="BM121" s="2" t="inlineStr">
        <is>
          <t>3</t>
        </is>
      </c>
      <c r="BN121" s="2" t="inlineStr">
        <is>
          <t/>
        </is>
      </c>
      <c r="BO121" t="inlineStr">
        <is>
          <t>stāvvieta īpaši noteiktā lidostas perona zonā, kas nav aprīkota ar pasažieru iekāpšanas trapu</t>
        </is>
      </c>
      <c r="BP121" s="2" t="inlineStr">
        <is>
          <t>pożizzjoni esterna fir-rampa tal-ajruport|
pożizzjoni esterna fir-rampa</t>
        </is>
      </c>
      <c r="BQ121" s="2" t="inlineStr">
        <is>
          <t>3|
3</t>
        </is>
      </c>
      <c r="BR121" s="2" t="inlineStr">
        <is>
          <t xml:space="preserve">|
</t>
        </is>
      </c>
      <c r="BS121" t="inlineStr">
        <is>
          <t>pożizzjoni tal-ipparkjar ta' inġenju tal-ajru mingħajr aċċess dirett u immedjat mill-passiġieri mit-terminal minn ġo pont tal-ajru jew mir-rampa</t>
        </is>
      </c>
      <c r="BT121" s="2" t="inlineStr">
        <is>
          <t>buitenstandplaats van een luchthaven|
buitenstandplaats</t>
        </is>
      </c>
      <c r="BU121" s="2" t="inlineStr">
        <is>
          <t>3|
3</t>
        </is>
      </c>
      <c r="BV121" s="2" t="inlineStr">
        <is>
          <t xml:space="preserve">|
</t>
        </is>
      </c>
      <c r="BW121" t="inlineStr">
        <is>
          <t>parkeerplaats van een luchtvaartuig die niet rechtstreeks met het luchthavengebouw verbonden is</t>
        </is>
      </c>
      <c r="BX121" s="2" t="inlineStr">
        <is>
          <t>stanowisko oddalone|
stanowisko poza portem lotniczym</t>
        </is>
      </c>
      <c r="BY121" s="2" t="inlineStr">
        <is>
          <t>3|
2</t>
        </is>
      </c>
      <c r="BZ121" s="2" t="inlineStr">
        <is>
          <t xml:space="preserve">preferred|
</t>
        </is>
      </c>
      <c r="CA121" t="inlineStr">
        <is>
          <t>miejsce postoju samolotu wyznaczone na płycie lotniska, ale nie bezpośrednio przy terminalu.</t>
        </is>
      </c>
      <c r="CB121" s="2" t="inlineStr">
        <is>
          <t>placa de estacionamento remota</t>
        </is>
      </c>
      <c r="CC121" s="2" t="inlineStr">
        <is>
          <t>3</t>
        </is>
      </c>
      <c r="CD121" s="2" t="inlineStr">
        <is>
          <t/>
        </is>
      </c>
      <c r="CE121" t="inlineStr">
        <is>
          <t/>
        </is>
      </c>
      <c r="CF121" s="2" t="inlineStr">
        <is>
          <t>poziție de staționare la distanță|
poziție de parcare în larg</t>
        </is>
      </c>
      <c r="CG121" s="2" t="inlineStr">
        <is>
          <t>3|
3</t>
        </is>
      </c>
      <c r="CH121" s="2" t="inlineStr">
        <is>
          <t>|
proposed</t>
        </is>
      </c>
      <c r="CI121" t="inlineStr">
        <is>
          <t/>
        </is>
      </c>
      <c r="CJ121" s="2" t="inlineStr">
        <is>
          <t>vzdialenejšie stanovište</t>
        </is>
      </c>
      <c r="CK121" s="2" t="inlineStr">
        <is>
          <t>3</t>
        </is>
      </c>
      <c r="CL121" s="2" t="inlineStr">
        <is>
          <t/>
        </is>
      </c>
      <c r="CM121" t="inlineStr">
        <is>
          <t>parkovacie státie lietadla bez priameho alebo bezprostredného prístupu cestujúcich k lietadlu z terminálu po &lt;a href="https://iate.europa.eu/entry/result/862703/sk" target="_blank"&gt;nástupnom moste&lt;/a&gt; alebo po &lt;a href="https://iate.europa.eu/entry/result/1560371/sk" target="_blank"&gt;odbavovacej ploche&lt;/a&gt;</t>
        </is>
      </c>
      <c r="CN121" s="2" t="inlineStr">
        <is>
          <t>položaj v predpolju</t>
        </is>
      </c>
      <c r="CO121" s="2" t="inlineStr">
        <is>
          <t>3</t>
        </is>
      </c>
      <c r="CP121" s="2" t="inlineStr">
        <is>
          <t/>
        </is>
      </c>
      <c r="CQ121" t="inlineStr">
        <is>
          <t/>
        </is>
      </c>
      <c r="CR121" s="2" t="inlineStr">
        <is>
          <t>remoteplats</t>
        </is>
      </c>
      <c r="CS121" s="2" t="inlineStr">
        <is>
          <t>3</t>
        </is>
      </c>
      <c r="CT121" s="2" t="inlineStr">
        <is>
          <t/>
        </is>
      </c>
      <c r="CU121" t="inlineStr">
        <is>
          <t/>
        </is>
      </c>
    </row>
    <row r="122">
      <c r="A122" s="1" t="str">
        <f>HYPERLINK("https://iate.europa.eu/entry/result/3533481/all", "3533481")</f>
        <v>3533481</v>
      </c>
      <c r="B122" t="inlineStr">
        <is>
          <t>TRANSPORT;PRODUCTION, TECHNOLOGY AND RESEARCH</t>
        </is>
      </c>
      <c r="C122" t="inlineStr">
        <is>
          <t>TRANSPORT|land transport;PRODUCTION, TECHNOLOGY AND RESEARCH|technology and technical regulations;TRANSPORT|land transport|land transport|rail transport</t>
        </is>
      </c>
      <c r="D122" s="2" t="inlineStr">
        <is>
          <t>нотифицирано национално техническо правило|
ННТП</t>
        </is>
      </c>
      <c r="E122" s="2" t="inlineStr">
        <is>
          <t>3|
3</t>
        </is>
      </c>
      <c r="F122" s="2" t="inlineStr">
        <is>
          <t xml:space="preserve">|
</t>
        </is>
      </c>
      <c r="G122" t="inlineStr">
        <is>
          <t/>
        </is>
      </c>
      <c r="H122" s="2" t="inlineStr">
        <is>
          <t>oznámený vnitrostátní technický předpis|
NNTR</t>
        </is>
      </c>
      <c r="I122" s="2" t="inlineStr">
        <is>
          <t>3|
3</t>
        </is>
      </c>
      <c r="J122" s="2" t="inlineStr">
        <is>
          <t xml:space="preserve">|
</t>
        </is>
      </c>
      <c r="K122" t="inlineStr">
        <is>
          <t>&lt;a href="https://iate.europa.eu/entry/result/3599857/en" target="_blank"&gt;vnitrostátní technický předpis&lt;/a&gt;, který je odlišný od technické specifikace pro interoperabilitu nebo ji doplňuje a byl oznámen Evropské komisi</t>
        </is>
      </c>
      <c r="L122" s="2" t="inlineStr">
        <is>
          <t>meddelt national teknisk forskrift|
NNTR|
anmeldt national teknisk forskrift</t>
        </is>
      </c>
      <c r="M122" s="2" t="inlineStr">
        <is>
          <t>3|
3|
3</t>
        </is>
      </c>
      <c r="N122" s="2" t="inlineStr">
        <is>
          <t xml:space="preserve">preferred|
|
</t>
        </is>
      </c>
      <c r="O122" t="inlineStr">
        <is>
          <t>&lt;a href="https://iate.europa.eu/entry/result/3599857/da" target="_blank"&gt;national teknisk forskrift&lt;/a&gt;, der afviger fra eller supplerer en &lt;a href="https://iate.europa.eu/entry/result/885958/da" target="_blank"&gt;teknisk specifikation for interoperabilitet (TSI)&lt;/a&gt; og er meddelt Kommissionen</t>
        </is>
      </c>
      <c r="P122" s="2" t="inlineStr">
        <is>
          <t>NNTV|
notifizierte nationale technische Vorschrift</t>
        </is>
      </c>
      <c r="Q122" s="2" t="inlineStr">
        <is>
          <t>3|
3</t>
        </is>
      </c>
      <c r="R122" s="2" t="inlineStr">
        <is>
          <t xml:space="preserve">|
</t>
        </is>
      </c>
      <c r="S122" t="inlineStr">
        <is>
          <t>von einem Mitgliedstaat bei Abweichungen des nationalen Regelwerkes zur entsprechenden technischen Spezifikation für die Interoperabilität (TSI) festgelegte verbindliche &lt;a href="https://iate.europa.eu/entry/result/3599857/all" target="_blank"&gt;nationale technische Vorschrift&lt;/a&gt;, die der Kommission notifiziert wurde</t>
        </is>
      </c>
      <c r="T122" s="2" t="inlineStr">
        <is>
          <t>κοινοποιημένος εθνικός τεχνικός κανόνας|
ΚΕΤΚ</t>
        </is>
      </c>
      <c r="U122" s="2" t="inlineStr">
        <is>
          <t>3|
3</t>
        </is>
      </c>
      <c r="V122" s="2" t="inlineStr">
        <is>
          <t xml:space="preserve">|
</t>
        </is>
      </c>
      <c r="W122" t="inlineStr">
        <is>
          <t/>
        </is>
      </c>
      <c r="X122" s="2" t="inlineStr">
        <is>
          <t>notified national technical rule|
NNTR</t>
        </is>
      </c>
      <c r="Y122" s="2" t="inlineStr">
        <is>
          <t>3|
3</t>
        </is>
      </c>
      <c r="Z122" s="2" t="inlineStr">
        <is>
          <t xml:space="preserve">|
</t>
        </is>
      </c>
      <c r="AA122" t="inlineStr">
        <is>
          <t>&lt;div&gt;
&lt;a href="https://iate.europa.eu/entry/result/3599857/en" target="_blank"&gt;national technical rule&lt;/a&gt; that differs from or supplements a technical
specification for interoperability (TSI) and has been
notified to the Commission&lt;/div&gt;</t>
        </is>
      </c>
      <c r="AB122" s="2" t="inlineStr">
        <is>
          <t>norma técnica nacional notificada|
disposción técnica nacional notificada</t>
        </is>
      </c>
      <c r="AC122" s="2" t="inlineStr">
        <is>
          <t>3|
3</t>
        </is>
      </c>
      <c r="AD122" s="2" t="inlineStr">
        <is>
          <t xml:space="preserve">|
</t>
        </is>
      </c>
      <c r="AE122" t="inlineStr">
        <is>
          <t/>
        </is>
      </c>
      <c r="AF122" s="2" t="inlineStr">
        <is>
          <t>teatavaks tehtud riiklik tehniline eeskiri|
NNTR</t>
        </is>
      </c>
      <c r="AG122" s="2" t="inlineStr">
        <is>
          <t>3|
3</t>
        </is>
      </c>
      <c r="AH122" s="2" t="inlineStr">
        <is>
          <t xml:space="preserve">|
</t>
        </is>
      </c>
      <c r="AI122" t="inlineStr">
        <is>
          <t/>
        </is>
      </c>
      <c r="AJ122" s="2" t="inlineStr">
        <is>
          <t>ilmoitettu kansallinen tekninen sääntö</t>
        </is>
      </c>
      <c r="AK122" s="2" t="inlineStr">
        <is>
          <t>3</t>
        </is>
      </c>
      <c r="AL122" s="2" t="inlineStr">
        <is>
          <t/>
        </is>
      </c>
      <c r="AM122" t="inlineStr">
        <is>
          <t/>
        </is>
      </c>
      <c r="AN122" s="2" t="inlineStr">
        <is>
          <t>règle technique nationale notifiée|
RTNN</t>
        </is>
      </c>
      <c r="AO122" s="2" t="inlineStr">
        <is>
          <t>3|
3</t>
        </is>
      </c>
      <c r="AP122" s="2" t="inlineStr">
        <is>
          <t xml:space="preserve">|
</t>
        </is>
      </c>
      <c r="AQ122" t="inlineStr">
        <is>
          <t/>
        </is>
      </c>
      <c r="AR122" s="2" t="inlineStr">
        <is>
          <t>riail theicniúil náisiúnta a bhfuil fógra tugtha ina leith|
NNTR</t>
        </is>
      </c>
      <c r="AS122" s="2" t="inlineStr">
        <is>
          <t>3|
3</t>
        </is>
      </c>
      <c r="AT122" s="2" t="inlineStr">
        <is>
          <t xml:space="preserve">|
</t>
        </is>
      </c>
      <c r="AU122" t="inlineStr">
        <is>
          <t/>
        </is>
      </c>
      <c r="AV122" s="2" t="inlineStr">
        <is>
          <t>prijavljeno nacionalno tehničko pravilo</t>
        </is>
      </c>
      <c r="AW122" s="2" t="inlineStr">
        <is>
          <t>3</t>
        </is>
      </c>
      <c r="AX122" s="2" t="inlineStr">
        <is>
          <t/>
        </is>
      </c>
      <c r="AY122" t="inlineStr">
        <is>
          <t/>
        </is>
      </c>
      <c r="AZ122" s="2" t="inlineStr">
        <is>
          <t>bejelentett nemzeti műszaki szabály</t>
        </is>
      </c>
      <c r="BA122" s="2" t="inlineStr">
        <is>
          <t>3</t>
        </is>
      </c>
      <c r="BB122" s="2" t="inlineStr">
        <is>
          <t/>
        </is>
      </c>
      <c r="BC122" t="inlineStr">
        <is>
          <t/>
        </is>
      </c>
      <c r="BD122" s="2" t="inlineStr">
        <is>
          <t>norma tecnica nazionale notificata|
NNTN</t>
        </is>
      </c>
      <c r="BE122" s="2" t="inlineStr">
        <is>
          <t>3|
3</t>
        </is>
      </c>
      <c r="BF122" s="2" t="inlineStr">
        <is>
          <t xml:space="preserve">|
</t>
        </is>
      </c>
      <c r="BG122" t="inlineStr">
        <is>
          <t>ciascuna &lt;a href="https://iate.europa.eu/entry/slideshow/1630487456449/138925/en-it" target="_blank"&gt;norma tecnica&lt;/a&gt; nazionale notificata alla Commissione europea, di norma consultabile in una banca data istituita dalla Commissione</t>
        </is>
      </c>
      <c r="BH122" s="2" t="inlineStr">
        <is>
          <t>nacionalinė techninė taisyklė, apie kurią pranešta|
pranešta nacionalinė techninė taisyklė|
PNTT</t>
        </is>
      </c>
      <c r="BI122" s="2" t="inlineStr">
        <is>
          <t>3|
3|
3</t>
        </is>
      </c>
      <c r="BJ122" s="2" t="inlineStr">
        <is>
          <t xml:space="preserve">|
|
</t>
        </is>
      </c>
      <c r="BK122" t="inlineStr">
        <is>
          <t/>
        </is>
      </c>
      <c r="BL122" s="2" t="inlineStr">
        <is>
          <t>paziņotais valsts tehniskais noteikums</t>
        </is>
      </c>
      <c r="BM122" s="2" t="inlineStr">
        <is>
          <t>3</t>
        </is>
      </c>
      <c r="BN122" s="2" t="inlineStr">
        <is>
          <t/>
        </is>
      </c>
      <c r="BO122" t="inlineStr">
        <is>
          <t/>
        </is>
      </c>
      <c r="BP122" s="2" t="inlineStr">
        <is>
          <t>NNTR|
regola teknika nazzjonali nnotifikata</t>
        </is>
      </c>
      <c r="BQ122" s="2" t="inlineStr">
        <is>
          <t>3|
3</t>
        </is>
      </c>
      <c r="BR122" s="2" t="inlineStr">
        <is>
          <t xml:space="preserve">|
</t>
        </is>
      </c>
      <c r="BS122" t="inlineStr">
        <is>
          <t/>
        </is>
      </c>
      <c r="BT122" s="2" t="inlineStr">
        <is>
          <t>ANTV|
aangemeld nationaal technisch voorschrift</t>
        </is>
      </c>
      <c r="BU122" s="2" t="inlineStr">
        <is>
          <t>3|
3</t>
        </is>
      </c>
      <c r="BV122" s="2" t="inlineStr">
        <is>
          <t xml:space="preserve">|
</t>
        </is>
      </c>
      <c r="BW122" t="inlineStr">
        <is>
          <t>nationaal technisch voorschrift dat afwijkt van of een aanvulling vormt op een technische specificatie inzake interoperabiliteit en dat is aangemeld bij de Commissie</t>
        </is>
      </c>
      <c r="BX122" s="2" t="inlineStr">
        <is>
          <t>NNTR|
krajowy przepis techniczny będący przedmiotem powiadomienia</t>
        </is>
      </c>
      <c r="BY122" s="2" t="inlineStr">
        <is>
          <t>3|
3</t>
        </is>
      </c>
      <c r="BZ122" s="2" t="inlineStr">
        <is>
          <t xml:space="preserve">|
</t>
        </is>
      </c>
      <c r="CA122" t="inlineStr">
        <is>
          <t>krajowy przepis techniczny będący przedmiotem powiadomienia zgodnie z art. 17 &lt;a href="https://eur-lex.europa.eu/legal-content/PL/TXT/?uri=CELEX:02008L0057-20150101" target="_blank"&gt;dyrektywy Parlamentu Europejskiego i Rady 2008/57/WE z dnia 17 czerwca 2008 r. w sprawie interoperacyjności systemu kolei we Wspólnocie (przekształcenie)&lt;/a&gt;</t>
        </is>
      </c>
      <c r="CB122" s="2" t="inlineStr">
        <is>
          <t>regra técnica nacional notificada</t>
        </is>
      </c>
      <c r="CC122" s="2" t="inlineStr">
        <is>
          <t>3</t>
        </is>
      </c>
      <c r="CD122" s="2" t="inlineStr">
        <is>
          <t/>
        </is>
      </c>
      <c r="CE122" t="inlineStr">
        <is>
          <t/>
        </is>
      </c>
      <c r="CF122" s="2" t="inlineStr">
        <is>
          <t>normă tehnică națională notificată|
NNTR</t>
        </is>
      </c>
      <c r="CG122" s="2" t="inlineStr">
        <is>
          <t>3|
3</t>
        </is>
      </c>
      <c r="CH122" s="2" t="inlineStr">
        <is>
          <t xml:space="preserve">|
</t>
        </is>
      </c>
      <c r="CI122" t="inlineStr">
        <is>
          <t/>
        </is>
      </c>
      <c r="CJ122" s="2" t="inlineStr">
        <is>
          <t>NNTR|
notifikovaný vnútroštátny technický predpis</t>
        </is>
      </c>
      <c r="CK122" s="2" t="inlineStr">
        <is>
          <t>3|
3</t>
        </is>
      </c>
      <c r="CL122" s="2" t="inlineStr">
        <is>
          <t xml:space="preserve">|
</t>
        </is>
      </c>
      <c r="CM122" t="inlineStr">
        <is>
          <t>vnútroštátny technický predpis, ktorý sa líši od technickej špecifikácie interoperability (TSI) alebo ju dopĺňa a ktorý bol oznámený Komisii</t>
        </is>
      </c>
      <c r="CN122" s="2" t="inlineStr">
        <is>
          <t>PNTP|
priglašeni nacionalni tehnični predpis</t>
        </is>
      </c>
      <c r="CO122" s="2" t="inlineStr">
        <is>
          <t>3|
3</t>
        </is>
      </c>
      <c r="CP122" s="2" t="inlineStr">
        <is>
          <t xml:space="preserve">|
</t>
        </is>
      </c>
      <c r="CQ122" t="inlineStr">
        <is>
          <t/>
        </is>
      </c>
      <c r="CR122" s="2" t="inlineStr">
        <is>
          <t>ANTEF</t>
        </is>
      </c>
      <c r="CS122" s="2" t="inlineStr">
        <is>
          <t>3</t>
        </is>
      </c>
      <c r="CT122" s="2" t="inlineStr">
        <is>
          <t/>
        </is>
      </c>
      <c r="CU122" t="inlineStr">
        <is>
          <t/>
        </is>
      </c>
    </row>
    <row r="123">
      <c r="A123" s="1" t="str">
        <f>HYPERLINK("https://iate.europa.eu/entry/result/3605957/all", "3605957")</f>
        <v>3605957</v>
      </c>
      <c r="B123" t="inlineStr">
        <is>
          <t>ENVIRONMENT;TRANSPORT</t>
        </is>
      </c>
      <c r="C123" t="inlineStr">
        <is>
          <t>ENVIRONMENT|environmental policy|pollution control measures|pollution control;TRANSPORT|land transport|land transport|road transport|vehicle fleet|light-duty vehicle;ENVIRONMENT|deterioration of the environment|pollution|motor vehicle pollution;ENVIRONMENT|environmental policy|pollution control measures|prevention of pollution</t>
        </is>
      </c>
      <c r="D123" s="2" t="inlineStr">
        <is>
          <t>инфраструктурата за зареждане с електроенергия и презареждане с гориво|
инфраструктура за зареждане</t>
        </is>
      </c>
      <c r="E123" s="2" t="inlineStr">
        <is>
          <t>2|
3</t>
        </is>
      </c>
      <c r="F123" s="2" t="inlineStr">
        <is>
          <t xml:space="preserve">|
</t>
        </is>
      </c>
      <c r="G123" t="inlineStr">
        <is>
          <t>инфраструктура от станции за зареждане на моторни превозни средства, които са с нулеви или ниски въглеродни емисии, с електричество или с някакво течно или газообразно алтернативно гориво</t>
        </is>
      </c>
      <c r="H123" t="inlineStr">
        <is>
          <t/>
        </is>
      </c>
      <c r="I123" t="inlineStr">
        <is>
          <t/>
        </is>
      </c>
      <c r="J123" t="inlineStr">
        <is>
          <t/>
        </is>
      </c>
      <c r="K123" t="inlineStr">
        <is>
          <t/>
        </is>
      </c>
      <c r="L123" t="inlineStr">
        <is>
          <t/>
        </is>
      </c>
      <c r="M123" t="inlineStr">
        <is>
          <t/>
        </is>
      </c>
      <c r="N123" t="inlineStr">
        <is>
          <t/>
        </is>
      </c>
      <c r="O123" t="inlineStr">
        <is>
          <t/>
        </is>
      </c>
      <c r="P123" s="2" t="inlineStr">
        <is>
          <t>Lade- und Tankstelleninfrastruktur</t>
        </is>
      </c>
      <c r="Q123" s="2" t="inlineStr">
        <is>
          <t>2</t>
        </is>
      </c>
      <c r="R123" s="2" t="inlineStr">
        <is>
          <t/>
        </is>
      </c>
      <c r="S123" t="inlineStr">
        <is>
          <t/>
        </is>
      </c>
      <c r="T123" s="2" t="inlineStr">
        <is>
          <t>υποδομές επαναφόρτισης και ανεφοδιασμού</t>
        </is>
      </c>
      <c r="U123" s="2" t="inlineStr">
        <is>
          <t>3</t>
        </is>
      </c>
      <c r="V123" s="2" t="inlineStr">
        <is>
          <t/>
        </is>
      </c>
      <c r="W123" t="inlineStr">
        <is>
          <t/>
        </is>
      </c>
      <c r="X123" s="2" t="inlineStr">
        <is>
          <t>recharging and refuelling infrastructure</t>
        </is>
      </c>
      <c r="Y123" s="2" t="inlineStr">
        <is>
          <t>3</t>
        </is>
      </c>
      <c r="Z123" s="2" t="inlineStr">
        <is>
          <t/>
        </is>
      </c>
      <c r="AA123" t="inlineStr">
        <is>
          <t>infrastructure
of recharging and refuelling
stations to supply zero- and low-emission vehicles with electricity or any liquid
or gaseous alternative 
fuel</t>
        </is>
      </c>
      <c r="AB123" s="2" t="inlineStr">
        <is>
          <t>infraestructuras de recarga y repostaje</t>
        </is>
      </c>
      <c r="AC123" s="2" t="inlineStr">
        <is>
          <t>2</t>
        </is>
      </c>
      <c r="AD123" s="2" t="inlineStr">
        <is>
          <t/>
        </is>
      </c>
      <c r="AE123" t="inlineStr">
        <is>
          <t/>
        </is>
      </c>
      <c r="AF123" t="inlineStr">
        <is>
          <t/>
        </is>
      </c>
      <c r="AG123" t="inlineStr">
        <is>
          <t/>
        </is>
      </c>
      <c r="AH123" t="inlineStr">
        <is>
          <t/>
        </is>
      </c>
      <c r="AI123" t="inlineStr">
        <is>
          <t/>
        </is>
      </c>
      <c r="AJ123" t="inlineStr">
        <is>
          <t/>
        </is>
      </c>
      <c r="AK123" t="inlineStr">
        <is>
          <t/>
        </is>
      </c>
      <c r="AL123" t="inlineStr">
        <is>
          <t/>
        </is>
      </c>
      <c r="AM123" t="inlineStr">
        <is>
          <t/>
        </is>
      </c>
      <c r="AN123" s="2" t="inlineStr">
        <is>
          <t>infrastructure de recharge et de ravitaillement</t>
        </is>
      </c>
      <c r="AO123" s="2" t="inlineStr">
        <is>
          <t>3</t>
        </is>
      </c>
      <c r="AP123" s="2" t="inlineStr">
        <is>
          <t/>
        </is>
      </c>
      <c r="AQ123" t="inlineStr">
        <is>
          <t>infrastructure de stations destinées à recharger ou ravitailler facilement les véhicules à émissions nulles et à faibles émissions en électricité ou tout type de carburant alternatif liquide et gazeux</t>
        </is>
      </c>
      <c r="AR123" t="inlineStr">
        <is>
          <t/>
        </is>
      </c>
      <c r="AS123" t="inlineStr">
        <is>
          <t/>
        </is>
      </c>
      <c r="AT123" t="inlineStr">
        <is>
          <t/>
        </is>
      </c>
      <c r="AU123" t="inlineStr">
        <is>
          <t/>
        </is>
      </c>
      <c r="AV123" t="inlineStr">
        <is>
          <t/>
        </is>
      </c>
      <c r="AW123" t="inlineStr">
        <is>
          <t/>
        </is>
      </c>
      <c r="AX123" t="inlineStr">
        <is>
          <t/>
        </is>
      </c>
      <c r="AY123" t="inlineStr">
        <is>
          <t/>
        </is>
      </c>
      <c r="AZ123" s="2" t="inlineStr">
        <is>
          <t>üzemanyagtöltő és elektromos töltésre szolgáló infrastruktúra</t>
        </is>
      </c>
      <c r="BA123" s="2" t="inlineStr">
        <is>
          <t>2</t>
        </is>
      </c>
      <c r="BB123" s="2" t="inlineStr">
        <is>
          <t/>
        </is>
      </c>
      <c r="BC123" t="inlineStr">
        <is>
          <t/>
        </is>
      </c>
      <c r="BD123" s="2" t="inlineStr">
        <is>
          <t>infrastrutture di ricarica e rifornimento</t>
        </is>
      </c>
      <c r="BE123" s="2" t="inlineStr">
        <is>
          <t>2</t>
        </is>
      </c>
      <c r="BF123" s="2" t="inlineStr">
        <is>
          <t/>
        </is>
      </c>
      <c r="BG123" t="inlineStr">
        <is>
          <t/>
        </is>
      </c>
      <c r="BH123" t="inlineStr">
        <is>
          <t/>
        </is>
      </c>
      <c r="BI123" t="inlineStr">
        <is>
          <t/>
        </is>
      </c>
      <c r="BJ123" t="inlineStr">
        <is>
          <t/>
        </is>
      </c>
      <c r="BK123" t="inlineStr">
        <is>
          <t/>
        </is>
      </c>
      <c r="BL123" t="inlineStr">
        <is>
          <t/>
        </is>
      </c>
      <c r="BM123" t="inlineStr">
        <is>
          <t/>
        </is>
      </c>
      <c r="BN123" t="inlineStr">
        <is>
          <t/>
        </is>
      </c>
      <c r="BO123" t="inlineStr">
        <is>
          <t/>
        </is>
      </c>
      <c r="BP123" t="inlineStr">
        <is>
          <t/>
        </is>
      </c>
      <c r="BQ123" t="inlineStr">
        <is>
          <t/>
        </is>
      </c>
      <c r="BR123" t="inlineStr">
        <is>
          <t/>
        </is>
      </c>
      <c r="BS123" t="inlineStr">
        <is>
          <t/>
        </is>
      </c>
      <c r="BT123" s="2" t="inlineStr">
        <is>
          <t>oplaad- en tankinfrastructuur</t>
        </is>
      </c>
      <c r="BU123" s="2" t="inlineStr">
        <is>
          <t>2</t>
        </is>
      </c>
      <c r="BV123" s="2" t="inlineStr">
        <is>
          <t/>
        </is>
      </c>
      <c r="BW123" t="inlineStr">
        <is>
          <t/>
        </is>
      </c>
      <c r="BX123" s="2" t="inlineStr">
        <is>
          <t>infrastruktura do ładowania i uzupełniania paliwa</t>
        </is>
      </c>
      <c r="BY123" s="2" t="inlineStr">
        <is>
          <t>2</t>
        </is>
      </c>
      <c r="BZ123" s="2" t="inlineStr">
        <is>
          <t/>
        </is>
      </c>
      <c r="CA123" t="inlineStr">
        <is>
          <t/>
        </is>
      </c>
      <c r="CB123" s="2" t="inlineStr">
        <is>
          <t>infraestruturas de carregamento e de abastecimento</t>
        </is>
      </c>
      <c r="CC123" s="2" t="inlineStr">
        <is>
          <t>2</t>
        </is>
      </c>
      <c r="CD123" s="2" t="inlineStr">
        <is>
          <t/>
        </is>
      </c>
      <c r="CE123" t="inlineStr">
        <is>
          <t/>
        </is>
      </c>
      <c r="CF123" s="2" t="inlineStr">
        <is>
          <t>infrastructură de reîncărcare și de realimentare</t>
        </is>
      </c>
      <c r="CG123" s="2" t="inlineStr">
        <is>
          <t>3</t>
        </is>
      </c>
      <c r="CH123" s="2" t="inlineStr">
        <is>
          <t/>
        </is>
      </c>
      <c r="CI123" t="inlineStr">
        <is>
          <t>sistem de interfețe
fixe sau mobile care permit transferul de energie electrică către un vehicul
electric și de instalații de realimentare pentru furnizarea oricărui
combustibil lichid sau gazos alternativ, printr-o instalație fixă sau mobilă, care pot realimenta vehicule</t>
        </is>
      </c>
      <c r="CJ123" t="inlineStr">
        <is>
          <t/>
        </is>
      </c>
      <c r="CK123" t="inlineStr">
        <is>
          <t/>
        </is>
      </c>
      <c r="CL123" t="inlineStr">
        <is>
          <t/>
        </is>
      </c>
      <c r="CM123" t="inlineStr">
        <is>
          <t/>
        </is>
      </c>
      <c r="CN123" t="inlineStr">
        <is>
          <t/>
        </is>
      </c>
      <c r="CO123" t="inlineStr">
        <is>
          <t/>
        </is>
      </c>
      <c r="CP123" t="inlineStr">
        <is>
          <t/>
        </is>
      </c>
      <c r="CQ123" t="inlineStr">
        <is>
          <t/>
        </is>
      </c>
      <c r="CR123" t="inlineStr">
        <is>
          <t/>
        </is>
      </c>
      <c r="CS123" t="inlineStr">
        <is>
          <t/>
        </is>
      </c>
      <c r="CT123" t="inlineStr">
        <is>
          <t/>
        </is>
      </c>
      <c r="CU123" t="inlineStr">
        <is>
          <t/>
        </is>
      </c>
    </row>
    <row r="124">
      <c r="A124" s="1" t="str">
        <f>HYPERLINK("https://iate.europa.eu/entry/result/3628025/all", "3628025")</f>
        <v>3628025</v>
      </c>
      <c r="B124" t="inlineStr">
        <is>
          <t>ENVIRONMENT;ENERGY</t>
        </is>
      </c>
      <c r="C124" t="inlineStr">
        <is>
          <t>ENVIRONMENT|environmental policy;ENERGY|soft energy|soft energy</t>
        </is>
      </c>
      <c r="D124" s="2" t="inlineStr">
        <is>
          <t>втечнен метан</t>
        </is>
      </c>
      <c r="E124" s="2" t="inlineStr">
        <is>
          <t>3</t>
        </is>
      </c>
      <c r="F124" s="2" t="inlineStr">
        <is>
          <t/>
        </is>
      </c>
      <c r="G124" t="inlineStr">
        <is>
          <t>СH4 в течно състояние</t>
        </is>
      </c>
      <c r="H124" t="inlineStr">
        <is>
          <t/>
        </is>
      </c>
      <c r="I124" t="inlineStr">
        <is>
          <t/>
        </is>
      </c>
      <c r="J124" t="inlineStr">
        <is>
          <t/>
        </is>
      </c>
      <c r="K124" t="inlineStr">
        <is>
          <t/>
        </is>
      </c>
      <c r="L124" s="2" t="inlineStr">
        <is>
          <t>flydende metan</t>
        </is>
      </c>
      <c r="M124" s="2" t="inlineStr">
        <is>
          <t>3</t>
        </is>
      </c>
      <c r="N124" s="2" t="inlineStr">
        <is>
          <t/>
        </is>
      </c>
      <c r="O124" t="inlineStr">
        <is>
          <t>flydende naturgas (LNG), flydende biogas (LBG) eller syntetisk LNG, inklusive blandinger heraf</t>
        </is>
      </c>
      <c r="P124" s="2" t="inlineStr">
        <is>
          <t>Flüssigmethan|
flüssiges Methan|
verflüssigtes Methan</t>
        </is>
      </c>
      <c r="Q124" s="2" t="inlineStr">
        <is>
          <t>3|
3|
3</t>
        </is>
      </c>
      <c r="R124" s="2" t="inlineStr">
        <is>
          <t xml:space="preserve">|
|
</t>
        </is>
      </c>
      <c r="S124" t="inlineStr">
        <is>
          <t/>
        </is>
      </c>
      <c r="T124" s="2" t="inlineStr">
        <is>
          <t>υγροποιημένο μεθάνιο</t>
        </is>
      </c>
      <c r="U124" s="2" t="inlineStr">
        <is>
          <t>3</t>
        </is>
      </c>
      <c r="V124" s="2" t="inlineStr">
        <is>
          <t/>
        </is>
      </c>
      <c r="W124" t="inlineStr">
        <is>
          <t/>
        </is>
      </c>
      <c r="X124" s="2" t="inlineStr">
        <is>
          <t>liquefied methane</t>
        </is>
      </c>
      <c r="Y124" s="2" t="inlineStr">
        <is>
          <t>3</t>
        </is>
      </c>
      <c r="Z124" s="2" t="inlineStr">
        <is>
          <t/>
        </is>
      </c>
      <c r="AA124" t="inlineStr">
        <is>
          <t>liquefied natural gas (LNG), liquefied biogas or synthetic LNG, including blends of 
those fuels</t>
        </is>
      </c>
      <c r="AB124" s="2" t="inlineStr">
        <is>
          <t>metano licuado</t>
        </is>
      </c>
      <c r="AC124" s="2" t="inlineStr">
        <is>
          <t>3</t>
        </is>
      </c>
      <c r="AD124" s="2" t="inlineStr">
        <is>
          <t/>
        </is>
      </c>
      <c r="AE124" t="inlineStr">
        <is>
          <t>Gas natural licuado (GNL),
biogás licuado o GNL sintético, incluidas las mezclas de dichos combustibles.</t>
        </is>
      </c>
      <c r="AF124" t="inlineStr">
        <is>
          <t/>
        </is>
      </c>
      <c r="AG124" t="inlineStr">
        <is>
          <t/>
        </is>
      </c>
      <c r="AH124" t="inlineStr">
        <is>
          <t/>
        </is>
      </c>
      <c r="AI124" t="inlineStr">
        <is>
          <t/>
        </is>
      </c>
      <c r="AJ124" t="inlineStr">
        <is>
          <t/>
        </is>
      </c>
      <c r="AK124" t="inlineStr">
        <is>
          <t/>
        </is>
      </c>
      <c r="AL124" t="inlineStr">
        <is>
          <t/>
        </is>
      </c>
      <c r="AM124" t="inlineStr">
        <is>
          <t/>
        </is>
      </c>
      <c r="AN124" s="2" t="inlineStr">
        <is>
          <t>méthane liquéfié</t>
        </is>
      </c>
      <c r="AO124" s="2" t="inlineStr">
        <is>
          <t>1</t>
        </is>
      </c>
      <c r="AP124" s="2" t="inlineStr">
        <is>
          <t/>
        </is>
      </c>
      <c r="AQ124" t="inlineStr">
        <is>
          <t/>
        </is>
      </c>
      <c r="AR124" t="inlineStr">
        <is>
          <t/>
        </is>
      </c>
      <c r="AS124" t="inlineStr">
        <is>
          <t/>
        </is>
      </c>
      <c r="AT124" t="inlineStr">
        <is>
          <t/>
        </is>
      </c>
      <c r="AU124" t="inlineStr">
        <is>
          <t/>
        </is>
      </c>
      <c r="AV124" t="inlineStr">
        <is>
          <t/>
        </is>
      </c>
      <c r="AW124" t="inlineStr">
        <is>
          <t/>
        </is>
      </c>
      <c r="AX124" t="inlineStr">
        <is>
          <t/>
        </is>
      </c>
      <c r="AY124" t="inlineStr">
        <is>
          <t/>
        </is>
      </c>
      <c r="AZ124" s="2" t="inlineStr">
        <is>
          <t>cseppfolyósított metán</t>
        </is>
      </c>
      <c r="BA124" s="2" t="inlineStr">
        <is>
          <t>3</t>
        </is>
      </c>
      <c r="BB124" s="2" t="inlineStr">
        <is>
          <t/>
        </is>
      </c>
      <c r="BC124" t="inlineStr">
        <is>
          <t>&lt;a href="https://iate.europa.eu/entry/result/787316/hu" target="_blank"&gt;cseppfolyósított földgáz (LNG)&lt;/a&gt;,
cseppfolyósított biogáz vagy szintetikus LNG, beleértve ezen üzemanyagok
keverékeit is</t>
        </is>
      </c>
      <c r="BD124" t="inlineStr">
        <is>
          <t/>
        </is>
      </c>
      <c r="BE124" t="inlineStr">
        <is>
          <t/>
        </is>
      </c>
      <c r="BF124" t="inlineStr">
        <is>
          <t/>
        </is>
      </c>
      <c r="BG124" t="inlineStr">
        <is>
          <t/>
        </is>
      </c>
      <c r="BH124" s="2" t="inlineStr">
        <is>
          <t>suskystintas metanas</t>
        </is>
      </c>
      <c r="BI124" s="2" t="inlineStr">
        <is>
          <t>3</t>
        </is>
      </c>
      <c r="BJ124" s="2" t="inlineStr">
        <is>
          <t/>
        </is>
      </c>
      <c r="BK124" t="inlineStr">
        <is>
          <t>SGD, suskystintos biodujos arba sintetinės SGD, įskaitant tų degalų mišinius</t>
        </is>
      </c>
      <c r="BL124" s="2" t="inlineStr">
        <is>
          <t>sašķidrināts metāns</t>
        </is>
      </c>
      <c r="BM124" s="2" t="inlineStr">
        <is>
          <t>3</t>
        </is>
      </c>
      <c r="BN124" s="2" t="inlineStr">
        <is>
          <t/>
        </is>
      </c>
      <c r="BO124" t="inlineStr">
        <is>
          <t>&lt;i&gt;LNG&lt;/i&gt;, sašķidrināta biogāze vai sintētiskā &lt;i&gt;LNG&lt;/i&gt;, tostarp minēto 
degvielu maisījumi</t>
        </is>
      </c>
      <c r="BP124" s="2" t="inlineStr">
        <is>
          <t>metan likwifikat</t>
        </is>
      </c>
      <c r="BQ124" s="2" t="inlineStr">
        <is>
          <t>3</t>
        </is>
      </c>
      <c r="BR124" s="2" t="inlineStr">
        <is>
          <t/>
        </is>
      </c>
      <c r="BS124" t="inlineStr">
        <is>
          <t>&lt;a href="https://iate.europa.eu/entry/result/787316/mt" target="_blank"&gt;gass naturali likwifikat &lt;/a&gt;(LNG), bijogass likwifikat jew LNG sintetiku, inkluż taħlitiet ta' dawn il-fjuwils</t>
        </is>
      </c>
      <c r="BT124" t="inlineStr">
        <is>
          <t/>
        </is>
      </c>
      <c r="BU124" t="inlineStr">
        <is>
          <t/>
        </is>
      </c>
      <c r="BV124" t="inlineStr">
        <is>
          <t/>
        </is>
      </c>
      <c r="BW124" t="inlineStr">
        <is>
          <t/>
        </is>
      </c>
      <c r="BX124" t="inlineStr">
        <is>
          <t/>
        </is>
      </c>
      <c r="BY124" t="inlineStr">
        <is>
          <t/>
        </is>
      </c>
      <c r="BZ124" t="inlineStr">
        <is>
          <t/>
        </is>
      </c>
      <c r="CA124" t="inlineStr">
        <is>
          <t/>
        </is>
      </c>
      <c r="CB124" t="inlineStr">
        <is>
          <t/>
        </is>
      </c>
      <c r="CC124" t="inlineStr">
        <is>
          <t/>
        </is>
      </c>
      <c r="CD124" t="inlineStr">
        <is>
          <t/>
        </is>
      </c>
      <c r="CE124" t="inlineStr">
        <is>
          <t/>
        </is>
      </c>
      <c r="CF124" s="2" t="inlineStr">
        <is>
          <t>metan lichefiat</t>
        </is>
      </c>
      <c r="CG124" s="2" t="inlineStr">
        <is>
          <t>3</t>
        </is>
      </c>
      <c r="CH124" s="2" t="inlineStr">
        <is>
          <t/>
        </is>
      </c>
      <c r="CI124" t="inlineStr">
        <is>
          <t/>
        </is>
      </c>
      <c r="CJ124" t="inlineStr">
        <is>
          <t/>
        </is>
      </c>
      <c r="CK124" t="inlineStr">
        <is>
          <t/>
        </is>
      </c>
      <c r="CL124" t="inlineStr">
        <is>
          <t/>
        </is>
      </c>
      <c r="CM124" t="inlineStr">
        <is>
          <t/>
        </is>
      </c>
      <c r="CN124" s="2" t="inlineStr">
        <is>
          <t>utekočinjeni metan</t>
        </is>
      </c>
      <c r="CO124" s="2" t="inlineStr">
        <is>
          <t>3</t>
        </is>
      </c>
      <c r="CP124" s="2" t="inlineStr">
        <is>
          <t/>
        </is>
      </c>
      <c r="CQ124" t="inlineStr">
        <is>
          <t/>
        </is>
      </c>
      <c r="CR124" t="inlineStr">
        <is>
          <t/>
        </is>
      </c>
      <c r="CS124" t="inlineStr">
        <is>
          <t/>
        </is>
      </c>
      <c r="CT124" t="inlineStr">
        <is>
          <t/>
        </is>
      </c>
      <c r="CU124" t="inlineStr">
        <is>
          <t/>
        </is>
      </c>
    </row>
    <row r="125">
      <c r="A125" s="1" t="str">
        <f>HYPERLINK("https://iate.europa.eu/entry/result/3628024/all", "3628024")</f>
        <v>3628024</v>
      </c>
      <c r="B125" t="inlineStr">
        <is>
          <t>PRODUCTION, TECHNOLOGY AND RESEARCH</t>
        </is>
      </c>
      <c r="C125" t="inlineStr">
        <is>
          <t>PRODUCTION, TECHNOLOGY AND RESEARCH|technology and technical regulations|technology|technology assessment</t>
        </is>
      </c>
      <c r="D125" s="2" t="inlineStr">
        <is>
          <t>технологична и пазарна готовност</t>
        </is>
      </c>
      <c r="E125" s="2" t="inlineStr">
        <is>
          <t>3</t>
        </is>
      </c>
      <c r="F125" s="2" t="inlineStr">
        <is>
          <t/>
        </is>
      </c>
      <c r="G125" t="inlineStr">
        <is>
          <t>методика, използвана за оценка на:&lt;div&gt;- степента на използване на дадена технология по безопасен начин от определени потребители в предвидена търговска (пазарна) или нетърговска потребителска среда (ниво/равнище на технологична готовност) и&lt;br&gt;- назрялата потребност от такава технология на пазара, предвид възможните препятствия (ниво/равнище на пазарна готовност)&lt;/div&gt;</t>
        </is>
      </c>
      <c r="H125" t="inlineStr">
        <is>
          <t/>
        </is>
      </c>
      <c r="I125" t="inlineStr">
        <is>
          <t/>
        </is>
      </c>
      <c r="J125" t="inlineStr">
        <is>
          <t/>
        </is>
      </c>
      <c r="K125" t="inlineStr">
        <is>
          <t/>
        </is>
      </c>
      <c r="L125" s="2" t="inlineStr">
        <is>
          <t>teknologisk modenhed og markedsmodenhed</t>
        </is>
      </c>
      <c r="M125" s="2" t="inlineStr">
        <is>
          <t>2</t>
        </is>
      </c>
      <c r="N125" s="2" t="inlineStr">
        <is>
          <t/>
        </is>
      </c>
      <c r="O125" t="inlineStr">
        <is>
          <t>metode brugt til at vurdere &lt;div&gt;- i hvor høj grad en teknologi, kan bruges sikkert af bestemte brugere i en given sammenhæng (teknologisk modenhed ), og &lt;/div&gt;&lt;div&gt;- modenhedsgraden af den pågældende teknologi (markedsmodenhed)&lt;/div&gt;</t>
        </is>
      </c>
      <c r="P125" t="inlineStr">
        <is>
          <t/>
        </is>
      </c>
      <c r="Q125" t="inlineStr">
        <is>
          <t/>
        </is>
      </c>
      <c r="R125" t="inlineStr">
        <is>
          <t/>
        </is>
      </c>
      <c r="S125" t="inlineStr">
        <is>
          <t/>
        </is>
      </c>
      <c r="T125" t="inlineStr">
        <is>
          <t/>
        </is>
      </c>
      <c r="U125" t="inlineStr">
        <is>
          <t/>
        </is>
      </c>
      <c r="V125" t="inlineStr">
        <is>
          <t/>
        </is>
      </c>
      <c r="W125" t="inlineStr">
        <is>
          <t/>
        </is>
      </c>
      <c r="X125" s="2" t="inlineStr">
        <is>
          <t>technology and market readiness|
market and technology readiness</t>
        </is>
      </c>
      <c r="Y125" s="2" t="inlineStr">
        <is>
          <t>3|
3</t>
        </is>
      </c>
      <c r="Z125" s="2" t="inlineStr">
        <is>
          <t xml:space="preserve">|
</t>
        </is>
      </c>
      <c r="AA125" t="inlineStr">
        <is>
          <t>methodology used to assess&lt;div&gt;- the degree of a technology to be used safely by certain users in an envisaged commercial (market) or non-commercial user environment (&lt;a href="https://iate.europa.eu/entry/result/3517035/all" target="_blank"&gt;technology readiness level&lt;/a&gt;), and&lt;br&gt;- the maturity of that technology's need in the market considering the potential obstacles (market readiness level)&lt;/div&gt;</t>
        </is>
      </c>
      <c r="AB125" s="2" t="inlineStr">
        <is>
          <t>madurez tecnológica y comercial</t>
        </is>
      </c>
      <c r="AC125" s="2" t="inlineStr">
        <is>
          <t>3</t>
        </is>
      </c>
      <c r="AD125" s="2" t="inlineStr">
        <is>
          <t/>
        </is>
      </c>
      <c r="AE125" t="inlineStr">
        <is>
          <t>Preparación
de una tecnología para su aplicación habitual y para su salida al mercado.</t>
        </is>
      </c>
      <c r="AF125" t="inlineStr">
        <is>
          <t/>
        </is>
      </c>
      <c r="AG125" t="inlineStr">
        <is>
          <t/>
        </is>
      </c>
      <c r="AH125" t="inlineStr">
        <is>
          <t/>
        </is>
      </c>
      <c r="AI125" t="inlineStr">
        <is>
          <t/>
        </is>
      </c>
      <c r="AJ125" t="inlineStr">
        <is>
          <t/>
        </is>
      </c>
      <c r="AK125" t="inlineStr">
        <is>
          <t/>
        </is>
      </c>
      <c r="AL125" t="inlineStr">
        <is>
          <t/>
        </is>
      </c>
      <c r="AM125" t="inlineStr">
        <is>
          <t/>
        </is>
      </c>
      <c r="AN125" s="2" t="inlineStr">
        <is>
          <t>maturité technologique et commerciale|
maturité commerciale et technologique</t>
        </is>
      </c>
      <c r="AO125" s="2" t="inlineStr">
        <is>
          <t>3|
2</t>
        </is>
      </c>
      <c r="AP125" s="2" t="inlineStr">
        <is>
          <t xml:space="preserve">|
</t>
        </is>
      </c>
      <c r="AQ125" t="inlineStr">
        <is>
          <t>concept
combinant le niveau de développement d'une technologie (&lt;a href="https://iate.europa.eu/entry/result/3517035/fr" target="_blank"&gt;niveau de maturité technologique&lt;/a&gt;) et l'état de préparation de celle-ci en vue de sa mise
sur la marché</t>
        </is>
      </c>
      <c r="AR125" t="inlineStr">
        <is>
          <t/>
        </is>
      </c>
      <c r="AS125" t="inlineStr">
        <is>
          <t/>
        </is>
      </c>
      <c r="AT125" t="inlineStr">
        <is>
          <t/>
        </is>
      </c>
      <c r="AU125" t="inlineStr">
        <is>
          <t/>
        </is>
      </c>
      <c r="AV125" t="inlineStr">
        <is>
          <t/>
        </is>
      </c>
      <c r="AW125" t="inlineStr">
        <is>
          <t/>
        </is>
      </c>
      <c r="AX125" t="inlineStr">
        <is>
          <t/>
        </is>
      </c>
      <c r="AY125" t="inlineStr">
        <is>
          <t/>
        </is>
      </c>
      <c r="AZ125" s="2" t="inlineStr">
        <is>
          <t>technológiai és piaci érettség</t>
        </is>
      </c>
      <c r="BA125" s="2" t="inlineStr">
        <is>
          <t>3</t>
        </is>
      </c>
      <c r="BB125" s="2" t="inlineStr">
        <is>
          <t/>
        </is>
      </c>
      <c r="BC125" t="inlineStr">
        <is>
          <t>módszertan,
amellyel értékelik, hogy&lt;br&gt;– egy adott technológia elérte-e azt a szintet, hogy a
tervezett kereskedelmi (piaci) környezetben vagy nem kereskedelmi felhasználói
környezetben biztonságosan használható legyen (&lt;a href="https://iate.europa.eu/entry/result/3517035/hu" target="_blank"&gt;technológiai készenléti szint&lt;/a&gt;)
&lt;br&gt;– az adott technológia szükségessége szempontjából – az esetleges
akadályokat is figyelembe véve – mennyire áll készen a piac (piaci érettség
szintje)</t>
        </is>
      </c>
      <c r="BD125" t="inlineStr">
        <is>
          <t/>
        </is>
      </c>
      <c r="BE125" t="inlineStr">
        <is>
          <t/>
        </is>
      </c>
      <c r="BF125" t="inlineStr">
        <is>
          <t/>
        </is>
      </c>
      <c r="BG125" t="inlineStr">
        <is>
          <t/>
        </is>
      </c>
      <c r="BH125" s="2" t="inlineStr">
        <is>
          <t>technologinė parengtis ir parengimas rinkai</t>
        </is>
      </c>
      <c r="BI125" s="2" t="inlineStr">
        <is>
          <t>3</t>
        </is>
      </c>
      <c r="BJ125" s="2" t="inlineStr">
        <is>
          <t/>
        </is>
      </c>
      <c r="BK125" t="inlineStr">
        <is>
          <t/>
        </is>
      </c>
      <c r="BL125" s="2" t="inlineStr">
        <is>
          <t>tehnoloiju un tirgus gatavība</t>
        </is>
      </c>
      <c r="BM125" s="2" t="inlineStr">
        <is>
          <t>2</t>
        </is>
      </c>
      <c r="BN125" s="2" t="inlineStr">
        <is>
          <t/>
        </is>
      </c>
      <c r="BO125" t="inlineStr">
        <is>
          <t/>
        </is>
      </c>
      <c r="BP125" s="2" t="inlineStr">
        <is>
          <t>tħejjija teknoloġika u tas-suq</t>
        </is>
      </c>
      <c r="BQ125" s="2" t="inlineStr">
        <is>
          <t>3</t>
        </is>
      </c>
      <c r="BR125" s="2" t="inlineStr">
        <is>
          <t/>
        </is>
      </c>
      <c r="BS125" t="inlineStr">
        <is>
          <t>metodoloġija użata biex tivvaluta:&lt;br&gt;- il-grad ta' teknoloġija li għandha tintuża b'mod sikur minn utenti intenzjonati fis-suq kummerċjali previst jew f'ambjent ta' utent mhux kummerċjali (&lt;a href="https://iate.europa.eu/entry/result/3517035/mt" target="_blank"&gt;Livell ta' Tħejjija Teknoloġika&lt;/a&gt;), u&lt;br&gt;- il-maturità li jkollha teknoloġija partikolari fis-suq, b'kont meħud tal-ostakoli potenzjali (livell ta' tħejjija tas-suq)</t>
        </is>
      </c>
      <c r="BT125" t="inlineStr">
        <is>
          <t/>
        </is>
      </c>
      <c r="BU125" t="inlineStr">
        <is>
          <t/>
        </is>
      </c>
      <c r="BV125" t="inlineStr">
        <is>
          <t/>
        </is>
      </c>
      <c r="BW125" t="inlineStr">
        <is>
          <t/>
        </is>
      </c>
      <c r="BX125" t="inlineStr">
        <is>
          <t/>
        </is>
      </c>
      <c r="BY125" t="inlineStr">
        <is>
          <t/>
        </is>
      </c>
      <c r="BZ125" t="inlineStr">
        <is>
          <t/>
        </is>
      </c>
      <c r="CA125" t="inlineStr">
        <is>
          <t/>
        </is>
      </c>
      <c r="CB125" t="inlineStr">
        <is>
          <t/>
        </is>
      </c>
      <c r="CC125" t="inlineStr">
        <is>
          <t/>
        </is>
      </c>
      <c r="CD125" t="inlineStr">
        <is>
          <t/>
        </is>
      </c>
      <c r="CE125" t="inlineStr">
        <is>
          <t/>
        </is>
      </c>
      <c r="CF125" s="2" t="inlineStr">
        <is>
          <t>nivel de maturitate tehnologică și a pieței</t>
        </is>
      </c>
      <c r="CG125" s="2" t="inlineStr">
        <is>
          <t>2</t>
        </is>
      </c>
      <c r="CH125" s="2" t="inlineStr">
        <is>
          <t/>
        </is>
      </c>
      <c r="CI125" t="inlineStr">
        <is>
          <t/>
        </is>
      </c>
      <c r="CJ125" t="inlineStr">
        <is>
          <t/>
        </is>
      </c>
      <c r="CK125" t="inlineStr">
        <is>
          <t/>
        </is>
      </c>
      <c r="CL125" t="inlineStr">
        <is>
          <t/>
        </is>
      </c>
      <c r="CM125" t="inlineStr">
        <is>
          <t/>
        </is>
      </c>
      <c r="CN125" t="inlineStr">
        <is>
          <t/>
        </is>
      </c>
      <c r="CO125" t="inlineStr">
        <is>
          <t/>
        </is>
      </c>
      <c r="CP125" t="inlineStr">
        <is>
          <t/>
        </is>
      </c>
      <c r="CQ125" t="inlineStr">
        <is>
          <t/>
        </is>
      </c>
      <c r="CR125" t="inlineStr">
        <is>
          <t/>
        </is>
      </c>
      <c r="CS125" t="inlineStr">
        <is>
          <t/>
        </is>
      </c>
      <c r="CT125" t="inlineStr">
        <is>
          <t/>
        </is>
      </c>
      <c r="CU125" t="inlineStr">
        <is>
          <t/>
        </is>
      </c>
    </row>
    <row r="126">
      <c r="A126" s="1" t="str">
        <f>HYPERLINK("https://iate.europa.eu/entry/result/3552077/all", "3552077")</f>
        <v>3552077</v>
      </c>
      <c r="B126" t="inlineStr">
        <is>
          <t>ENVIRONMENT</t>
        </is>
      </c>
      <c r="C126" t="inlineStr">
        <is>
          <t>ENVIRONMENT|environmental policy|climate change policy</t>
        </is>
      </c>
      <c r="D126" t="inlineStr">
        <is>
          <t/>
        </is>
      </c>
      <c r="E126" t="inlineStr">
        <is>
          <t/>
        </is>
      </c>
      <c r="F126" t="inlineStr">
        <is>
          <t/>
        </is>
      </c>
      <c r="G126" t="inlineStr">
        <is>
          <t/>
        </is>
      </c>
      <c r="H126" t="inlineStr">
        <is>
          <t/>
        </is>
      </c>
      <c r="I126" t="inlineStr">
        <is>
          <t/>
        </is>
      </c>
      <c r="J126" t="inlineStr">
        <is>
          <t/>
        </is>
      </c>
      <c r="K126" t="inlineStr">
        <is>
          <t/>
        </is>
      </c>
      <c r="L126" t="inlineStr">
        <is>
          <t/>
        </is>
      </c>
      <c r="M126" t="inlineStr">
        <is>
          <t/>
        </is>
      </c>
      <c r="N126" t="inlineStr">
        <is>
          <t/>
        </is>
      </c>
      <c r="O126" t="inlineStr">
        <is>
          <t/>
        </is>
      </c>
      <c r="P126" s="2" t="inlineStr">
        <is>
          <t>„Stop-the-Clock“-Beschluss|
Beschluss Nr. 377/2013/EU des Europäischen Parlaments und des Rates vom 24. April 2013 of 24 April 2013 über die vorübergehende Abweichung von der Richtlinie 2003/87/EG über ein System für den Handel mit Treibhausgasemissionszertifikaten in der Gemeinschaft|
Aussetzungsbeschluss</t>
        </is>
      </c>
      <c r="Q126" s="2" t="inlineStr">
        <is>
          <t>3|
3|
3</t>
        </is>
      </c>
      <c r="R126" s="2" t="inlineStr">
        <is>
          <t xml:space="preserve">|
|
</t>
        </is>
      </c>
      <c r="S126" t="inlineStr">
        <is>
          <t>Beschluss Nr. 377/2013/EU des Europäischen Parlaments und des Rates vom 24. April 2013 of 24 April 2013 über die vorübergehende Abweichung von der Richtlinie 2003/87/EG über ein System für den Handel mit Treibhausgasemissionszertifikaten in der Gemeinschaft</t>
        </is>
      </c>
      <c r="T126" s="2" t="inlineStr">
        <is>
          <t>απόφαση για το πάγωμα του χρόνου|
απόφαση αριθ. 377/2013/ΕΕ του Ευρωπαϊκού Κοινοβουλίου και του Συμβουλίου της 24ης Απριλίου 2013 για προσωρινή παρέκκλιση από την οδηγία 2003/87/ΕΚ σχετικά με τη θέσπιση συστήματος εμπορίας δικαιωμάτων εκπομπής αερίων θερμοκηπίου εντός της Κοινότητας</t>
        </is>
      </c>
      <c r="U126" s="2" t="inlineStr">
        <is>
          <t>3|
3</t>
        </is>
      </c>
      <c r="V126" s="2" t="inlineStr">
        <is>
          <t xml:space="preserve">|
</t>
        </is>
      </c>
      <c r="W126" t="inlineStr">
        <is>
          <t/>
        </is>
      </c>
      <c r="X126" s="2" t="inlineStr">
        <is>
          <t>Decision No 377/2013/EU derogating temporarily from Directive 2003/87/EC establishing a scheme for greenhouse gas emission allowance trading within the Community|
Decision No 377/2013/EU of the European Parliament and of the Council of 24 April 2013 derogating temporarily from Directive 2003/87/EC establishing a scheme for greenhouse gas emission allowance trading within the Community|
Stop-the-Clock Decision</t>
        </is>
      </c>
      <c r="Y126" s="2" t="inlineStr">
        <is>
          <t>3|
4|
3</t>
        </is>
      </c>
      <c r="Z126" s="2" t="inlineStr">
        <is>
          <t xml:space="preserve">|
|
</t>
        </is>
      </c>
      <c r="AA126" t="inlineStr">
        <is>
          <t>Decision No 377/2013/EU, which temporarily exempts international flights - to and from most non-EU destinations - from certain EU ETS [&lt;a href="/entry/result/933374/all" id="ENTRY_TO_ENTRY_CONVERTER" target="_blank"&gt;IATE:933374&lt;/a&gt; ]obligations</t>
        </is>
      </c>
      <c r="AB126" s="2" t="inlineStr">
        <is>
          <t>Decisión de suspensión temporal</t>
        </is>
      </c>
      <c r="AC126" s="2" t="inlineStr">
        <is>
          <t>3</t>
        </is>
      </c>
      <c r="AD126" s="2" t="inlineStr">
        <is>
          <t/>
        </is>
      </c>
      <c r="AE126" t="inlineStr">
        <is>
          <t/>
        </is>
      </c>
      <c r="AF126" t="inlineStr">
        <is>
          <t/>
        </is>
      </c>
      <c r="AG126" t="inlineStr">
        <is>
          <t/>
        </is>
      </c>
      <c r="AH126" t="inlineStr">
        <is>
          <t/>
        </is>
      </c>
      <c r="AI126" t="inlineStr">
        <is>
          <t/>
        </is>
      </c>
      <c r="AJ126" s="2" t="inlineStr">
        <is>
          <t>Euroopan parlamentin ja neuvoston päätös N:o 377/2013/EU, annettu 24 päivänä huhtikuuta 2013, poikkeamisesta tilapäisesti kasvihuonekaasujen päästöoikeuksien kaupan järjestelmän toteuttamisesta yhteisössä annetusta direktiivistä 2003/87/EY|
keskeytyspäätös|
"stop the clock" -päätös</t>
        </is>
      </c>
      <c r="AK126" s="2" t="inlineStr">
        <is>
          <t>3|
3|
3</t>
        </is>
      </c>
      <c r="AL126" s="2" t="inlineStr">
        <is>
          <t xml:space="preserve">|
|
</t>
        </is>
      </c>
      <c r="AM126" t="inlineStr">
        <is>
          <t/>
        </is>
      </c>
      <c r="AN126" s="2" t="inlineStr">
        <is>
          <t>décision "suspensive"</t>
        </is>
      </c>
      <c r="AO126" s="2" t="inlineStr">
        <is>
          <t>3</t>
        </is>
      </c>
      <c r="AP126" s="2" t="inlineStr">
        <is>
          <t/>
        </is>
      </c>
      <c r="AQ126" t="inlineStr">
        <is>
          <t/>
        </is>
      </c>
      <c r="AR126" s="2" t="inlineStr">
        <is>
          <t>Cinneadh Stad-an-Clog|
Cinneadh 377/2013/AE lena maolaítear go sealadach ar Threoir 2003/87/CE lena mbunaítear scéim um liúntais astaíochtaí gás ceaptha teasa a thrádáil laistigh den Chomhphobal|
Cinneadh 377/2013/AE ó Pharlaimint na hEorpa agus ón gComhairle an 24 Aibreán 2013 lena maolaítear go sealadach ar Threoir 2003/87/CE lena mbunaítear scéim um liúntais astaíochtaí gás ceaptha teasa a thrádáil laistigh den Chomhphobal</t>
        </is>
      </c>
      <c r="AS126" s="2" t="inlineStr">
        <is>
          <t>3|
3|
3</t>
        </is>
      </c>
      <c r="AT126" s="2" t="inlineStr">
        <is>
          <t xml:space="preserve">|
|
</t>
        </is>
      </c>
      <c r="AU126" t="inlineStr">
        <is>
          <t/>
        </is>
      </c>
      <c r="AV126" s="2" t="inlineStr">
        <is>
          <t>„odluka o zaustavljanju sata”</t>
        </is>
      </c>
      <c r="AW126" s="2" t="inlineStr">
        <is>
          <t>2</t>
        </is>
      </c>
      <c r="AX126" s="2" t="inlineStr">
        <is>
          <t/>
        </is>
      </c>
      <c r="AY126" t="inlineStr">
        <is>
          <t/>
        </is>
      </c>
      <c r="AZ126" t="inlineStr">
        <is>
          <t/>
        </is>
      </c>
      <c r="BA126" t="inlineStr">
        <is>
          <t/>
        </is>
      </c>
      <c r="BB126" t="inlineStr">
        <is>
          <t/>
        </is>
      </c>
      <c r="BC126" t="inlineStr">
        <is>
          <t/>
        </is>
      </c>
      <c r="BD126" s="2" t="inlineStr">
        <is>
          <t>Decisione n. 377/2013/UE del Parlamento europeo e del Consiglio, del 24 aprile 2013, recante deroga temporanea alla direttiva 2003/87/CE del Parlamento europeo e del Consiglio che istituisce un sistema per lo scambio di quote di emissioni dei gas a effetto serra nella Comunità|
decisione di sospensione dei termini</t>
        </is>
      </c>
      <c r="BE126" s="2" t="inlineStr">
        <is>
          <t>3|
3</t>
        </is>
      </c>
      <c r="BF126" s="2" t="inlineStr">
        <is>
          <t xml:space="preserve">|
</t>
        </is>
      </c>
      <c r="BG126" t="inlineStr">
        <is>
          <t>decisione di rinviare l'applicazione di taluni obblighi, introdotti prima della 38a sessione dell'Assemblea dell'ICAO, nell'ambito dell'applicazione della direttiva 2003/87/CE che ha istituito il sistema di scambio di quote di emissioni dell'UE (sistema EU ETS)</t>
        </is>
      </c>
      <c r="BH126" s="2" t="inlineStr">
        <is>
          <t>Sprendimas dėl nukrypti leidžiančios nuostatos|
Sprendimas Nr. 377/2013/ES, kuriuo laikinai nukrypstama nuo Direktyvos 2003/87/EB, nustatančios šiltnamio efektą sukeliančių dujų emisijos leidimų sistemą Bendrijoje</t>
        </is>
      </c>
      <c r="BI126" s="2" t="inlineStr">
        <is>
          <t>3|
3</t>
        </is>
      </c>
      <c r="BJ126" s="2" t="inlineStr">
        <is>
          <t xml:space="preserve">|
</t>
        </is>
      </c>
      <c r="BK126" t="inlineStr">
        <is>
          <t/>
        </is>
      </c>
      <c r="BL126" t="inlineStr">
        <is>
          <t/>
        </is>
      </c>
      <c r="BM126" t="inlineStr">
        <is>
          <t/>
        </is>
      </c>
      <c r="BN126" t="inlineStr">
        <is>
          <t/>
        </is>
      </c>
      <c r="BO126" t="inlineStr">
        <is>
          <t/>
        </is>
      </c>
      <c r="BP126" s="2" t="inlineStr">
        <is>
          <t>Deċiżjoni Nru 377/2013/UE tal-Parlament Ewropew u tal-Kunsill tal-24 ta’ April 2013 għal deroga temporanja mid-Direttiva 2003/87/KE li tistabbilixxi skema għall-iskambju ta’ kwoti ta’ emissjonijiet ta’ gassijiet serra ġewwa l-Komunità|
id-Deċiżjoni Waqqaf l-Arloġġ</t>
        </is>
      </c>
      <c r="BQ126" s="2" t="inlineStr">
        <is>
          <t>3|
3</t>
        </is>
      </c>
      <c r="BR126" s="2" t="inlineStr">
        <is>
          <t xml:space="preserve">|
</t>
        </is>
      </c>
      <c r="BS126" t="inlineStr">
        <is>
          <t>din id-Deċiżjoni teżenta b'mod temporanju lit-titjiriet internazzjonali (lejn u minn ħafna destinazzjonijiet mhux tal-UE) minn ċerti obbligi tal-EU ETS [&lt;a href="/entry/result/933374/all" id="ENTRY_TO_ENTRY_CONVERTER" target="_blank"&gt;IATE:933374&lt;/a&gt; ]</t>
        </is>
      </c>
      <c r="BT126" s="2" t="inlineStr">
        <is>
          <t>stop-de-tijd-besluit|
Besluit nr. 377/2013/EU van het Europees Parlement en de Raad van 24 april 2013 tot tijdelijke afwijking van Richtlijn 2003/87/EG tot vaststelling van een regeling voor de handel in broeikasgasemissierechten binnen de Gemeenschap</t>
        </is>
      </c>
      <c r="BU126" s="2" t="inlineStr">
        <is>
          <t>3|
3</t>
        </is>
      </c>
      <c r="BV126" s="2" t="inlineStr">
        <is>
          <t xml:space="preserve">|
</t>
        </is>
      </c>
      <c r="BW126" t="inlineStr">
        <is>
          <t>besluit om de handhaving van bepaalde verplichtingen die vóór de 38e Algemene Vergadering van de ICAO zijn ontstaan in het kader van Richtlijn 2003/87/EG, waarin de EU-regeling voor de handel in emissierechten (ETS) is vastgesteld, op te schorten</t>
        </is>
      </c>
      <c r="BX126" s="2" t="inlineStr">
        <is>
          <t>decyzja Parlamentu Europejskiego i Rady nr 377/2013/UE z dnia 24 kwietnia 2013 r. wprowadzająca tymczasowe odstępstwo od dyrektywy 2003/87/WE ustanawiającej system handlu przydziałami emisji gazów cieplarnianych we Wspólnocie|
decyzja o tymczasowym odstępstwie</t>
        </is>
      </c>
      <c r="BY126" s="2" t="inlineStr">
        <is>
          <t>3|
3</t>
        </is>
      </c>
      <c r="BZ126" s="2" t="inlineStr">
        <is>
          <t xml:space="preserve">|
</t>
        </is>
      </c>
      <c r="CA126" t="inlineStr">
        <is>
          <t/>
        </is>
      </c>
      <c r="CB126" s="2" t="inlineStr">
        <is>
          <t>Decisão n.º 377/2013/UE que derroga temporariamente a Diretiva 2003/87/CE relativa à criação de um regime de comércio de licenças de emissão de gases com efeito de estufa na Comunidade|
Decisão Suspensiva</t>
        </is>
      </c>
      <c r="CC126" s="2" t="inlineStr">
        <is>
          <t>3|
3</t>
        </is>
      </c>
      <c r="CD126" s="2" t="inlineStr">
        <is>
          <t xml:space="preserve">|
</t>
        </is>
      </c>
      <c r="CE126" t="inlineStr">
        <is>
          <t>Decisão do Parlamento Europeu e do Conselho que isenta temporariamente os operadores de aeronaves dos requisitos previstos no artigo 12.º, n.º 2-A, e no artigo 14.º, n.º 3 da &lt;a href="https://eur-lex.europa.eu/legal-content/PT/TXT/?uri=CELEX%3A32003L0087&amp;amp;from=PT" target="_blank"&gt;Diretiva 2003/87/CE&lt;/a&gt; para as atividades com partida e chegada em aeródromos situados em países fora da União.</t>
        </is>
      </c>
      <c r="CF126" t="inlineStr">
        <is>
          <t/>
        </is>
      </c>
      <c r="CG126" t="inlineStr">
        <is>
          <t/>
        </is>
      </c>
      <c r="CH126" t="inlineStr">
        <is>
          <t/>
        </is>
      </c>
      <c r="CI126" t="inlineStr">
        <is>
          <t/>
        </is>
      </c>
      <c r="CJ126" s="2" t="inlineStr">
        <is>
          <t>rozhodnutie o odložení účinnosti|
rozhodnutie Európskeho parlamentu a Rady č. 377/2013/EÚ z 24. apríla 2013 o dočasnej výnimke zo smernice 2003/87/ES o vytvorení systému obchodovania s emisnými kvótami skleníkových plynov v Spoločenstve</t>
        </is>
      </c>
      <c r="CK126" s="2" t="inlineStr">
        <is>
          <t>3|
3</t>
        </is>
      </c>
      <c r="CL126" s="2" t="inlineStr">
        <is>
          <t xml:space="preserve">|
</t>
        </is>
      </c>
      <c r="CM126" t="inlineStr">
        <is>
          <t>rozhodnutie o odložení presadzovania plnenia určitých povinností, ktoré vyplynuli zo smernice 2003/87/ES o vytvorení EU ETS, pre lety z väčšiny krajín mimo EÚ a do nich s cieľom uľahčiť pokrok ku globálnej koncepcii znižovania emisií v rámci ICAO</t>
        </is>
      </c>
      <c r="CN126" s="2" t="inlineStr">
        <is>
          <t>Sklep št. 377/2013/EU o začasnem odstopanju od Direktive 2003/87/ES o vzpostavitvi sistema za trgovanje s pravicami do emisije toplogrednih plinov v Skupnosti|
sklep o ustavitvi ure|
Sklep št. 377/2013/EU Evropskega parlamenta in Sveta o začasnem odstopanju od Direktive 2003/87/ES o vzpostavitvi sistema za trgovanje s pravicami do emisije toplogrednih plinov v Skupnosti</t>
        </is>
      </c>
      <c r="CO126" s="2" t="inlineStr">
        <is>
          <t>3|
3|
3</t>
        </is>
      </c>
      <c r="CP126" s="2" t="inlineStr">
        <is>
          <t xml:space="preserve">|
|
</t>
        </is>
      </c>
      <c r="CQ126" t="inlineStr">
        <is>
          <t/>
        </is>
      </c>
      <c r="CR126" s="2" t="inlineStr">
        <is>
          <t>beslut nr 377/2013/EU om tillfälligt undantag från direktiv 2003/87/EG om ett system för handel med utsläppsrätter för växthusgaser inom gemenskapen|
beslutet om att ”stoppa klockan”</t>
        </is>
      </c>
      <c r="CS126" s="2" t="inlineStr">
        <is>
          <t>3|
3</t>
        </is>
      </c>
      <c r="CT126" s="2" t="inlineStr">
        <is>
          <t xml:space="preserve">|
</t>
        </is>
      </c>
      <c r="CU126" t="inlineStr">
        <is>
          <t/>
        </is>
      </c>
    </row>
    <row r="127">
      <c r="A127" s="1" t="str">
        <f>HYPERLINK("https://iate.europa.eu/entry/result/886956/all", "886956")</f>
        <v>886956</v>
      </c>
      <c r="B127" t="inlineStr">
        <is>
          <t>AGRICULTURE, FORESTRY AND FISHERIES;TRANSPORT</t>
        </is>
      </c>
      <c r="C127" t="inlineStr">
        <is>
          <t>AGRICULTURE, FORESTRY AND FISHERIES|fisheries;TRANSPORT|maritime and inland waterway transport|maritime transport;TRANSPORT|maritime and inland waterway transport|maritime transport|maritime law</t>
        </is>
      </c>
      <c r="D127" s="2" t="inlineStr">
        <is>
          <t>беърбоут чартьор</t>
        </is>
      </c>
      <c r="E127" s="2" t="inlineStr">
        <is>
          <t>4</t>
        </is>
      </c>
      <c r="F127" s="2" t="inlineStr">
        <is>
          <t/>
        </is>
      </c>
      <c r="G127" t="inlineStr">
        <is>
          <t/>
        </is>
      </c>
      <c r="H127" s="2" t="inlineStr">
        <is>
          <t>nájemce plavidla bez posádky</t>
        </is>
      </c>
      <c r="I127" s="2" t="inlineStr">
        <is>
          <t>3</t>
        </is>
      </c>
      <c r="J127" s="2" t="inlineStr">
        <is>
          <t/>
        </is>
      </c>
      <c r="K127" t="inlineStr">
        <is>
          <t/>
        </is>
      </c>
      <c r="L127" s="2" t="inlineStr">
        <is>
          <t>bareboat charterer|
bareboat-befragter</t>
        </is>
      </c>
      <c r="M127" s="2" t="inlineStr">
        <is>
          <t>4|
3</t>
        </is>
      </c>
      <c r="N127" s="2" t="inlineStr">
        <is>
          <t xml:space="preserve">|
</t>
        </is>
      </c>
      <c r="O127" t="inlineStr">
        <is>
          <t>"Bareboat" vil sige at leje en båd uden besætning.</t>
        </is>
      </c>
      <c r="P127" s="2" t="inlineStr">
        <is>
          <t>Bareboat-Charterer</t>
        </is>
      </c>
      <c r="Q127" s="2" t="inlineStr">
        <is>
          <t>3</t>
        </is>
      </c>
      <c r="R127" s="2" t="inlineStr">
        <is>
          <t/>
        </is>
      </c>
      <c r="S127" t="inlineStr">
        <is>
          <t>Mieter eines Schiffes, der für die personelle Besetzung, Ausrüstung, Versicherung und technische Inspektion selbst verantwortlich ist und die Schiffsbetriebskosten trägt</t>
        </is>
      </c>
      <c r="T127" s="2" t="inlineStr">
        <is>
          <t>ναυλωτής πλοίου χωρίς φορτίο</t>
        </is>
      </c>
      <c r="U127" s="2" t="inlineStr">
        <is>
          <t>2</t>
        </is>
      </c>
      <c r="V127" s="2" t="inlineStr">
        <is>
          <t/>
        </is>
      </c>
      <c r="W127" t="inlineStr">
        <is>
          <t/>
        </is>
      </c>
      <c r="X127" s="2" t="inlineStr">
        <is>
          <t>charterer by demise|
demise charterer|
bareboat charterer</t>
        </is>
      </c>
      <c r="Y127" s="2" t="inlineStr">
        <is>
          <t>3|
3|
3</t>
        </is>
      </c>
      <c r="Z127" s="2" t="inlineStr">
        <is>
          <t>|
|
preferred</t>
        </is>
      </c>
      <c r="AA127" t="inlineStr">
        <is>
          <t>person or company who charters a ship for a period of time, provides crew, bunkers and stores and pays all operating costs</t>
        </is>
      </c>
      <c r="AB127" s="2" t="inlineStr">
        <is>
          <t>fletador de casco desnudo|
fletador a quien se ha concedido la gestión náutica|
fletador con cesión de la gestión náutica</t>
        </is>
      </c>
      <c r="AC127" s="2" t="inlineStr">
        <is>
          <t>2|
2|
2</t>
        </is>
      </c>
      <c r="AD127" s="2" t="inlineStr">
        <is>
          <t xml:space="preserve">|
|
</t>
        </is>
      </c>
      <c r="AE127" t="inlineStr">
        <is>
          <t/>
        </is>
      </c>
      <c r="AF127" s="2" t="inlineStr">
        <is>
          <t>laevapereta prahtija</t>
        </is>
      </c>
      <c r="AG127" s="2" t="inlineStr">
        <is>
          <t>3</t>
        </is>
      </c>
      <c r="AH127" s="2" t="inlineStr">
        <is>
          <t/>
        </is>
      </c>
      <c r="AI127" t="inlineStr">
        <is>
          <t>isik, kes on sõlminud laevaomanikuga lepingu laeva kasutamiseks ilma meeskonnata</t>
        </is>
      </c>
      <c r="AJ127" s="2" t="inlineStr">
        <is>
          <t>bareboat-rahtaaja|
ilman miehistöä rahdatun aluksen rahdinantaja|
ilman miehistöä rahdatun aluksen rahtaaja</t>
        </is>
      </c>
      <c r="AK127" s="2" t="inlineStr">
        <is>
          <t>3|
3|
2</t>
        </is>
      </c>
      <c r="AL127" s="2" t="inlineStr">
        <is>
          <t xml:space="preserve">|
|
</t>
        </is>
      </c>
      <c r="AM127" t="inlineStr">
        <is>
          <t/>
        </is>
      </c>
      <c r="AN127" s="2" t="inlineStr">
        <is>
          <t>affréteur en dévolution|
affréteur coque nue</t>
        </is>
      </c>
      <c r="AO127" s="2" t="inlineStr">
        <is>
          <t>2|
3</t>
        </is>
      </c>
      <c r="AP127" s="2" t="inlineStr">
        <is>
          <t>|
preferred</t>
        </is>
      </c>
      <c r="AQ127" t="inlineStr">
        <is>
          <t/>
        </is>
      </c>
      <c r="AR127" s="2" t="inlineStr">
        <is>
          <t>cairtfhostóir lánchostais</t>
        </is>
      </c>
      <c r="AS127" s="2" t="inlineStr">
        <is>
          <t>3</t>
        </is>
      </c>
      <c r="AT127" s="2" t="inlineStr">
        <is>
          <t/>
        </is>
      </c>
      <c r="AU127" t="inlineStr">
        <is>
          <t/>
        </is>
      </c>
      <c r="AV127" t="inlineStr">
        <is>
          <t/>
        </is>
      </c>
      <c r="AW127" t="inlineStr">
        <is>
          <t/>
        </is>
      </c>
      <c r="AX127" t="inlineStr">
        <is>
          <t/>
        </is>
      </c>
      <c r="AY127" t="inlineStr">
        <is>
          <t/>
        </is>
      </c>
      <c r="AZ127" t="inlineStr">
        <is>
          <t/>
        </is>
      </c>
      <c r="BA127" t="inlineStr">
        <is>
          <t/>
        </is>
      </c>
      <c r="BB127" t="inlineStr">
        <is>
          <t/>
        </is>
      </c>
      <c r="BC127" t="inlineStr">
        <is>
          <t/>
        </is>
      </c>
      <c r="BD127" s="2" t="inlineStr">
        <is>
          <t>noleggiatore a scafo nudo</t>
        </is>
      </c>
      <c r="BE127" s="2" t="inlineStr">
        <is>
          <t>2</t>
        </is>
      </c>
      <c r="BF127" s="2" t="inlineStr">
        <is>
          <t/>
        </is>
      </c>
      <c r="BG127" t="inlineStr">
        <is>
          <t>Per 'noleggio a s.n.' si intende il contratto di locazione di una nave non armata né equipaggiata.</t>
        </is>
      </c>
      <c r="BH127" t="inlineStr">
        <is>
          <t/>
        </is>
      </c>
      <c r="BI127" t="inlineStr">
        <is>
          <t/>
        </is>
      </c>
      <c r="BJ127" t="inlineStr">
        <is>
          <t/>
        </is>
      </c>
      <c r="BK127" t="inlineStr">
        <is>
          <t/>
        </is>
      </c>
      <c r="BL127" s="2" t="inlineStr">
        <is>
          <t>berbouta fraktētājs</t>
        </is>
      </c>
      <c r="BM127" s="2" t="inlineStr">
        <is>
          <t>2</t>
        </is>
      </c>
      <c r="BN127" s="2" t="inlineStr">
        <is>
          <t/>
        </is>
      </c>
      <c r="BO127" t="inlineStr">
        <is>
          <t>persona, kas nofraktējusi kuģi bez apkalpes un ieguvusi to faktiskā valdījumā</t>
        </is>
      </c>
      <c r="BP127" t="inlineStr">
        <is>
          <t/>
        </is>
      </c>
      <c r="BQ127" t="inlineStr">
        <is>
          <t/>
        </is>
      </c>
      <c r="BR127" t="inlineStr">
        <is>
          <t/>
        </is>
      </c>
      <c r="BS127" t="inlineStr">
        <is>
          <t/>
        </is>
      </c>
      <c r="BT127" s="2" t="inlineStr">
        <is>
          <t>rompbevrachter</t>
        </is>
      </c>
      <c r="BU127" s="2" t="inlineStr">
        <is>
          <t>3</t>
        </is>
      </c>
      <c r="BV127" s="2" t="inlineStr">
        <is>
          <t/>
        </is>
      </c>
      <c r="BW127" t="inlineStr">
        <is>
          <t/>
        </is>
      </c>
      <c r="BX127" s="2" t="inlineStr">
        <is>
          <t>czarterujący statek bez załogi</t>
        </is>
      </c>
      <c r="BY127" s="2" t="inlineStr">
        <is>
          <t>3</t>
        </is>
      </c>
      <c r="BZ127" s="2" t="inlineStr">
        <is>
          <t/>
        </is>
      </c>
      <c r="CA127" t="inlineStr">
        <is>
          <t>podmiot czarterujący sam statek</t>
        </is>
      </c>
      <c r="CB127" s="2" t="inlineStr">
        <is>
          <t>afretador em casco nu</t>
        </is>
      </c>
      <c r="CC127" s="2" t="inlineStr">
        <is>
          <t>3</t>
        </is>
      </c>
      <c r="CD127" s="2" t="inlineStr">
        <is>
          <t/>
        </is>
      </c>
      <c r="CE127" t="inlineStr">
        <is>
          <t>Pessoa ou empresa que aluga um navio por um período de tempo, fornece tripulação, bunkers e armazéns e paga todos os custos operacionais.</t>
        </is>
      </c>
      <c r="CF127" s="2" t="inlineStr">
        <is>
          <t>navlositor navă nudă</t>
        </is>
      </c>
      <c r="CG127" s="2" t="inlineStr">
        <is>
          <t>3</t>
        </is>
      </c>
      <c r="CH127" s="2" t="inlineStr">
        <is>
          <t/>
        </is>
      </c>
      <c r="CI127" t="inlineStr">
        <is>
          <t/>
        </is>
      </c>
      <c r="CJ127" t="inlineStr">
        <is>
          <t/>
        </is>
      </c>
      <c r="CK127" t="inlineStr">
        <is>
          <t/>
        </is>
      </c>
      <c r="CL127" t="inlineStr">
        <is>
          <t/>
        </is>
      </c>
      <c r="CM127" t="inlineStr">
        <is>
          <t/>
        </is>
      </c>
      <c r="CN127" s="2" t="inlineStr">
        <is>
          <t>zakupnik gole ladje|
zakupnik ladijskega prostora</t>
        </is>
      </c>
      <c r="CO127" s="2" t="inlineStr">
        <is>
          <t>3|
3</t>
        </is>
      </c>
      <c r="CP127" s="2" t="inlineStr">
        <is>
          <t xml:space="preserve">|
</t>
        </is>
      </c>
      <c r="CQ127" t="inlineStr">
        <is>
          <t/>
        </is>
      </c>
      <c r="CR127" s="2" t="inlineStr">
        <is>
          <t>den som hyr fartyget utan besättning</t>
        </is>
      </c>
      <c r="CS127" s="2" t="inlineStr">
        <is>
          <t>3</t>
        </is>
      </c>
      <c r="CT127" s="2" t="inlineStr">
        <is>
          <t/>
        </is>
      </c>
      <c r="CU127" t="inlineStr">
        <is>
          <t/>
        </is>
      </c>
    </row>
    <row r="128">
      <c r="A128" s="1" t="str">
        <f>HYPERLINK("https://iate.europa.eu/entry/result/1378421/all", "1378421")</f>
        <v>1378421</v>
      </c>
      <c r="B128" t="inlineStr">
        <is>
          <t>TRANSPORT</t>
        </is>
      </c>
      <c r="C128" t="inlineStr">
        <is>
          <t>TRANSPORT|maritime and inland waterway transport|maritime transport</t>
        </is>
      </c>
      <c r="D128" s="2" t="inlineStr">
        <is>
          <t>плаване</t>
        </is>
      </c>
      <c r="E128" s="2" t="inlineStr">
        <is>
          <t>3</t>
        </is>
      </c>
      <c r="F128" s="2" t="inlineStr">
        <is>
          <t/>
        </is>
      </c>
      <c r="G128" t="inlineStr">
        <is>
          <t>всяко движение на кораб, което започва или завършва в пристанище на акостиране и което служи за превоз на пътници или товари с търговска цел</t>
        </is>
      </c>
      <c r="H128" s="2" t="inlineStr">
        <is>
          <t>plavba</t>
        </is>
      </c>
      <c r="I128" s="2" t="inlineStr">
        <is>
          <t>3</t>
        </is>
      </c>
      <c r="J128" s="2" t="inlineStr">
        <is>
          <t/>
        </is>
      </c>
      <c r="K128" t="inlineStr">
        <is>
          <t>jakýkoli pohyb lodě počínající v přístavu určení nebo v něm končící, jenž slouží k přepravě osob nebo nákladu pro obchodní účely</t>
        </is>
      </c>
      <c r="L128" s="2" t="inlineStr">
        <is>
          <t>sejlads|
rejse</t>
        </is>
      </c>
      <c r="M128" s="2" t="inlineStr">
        <is>
          <t>3|
3</t>
        </is>
      </c>
      <c r="N128" s="2" t="inlineStr">
        <is>
          <t xml:space="preserve">preferred|
</t>
        </is>
      </c>
      <c r="O128" t="inlineStr">
        <is>
          <t>bevægelse af et
skib, der udgår fra eller anløber en anløbshavn, og hvis formål det er at
transportere passagerer eller fragt til kommercielle formål</t>
        </is>
      </c>
      <c r="P128" s="2" t="inlineStr">
        <is>
          <t>Fahrt</t>
        </is>
      </c>
      <c r="Q128" s="2" t="inlineStr">
        <is>
          <t>3</t>
        </is>
      </c>
      <c r="R128" s="2" t="inlineStr">
        <is>
          <t/>
        </is>
      </c>
      <c r="S128" t="inlineStr">
        <is>
          <t>jede Bewegung eines Schiffes, die in einem Anlaufhafen beginnt oder endet und die der gewerblichen Beförderung von Personen oder Gütern dient</t>
        </is>
      </c>
      <c r="T128" s="2" t="inlineStr">
        <is>
          <t>πλους|
θαλάσσιος πλους</t>
        </is>
      </c>
      <c r="U128" s="2" t="inlineStr">
        <is>
          <t>3|
3</t>
        </is>
      </c>
      <c r="V128" s="2" t="inlineStr">
        <is>
          <t xml:space="preserve">|
</t>
        </is>
      </c>
      <c r="W128" t="inlineStr">
        <is>
          <t>κάθε μετακίνηση πλοίου από ή προς κάποιο λιμένα κατάπλου που αποσκοπεί στη μεταφορά επιβατών ή φορτίου για εμπορικούς σκοπούς</t>
        </is>
      </c>
      <c r="X128" s="2" t="inlineStr">
        <is>
          <t>voyage</t>
        </is>
      </c>
      <c r="Y128" s="2" t="inlineStr">
        <is>
          <t>3</t>
        </is>
      </c>
      <c r="Z128" s="2" t="inlineStr">
        <is>
          <t/>
        </is>
      </c>
      <c r="AA128" t="inlineStr">
        <is>
          <t>any movement of a ship that originates from or terminates in a port of call and that serves the purpose of transporting passengers or cargo for commercial purposes</t>
        </is>
      </c>
      <c r="AB128" s="2" t="inlineStr">
        <is>
          <t>viaje</t>
        </is>
      </c>
      <c r="AC128" s="2" t="inlineStr">
        <is>
          <t>3</t>
        </is>
      </c>
      <c r="AD128" s="2" t="inlineStr">
        <is>
          <t/>
        </is>
      </c>
      <c r="AE128" t="inlineStr">
        <is>
          <t>Cualquier movimiento de un buque que comience o termine en un puerto de 
escala y se realice para transportar pasajeros o mercancías con fines 
comerciales.</t>
        </is>
      </c>
      <c r="AF128" s="2" t="inlineStr">
        <is>
          <t>reis</t>
        </is>
      </c>
      <c r="AG128" s="2" t="inlineStr">
        <is>
          <t>3</t>
        </is>
      </c>
      <c r="AH128" s="2" t="inlineStr">
        <is>
          <t/>
        </is>
      </c>
      <c r="AI128" t="inlineStr">
        <is>
          <t>laeva liikumine, mis algab külastatavast sadamast või lõpeb selle sadamaga ja mille eesmärk on reisijate- või lastivedu kaubanduslikul eesmärgil</t>
        </is>
      </c>
      <c r="AJ128" s="2" t="inlineStr">
        <is>
          <t>matka|
merimatka</t>
        </is>
      </c>
      <c r="AK128" s="2" t="inlineStr">
        <is>
          <t>3|
2</t>
        </is>
      </c>
      <c r="AL128" s="2" t="inlineStr">
        <is>
          <t xml:space="preserve">|
</t>
        </is>
      </c>
      <c r="AM128" t="inlineStr">
        <is>
          <t>kaikki aluksen liikkeet, jotka alkavat käyntisatamasta tai päättyvät 
käyntisatamaan ja joiden tarkoituksena on matkustajien tai lastin 
kaupallinen kuljettaminen</t>
        </is>
      </c>
      <c r="AN128" s="2" t="inlineStr">
        <is>
          <t>voyage|
voyage en mer</t>
        </is>
      </c>
      <c r="AO128" s="2" t="inlineStr">
        <is>
          <t>3|
3</t>
        </is>
      </c>
      <c r="AP128" s="2" t="inlineStr">
        <is>
          <t xml:space="preserve">|
</t>
        </is>
      </c>
      <c r="AQ128" t="inlineStr">
        <is>
          <t/>
        </is>
      </c>
      <c r="AR128" s="2" t="inlineStr">
        <is>
          <t>aistear|
muiraistear|
turas</t>
        </is>
      </c>
      <c r="AS128" s="2" t="inlineStr">
        <is>
          <t>3|
3|
3</t>
        </is>
      </c>
      <c r="AT128" s="2" t="inlineStr">
        <is>
          <t xml:space="preserve">|
|
</t>
        </is>
      </c>
      <c r="AU128" t="inlineStr">
        <is>
          <t>aon ghluaiseacht de chuid loinge a thosaíonn ó chalafort cuarda nó a chríochnaíonn i gcalafort cuarda agus arb é is feidhm léi paisinéirí nó lastas a iompar chun críocha tráchtála</t>
        </is>
      </c>
      <c r="AV128" s="2" t="inlineStr">
        <is>
          <t>putovanje</t>
        </is>
      </c>
      <c r="AW128" s="2" t="inlineStr">
        <is>
          <t>3</t>
        </is>
      </c>
      <c r="AX128" s="2" t="inlineStr">
        <is>
          <t/>
        </is>
      </c>
      <c r="AY128" t="inlineStr">
        <is>
          <t>svako kretanje broda koje počinje u luci pristajanja ili završava u njoj i čija je svrha prijevoz putnika ili tereta u komercijalne svrhe</t>
        </is>
      </c>
      <c r="AZ128" s="2" t="inlineStr">
        <is>
          <t>út</t>
        </is>
      </c>
      <c r="BA128" s="2" t="inlineStr">
        <is>
          <t>3</t>
        </is>
      </c>
      <c r="BB128" s="2" t="inlineStr">
        <is>
          <t/>
        </is>
      </c>
      <c r="BC128" t="inlineStr">
        <is>
          <t>a hajó minden olyan mozgása, amely egy útiterv szerinti kikötőből indul 
vagy ott ér véget, és amelynek a célja személyek vagy áruk kereskedelmi 
célú szállítása</t>
        </is>
      </c>
      <c r="BD128" s="2" t="inlineStr">
        <is>
          <t>tratta</t>
        </is>
      </c>
      <c r="BE128" s="2" t="inlineStr">
        <is>
          <t>3</t>
        </is>
      </c>
      <c r="BF128" s="2" t="inlineStr">
        <is>
          <t/>
        </is>
      </c>
      <c r="BG128" t="inlineStr">
        <is>
          <t>ogni movimento di una nave che ha origine o termine in un porto di scalo e serve a trasportare passeggeri o merci a fini commerciali</t>
        </is>
      </c>
      <c r="BH128" s="2" t="inlineStr">
        <is>
          <t>reisas</t>
        </is>
      </c>
      <c r="BI128" s="2" t="inlineStr">
        <is>
          <t>3</t>
        </is>
      </c>
      <c r="BJ128" s="2" t="inlineStr">
        <is>
          <t/>
        </is>
      </c>
      <c r="BK128" t="inlineStr">
        <is>
          <t>laivo judėjimas, kuris prasideda įplaukimo uoste ar jame baigiasi ir kurio paskirtis – pervežti keleivius ar krovinius komerciniais tikslais</t>
        </is>
      </c>
      <c r="BL128" s="2" t="inlineStr">
        <is>
          <t>reiss</t>
        </is>
      </c>
      <c r="BM128" s="2" t="inlineStr">
        <is>
          <t>3</t>
        </is>
      </c>
      <c r="BN128" s="2" t="inlineStr">
        <is>
          <t/>
        </is>
      </c>
      <c r="BO128" t="inlineStr">
        <is>
          <t>jebkura kuģa kustība, kura sākas vai beidzas piestāšanas ostā un kuras 
mērķis ir komerciālos nolūkos pārvadāt pasažierus vai kravu</t>
        </is>
      </c>
      <c r="BP128" s="2" t="inlineStr">
        <is>
          <t>vjaġġ</t>
        </is>
      </c>
      <c r="BQ128" s="2" t="inlineStr">
        <is>
          <t>3</t>
        </is>
      </c>
      <c r="BR128" s="2" t="inlineStr">
        <is>
          <t/>
        </is>
      </c>
      <c r="BS128" t="inlineStr">
        <is>
          <t>kwalunkwe moviment ta' vapur li joriġina minn port, jew jispiċċa f'port tal-waqfa u li jaqdi l-funzjoni ta' trasport ta' passiġġieri jew merkanzija għal finijiet kummerċjali</t>
        </is>
      </c>
      <c r="BT128" s="2" t="inlineStr">
        <is>
          <t>reis</t>
        </is>
      </c>
      <c r="BU128" s="2" t="inlineStr">
        <is>
          <t>3</t>
        </is>
      </c>
      <c r="BV128" s="2" t="inlineStr">
        <is>
          <t/>
        </is>
      </c>
      <c r="BW128" t="inlineStr">
        <is>
          <t>beweging van een schip dat vertrekt uit of aankomt in een aanloophaven en dat dient voor commercieel passagiers- of vrachtvervoer</t>
        </is>
      </c>
      <c r="BX128" s="2" t="inlineStr">
        <is>
          <t>rejs</t>
        </is>
      </c>
      <c r="BY128" s="2" t="inlineStr">
        <is>
          <t>3</t>
        </is>
      </c>
      <c r="BZ128" s="2" t="inlineStr">
        <is>
          <t/>
        </is>
      </c>
      <c r="CA128" t="inlineStr">
        <is>
          <t>każde przemieszczenie się statku, które zaczyna się lub kończy w porcie zawinięcia i które służy transportowi osób lub towarów do celów komercyjnych</t>
        </is>
      </c>
      <c r="CB128" s="2" t="inlineStr">
        <is>
          <t>viagem</t>
        </is>
      </c>
      <c r="CC128" s="2" t="inlineStr">
        <is>
          <t>3</t>
        </is>
      </c>
      <c r="CD128" s="2" t="inlineStr">
        <is>
          <t/>
        </is>
      </c>
      <c r="CE128" t="inlineStr">
        <is>
          <t>Movimento de um navio que se inicia ou termina num porto de escala e que tem por objetivo transportar passageiros ou mercadorias para fins comerciais.</t>
        </is>
      </c>
      <c r="CF128" s="2" t="inlineStr">
        <is>
          <t>voiaj</t>
        </is>
      </c>
      <c r="CG128" s="2" t="inlineStr">
        <is>
          <t>4</t>
        </is>
      </c>
      <c r="CH128" s="2" t="inlineStr">
        <is>
          <t/>
        </is>
      </c>
      <c r="CI128" t="inlineStr">
        <is>
          <t>În sensul prezentului ordin, termenii și expresiile de mai jos au următoarele semnificații: [...] ț) &lt;b&gt;voiaj&lt;/b&gt; intern - un voiaj pe mare efectuat dintr-un port al unui stat membru al Uniunii Europene cu întoarcere în același port sau spre alt port din acel stat membru; u) &lt;b&gt;voiaj&lt;/b&gt; internațional - un voiaj pe mare, efectuat dintr-un port al unui stat membru al Uniunii Europene spre un port din afara acelui stat membru ori invers [...].</t>
        </is>
      </c>
      <c r="CJ128" s="2" t="inlineStr">
        <is>
          <t>plavba</t>
        </is>
      </c>
      <c r="CK128" s="2" t="inlineStr">
        <is>
          <t>3</t>
        </is>
      </c>
      <c r="CL128" s="2" t="inlineStr">
        <is>
          <t/>
        </is>
      </c>
      <c r="CM128" t="inlineStr">
        <is>
          <t>akýkoľvek pohyb lode začínajúci alebo končiaci v prístave zastavenia na účely komerčnej prepravy pasažierov alebo nákladu</t>
        </is>
      </c>
      <c r="CN128" s="2" t="inlineStr">
        <is>
          <t>potovanje</t>
        </is>
      </c>
      <c r="CO128" s="2" t="inlineStr">
        <is>
          <t>3</t>
        </is>
      </c>
      <c r="CP128" s="2" t="inlineStr">
        <is>
          <t/>
        </is>
      </c>
      <c r="CQ128" t="inlineStr">
        <is>
          <t>vsako gibanje ladje, ki se začne ali konča v pristanišču postanka in je namenjeno prevozu potnikov ali tovora v komercialne namene</t>
        </is>
      </c>
      <c r="CR128" s="2" t="inlineStr">
        <is>
          <t>resa</t>
        </is>
      </c>
      <c r="CS128" s="2" t="inlineStr">
        <is>
          <t>3</t>
        </is>
      </c>
      <c r="CT128" s="2" t="inlineStr">
        <is>
          <t/>
        </is>
      </c>
      <c r="CU128" t="inlineStr">
        <is>
          <t>en förflyttning av ett fartyg som påbörjas eller avslutas i en anlöpshamn och som har till syfte att transportera passagerare eller last i kommersiellt syfte</t>
        </is>
      </c>
    </row>
    <row r="129">
      <c r="A129" s="1" t="str">
        <f>HYPERLINK("https://iate.europa.eu/entry/result/3599864/all", "3599864")</f>
        <v>3599864</v>
      </c>
      <c r="B129" t="inlineStr">
        <is>
          <t>ENERGY;TRANSPORT;EUROPEAN UNION</t>
        </is>
      </c>
      <c r="C129" t="inlineStr">
        <is>
          <t>ENERGY|energy policy|energy industry|fuel;TRANSPORT|maritime and inland waterway transport|maritime transport;ENERGY|energy policy|energy policy;EUROPEAN UNION|European construction|deepening of the European Union|EU activity|EU action|EU initiative</t>
        </is>
      </c>
      <c r="D129" s="2" t="inlineStr">
        <is>
          <t>инициатива FuelEU — сектор „Морско пространство“</t>
        </is>
      </c>
      <c r="E129" s="2" t="inlineStr">
        <is>
          <t>3</t>
        </is>
      </c>
      <c r="F129" s="2" t="inlineStr">
        <is>
          <t/>
        </is>
      </c>
      <c r="G129" t="inlineStr">
        <is>
          <t/>
        </is>
      </c>
      <c r="H129" s="2" t="inlineStr">
        <is>
          <t>Iniciativa pro námořní paliva FuelEU</t>
        </is>
      </c>
      <c r="I129" s="2" t="inlineStr">
        <is>
          <t>3</t>
        </is>
      </c>
      <c r="J129" s="2" t="inlineStr">
        <is>
          <t/>
        </is>
      </c>
      <c r="K129" t="inlineStr">
        <is>
          <t/>
        </is>
      </c>
      <c r="L129" s="2" t="inlineStr">
        <is>
          <t>FuelEU Maritime-initiativet|
FuelEU Maritime|
initiativet FuelEU Maritime</t>
        </is>
      </c>
      <c r="M129" s="2" t="inlineStr">
        <is>
          <t>3|
3|
3</t>
        </is>
      </c>
      <c r="N129" s="2" t="inlineStr">
        <is>
          <t xml:space="preserve">|
|
</t>
        </is>
      </c>
      <c r="O129" t="inlineStr">
        <is>
          <t>initiativ, der har til formål at øge brugen af bæredygtige &lt;a href="https://iate.europa.eu/entry/result/776970/da" target="_blank"&gt;alternative brændstoffer&lt;/a&gt; i den europæiske skibsfart og havne ved at gøre noget ved:&lt;div&gt;– de markedshindringer, der bremser anvendelsen af dem&lt;/div&gt;&lt;div&gt;– usikkerheden om, hvilke tekniske muligheder der er markedsparate&lt;/div&gt;</t>
        </is>
      </c>
      <c r="P129" s="2" t="inlineStr">
        <is>
          <t>Initiative „FuelEU Maritime“</t>
        </is>
      </c>
      <c r="Q129" s="2" t="inlineStr">
        <is>
          <t>3</t>
        </is>
      </c>
      <c r="R129" s="2" t="inlineStr">
        <is>
          <t/>
        </is>
      </c>
      <c r="S129" t="inlineStr">
        <is>
          <t>Initiative zur Steigerung der Verwendung nachhaltiger alternativer Kraftstoffe in der Schifffahrt und in den Häfen in Europa durch die Beseitigung von Markthindernissen, die der Verwendung solcher Kraftstoffe im Wege stehen, und das Schaffen von Klarheit darüber, welche technischen Optionen marktfähig sind</t>
        </is>
      </c>
      <c r="T129" s="2" t="inlineStr">
        <is>
          <t>πρωτοβουλία «FuelEU Maritime»</t>
        </is>
      </c>
      <c r="U129" s="2" t="inlineStr">
        <is>
          <t>3</t>
        </is>
      </c>
      <c r="V129" s="2" t="inlineStr">
        <is>
          <t/>
        </is>
      </c>
      <c r="W129" t="inlineStr">
        <is>
          <t>πρωτοβουλία που αποσκοπεί στην αύξηση της χρήσης βιώσιμων &lt;a href="https://iate.europa.eu/entry/result/776970/en-el" target="_blank"&gt;εναλλακτικών καυσίμων&lt;/a&gt; στις ευρωπαϊκές θαλάσσιες μεταφορές και τους λιμένες, επιλύοντας τα προβλήματα όσον αφορά:&lt;div&gt;-τα εμπόδια στην αγορά που δυσχεραίνουν τη χρήση τέτοιων καυσίμων,&lt;/div&gt;&lt;div&gt;- την αβεβαιότητα σχετικά με τις τεχνικές επιλογές που είναι έτοιμες για άμεση διάθεση στην αγορά.&lt;/div&gt;</t>
        </is>
      </c>
      <c r="X129" s="2" t="inlineStr">
        <is>
          <t>CO2 emissions from shipping – encouraging the use of low-carbon fuels|
FuelEU Maritime initiative|
FuelEU Initiative|
FuelEU Maritime</t>
        </is>
      </c>
      <c r="Y129" s="2" t="inlineStr">
        <is>
          <t>1|
3|
1|
3</t>
        </is>
      </c>
      <c r="Z129" s="2" t="inlineStr">
        <is>
          <t xml:space="preserve">|
|
|
</t>
        </is>
      </c>
      <c r="AA129" t="inlineStr">
        <is>
          <t>initiative that aims to increase the use of sustainable &lt;a href="https://iate.europa.eu/entry/result/776970/en" target="_blank"&gt;alternative fuels&lt;/a&gt; in European shipping and ports by addressing:&lt;div&gt;- market barriers that hamper their use,&lt;/div&gt;&lt;div&gt;- uncertainty about which technical options are market-ready&lt;/div&gt;</t>
        </is>
      </c>
      <c r="AB129" s="2" t="inlineStr">
        <is>
          <t>iniciativa «FuelEU Maritime»</t>
        </is>
      </c>
      <c r="AC129" s="2" t="inlineStr">
        <is>
          <t>3</t>
        </is>
      </c>
      <c r="AD129" s="2" t="inlineStr">
        <is>
          <t/>
        </is>
      </c>
      <c r="AE129" t="inlineStr">
        <is>
          <t>Iniciativa que pretende aumentar el uso de combustibles alternativos sostenibles en el transporte marítimo y los puertos europeos abordando
 los obstáculos del mercado que impiden su utilización 
 y la incertidumbre sobre las opciones técnicas listas para el mercado.</t>
        </is>
      </c>
      <c r="AF129" s="2" t="inlineStr">
        <is>
          <t>algatus „FuelEU Maritime"</t>
        </is>
      </c>
      <c r="AG129" s="2" t="inlineStr">
        <is>
          <t>3</t>
        </is>
      </c>
      <c r="AH129" s="2" t="inlineStr">
        <is>
          <t/>
        </is>
      </c>
      <c r="AI129" t="inlineStr">
        <is>
          <t>algatus, mille eesmärk on suurendada säästvate alternatiivkütuste kasutamist Euroopa laevanduses ja sadamates, käsitledes järgmist:&lt;div&gt;nende kasutamist takistavad turutõkked;&lt;/div&gt;&lt;div&gt;ebakindlus selle suhtes, millised tehnilised lahendused on turuvalmis&lt;/div&gt;</t>
        </is>
      </c>
      <c r="AJ129" s="2" t="inlineStr">
        <is>
          <t>FuelEU Maritime -aloite|
meriliikenteen FuelEU -ehdotus</t>
        </is>
      </c>
      <c r="AK129" s="2" t="inlineStr">
        <is>
          <t>3|
2</t>
        </is>
      </c>
      <c r="AL129" s="2" t="inlineStr">
        <is>
          <t xml:space="preserve">|
</t>
        </is>
      </c>
      <c r="AM129" t="inlineStr">
        <is>
          <t>aloite, jolla pyritään lisäämään kestävien vaihtoehtopolttoaineiden käyttöä Euroopan merenkulussa ja satamissa vähentämällä
niiden käytön markkinaesteitä ja epävarmuutta siitä, mitkä tekniset vaihtoehdot ovat markkinavalmiita</t>
        </is>
      </c>
      <c r="AN129" s="2" t="inlineStr">
        <is>
          <t>initiative FuelEU Maritime</t>
        </is>
      </c>
      <c r="AO129" s="2" t="inlineStr">
        <is>
          <t>3</t>
        </is>
      </c>
      <c r="AP129" s="2" t="inlineStr">
        <is>
          <t/>
        </is>
      </c>
      <c r="AQ129" t="inlineStr">
        <is>
          <t/>
        </is>
      </c>
      <c r="AR129" s="2" t="inlineStr">
        <is>
          <t>FuelEU Maritime|
an tionscnamh 'FuelEU Maritime'</t>
        </is>
      </c>
      <c r="AS129" s="2" t="inlineStr">
        <is>
          <t>3|
3</t>
        </is>
      </c>
      <c r="AT129" s="2" t="inlineStr">
        <is>
          <t xml:space="preserve">|
</t>
        </is>
      </c>
      <c r="AU129" t="inlineStr">
        <is>
          <t/>
        </is>
      </c>
      <c r="AV129" s="2" t="inlineStr">
        <is>
          <t>„FuelEU Maritime”|
inicijativa „FuelEU Maritime”</t>
        </is>
      </c>
      <c r="AW129" s="2" t="inlineStr">
        <is>
          <t>3|
3</t>
        </is>
      </c>
      <c r="AX129" s="2" t="inlineStr">
        <is>
          <t xml:space="preserve">|
</t>
        </is>
      </c>
      <c r="AY129" t="inlineStr">
        <is>
          <t/>
        </is>
      </c>
      <c r="AZ129" s="2" t="inlineStr">
        <is>
          <t>FuelEU tengerészeti kezdeményezés|
FuelEU Maritime kezdeményezés</t>
        </is>
      </c>
      <c r="BA129" s="2" t="inlineStr">
        <is>
          <t>3|
3</t>
        </is>
      </c>
      <c r="BB129" s="2" t="inlineStr">
        <is>
          <t>admitted|
preferred</t>
        </is>
      </c>
      <c r="BC129" t="inlineStr">
        <is>
          <t/>
        </is>
      </c>
      <c r="BD129" s="2" t="inlineStr">
        <is>
          <t>FuelEU Maritime</t>
        </is>
      </c>
      <c r="BE129" s="2" t="inlineStr">
        <is>
          <t>3</t>
        </is>
      </c>
      <c r="BF129" s="2" t="inlineStr">
        <is>
          <t/>
        </is>
      </c>
      <c r="BG129" t="inlineStr">
        <is>
          <t>iniziativa volta a promuovere l'uso di combustibili alternativi sostenibili nel trasporto marittimo e nei porti europei affrontando gli ostacoli al mercato che ne impediscono l'uso e l'incertezza circa quali opzioni tecniche siano già pronte per la commercializzazione</t>
        </is>
      </c>
      <c r="BH129" s="2" t="inlineStr">
        <is>
          <t>iniciatyva „FuelEU Maritime“</t>
        </is>
      </c>
      <c r="BI129" s="2" t="inlineStr">
        <is>
          <t>3</t>
        </is>
      </c>
      <c r="BJ129" s="2" t="inlineStr">
        <is>
          <t/>
        </is>
      </c>
      <c r="BK129" t="inlineStr">
        <is>
          <t/>
        </is>
      </c>
      <c r="BL129" s="2" t="inlineStr">
        <is>
          <t>iniciatīva “FuelEU Maritime”</t>
        </is>
      </c>
      <c r="BM129" s="2" t="inlineStr">
        <is>
          <t>3</t>
        </is>
      </c>
      <c r="BN129" s="2" t="inlineStr">
        <is>
          <t/>
        </is>
      </c>
      <c r="BO129" t="inlineStr">
        <is>
          <t/>
        </is>
      </c>
      <c r="BP129" s="2" t="inlineStr">
        <is>
          <t>inizjattiva FuelEU Maritime|
FuelEU Maritime</t>
        </is>
      </c>
      <c r="BQ129" s="2" t="inlineStr">
        <is>
          <t>3|
3</t>
        </is>
      </c>
      <c r="BR129" s="2" t="inlineStr">
        <is>
          <t xml:space="preserve">|
</t>
        </is>
      </c>
      <c r="BS129" t="inlineStr">
        <is>
          <t>inizjattiva li t-tir tagħha huwa li żżid l-użu tal-&lt;a href="https://iate.europa.eu/entry/result/776970/mt" target="_blank"&gt;fjuwils alternattivi&lt;/a&gt; sostenibbli fit-tbaħħir u fil-portijiet Ewropej, billi tindirizza:&lt;br&gt;- l-ostakli għas-swieq li jxekklu l-użu tagħhom,&lt;br&gt;- l-inċertezza dwar liema soluzzjonijiet tekniċi huma lesti għas-suq</t>
        </is>
      </c>
      <c r="BT129" s="2" t="inlineStr">
        <is>
          <t>FuelEU Zeevaart|
initiatief FuelEU Zeevaart</t>
        </is>
      </c>
      <c r="BU129" s="2" t="inlineStr">
        <is>
          <t>3|
3</t>
        </is>
      </c>
      <c r="BV129" s="2" t="inlineStr">
        <is>
          <t xml:space="preserve">|
</t>
        </is>
      </c>
      <c r="BW129" t="inlineStr">
        <is>
          <t>initiatief dat is bedoeld om het gebruik van duurzame alternatieve brandstoffen in de Europese scheepvaart en havens te bevorderen door:&lt;br&gt;- marktbelemmeringen hiervoor uit de weg te ruimen&lt;br&gt;- zekerheid te bieden over de vraag welke technische opties marktrijp zijn</t>
        </is>
      </c>
      <c r="BX129" s="2" t="inlineStr">
        <is>
          <t>inicjatywa FuelEU Maritime|
FuelEU Maritime</t>
        </is>
      </c>
      <c r="BY129" s="2" t="inlineStr">
        <is>
          <t>3|
3</t>
        </is>
      </c>
      <c r="BZ129" s="2" t="inlineStr">
        <is>
          <t xml:space="preserve">|
</t>
        </is>
      </c>
      <c r="CA129" t="inlineStr">
        <is>
          <t>planowana inicjatywa mająca zwiększyć wykorzystanie zrównoważonych paliw alternatywnych w europejskiej żegludze poprzez rozwiązanie problemu:&lt;div&gt;- barier rynkowych, które utrudniają korzystanie z tych paliw&lt;/div&gt;&lt;div&gt;- niepewności co do tego, które opcje techniczne są gotowe do wprowadzenia na rynek.&lt;/div&gt;</t>
        </is>
      </c>
      <c r="CB129" s="2" t="inlineStr">
        <is>
          <t>iniciativa FuelEU Transportes Marítimos</t>
        </is>
      </c>
      <c r="CC129" s="2" t="inlineStr">
        <is>
          <t>3</t>
        </is>
      </c>
      <c r="CD129" s="2" t="inlineStr">
        <is>
          <t/>
        </is>
      </c>
      <c r="CE129" t="inlineStr">
        <is>
          <t>iniciativa que visa aumentar a utilização de combustíveis alternativos sustentáveis no transporte marítimo europeu e nos portos europeus, resolvendo os problemas em matéria de:&lt;br&gt;- barreiras do mercado que impedem a sua utilização&lt;br&gt;- incerteza sobre quais são as opções técnicas que estão prontas a ser comercializadas.</t>
        </is>
      </c>
      <c r="CF129" s="2" t="inlineStr">
        <is>
          <t>inițiativa FuelEU în domeniul maritim</t>
        </is>
      </c>
      <c r="CG129" s="2" t="inlineStr">
        <is>
          <t>3</t>
        </is>
      </c>
      <c r="CH129" s="2" t="inlineStr">
        <is>
          <t/>
        </is>
      </c>
      <c r="CI129" t="inlineStr">
        <is>
          <t/>
        </is>
      </c>
      <c r="CJ129" s="2" t="inlineStr">
        <is>
          <t>iniciatíva FuelEU Maritime</t>
        </is>
      </c>
      <c r="CK129" s="2" t="inlineStr">
        <is>
          <t>3</t>
        </is>
      </c>
      <c r="CL129" s="2" t="inlineStr">
        <is>
          <t/>
        </is>
      </c>
      <c r="CM129" t="inlineStr">
        <is>
          <t>iniciatíva zameraná na zvýšenie používania udržateľných &lt;a href="https://iate.europa.eu/entry/result/776970/sk" target="_blank"&gt;alternatívnych palív&lt;/a&gt; v európskej lodnej doprave a prístavoch tak, že sa zameria na riešenie:&lt;br&gt;- prekážok na trhu, ktoré bránia ich používaniu,&lt;br&gt;- neistoty, pokiaľ ide o to, ktoré technické možnosti sú pripravené na uvedenie trh</t>
        </is>
      </c>
      <c r="CN129" s="2" t="inlineStr">
        <is>
          <t>FuelEU za pomorstvo|
pobuda „FuelEU za pomorstvo“</t>
        </is>
      </c>
      <c r="CO129" s="2" t="inlineStr">
        <is>
          <t>3|
3</t>
        </is>
      </c>
      <c r="CP129" s="2" t="inlineStr">
        <is>
          <t xml:space="preserve">|
</t>
        </is>
      </c>
      <c r="CQ129" t="inlineStr">
        <is>
          <t/>
        </is>
      </c>
      <c r="CR129" s="2" t="inlineStr">
        <is>
          <t>initiativet FuelEU Maritime</t>
        </is>
      </c>
      <c r="CS129" s="2" t="inlineStr">
        <is>
          <t>3</t>
        </is>
      </c>
      <c r="CT129" s="2" t="inlineStr">
        <is>
          <t/>
        </is>
      </c>
      <c r="CU129" t="inlineStr">
        <is>
          <t/>
        </is>
      </c>
    </row>
    <row r="130">
      <c r="A130" s="1" t="str">
        <f>HYPERLINK("https://iate.europa.eu/entry/result/3599699/all", "3599699")</f>
        <v>3599699</v>
      </c>
      <c r="B130" t="inlineStr">
        <is>
          <t>TRANSPORT;EUROPEAN UNION;ENVIRONMENT</t>
        </is>
      </c>
      <c r="C130" t="inlineStr">
        <is>
          <t>TRANSPORT|maritime and inland waterway transport|maritime transport;EUROPEAN UNION|European Union law|EU act;ENVIRONMENT|deterioration of the environment|nuisance|pollutant|atmospheric pollutant|greenhouse gas</t>
        </is>
      </c>
      <c r="D130" t="inlineStr">
        <is>
          <t/>
        </is>
      </c>
      <c r="E130" t="inlineStr">
        <is>
          <t/>
        </is>
      </c>
      <c r="F130" t="inlineStr">
        <is>
          <t/>
        </is>
      </c>
      <c r="G130" t="inlineStr">
        <is>
          <t/>
        </is>
      </c>
      <c r="H130" t="inlineStr">
        <is>
          <t/>
        </is>
      </c>
      <c r="I130" t="inlineStr">
        <is>
          <t/>
        </is>
      </c>
      <c r="J130" t="inlineStr">
        <is>
          <t/>
        </is>
      </c>
      <c r="K130" t="inlineStr">
        <is>
          <t/>
        </is>
      </c>
      <c r="L130" t="inlineStr">
        <is>
          <t/>
        </is>
      </c>
      <c r="M130" t="inlineStr">
        <is>
          <t/>
        </is>
      </c>
      <c r="N130" t="inlineStr">
        <is>
          <t/>
        </is>
      </c>
      <c r="O130" t="inlineStr">
        <is>
          <t/>
        </is>
      </c>
      <c r="P130" t="inlineStr">
        <is>
          <t/>
        </is>
      </c>
      <c r="Q130" t="inlineStr">
        <is>
          <t/>
        </is>
      </c>
      <c r="R130" t="inlineStr">
        <is>
          <t/>
        </is>
      </c>
      <c r="S130" t="inlineStr">
        <is>
          <t/>
        </is>
      </c>
      <c r="T130" t="inlineStr">
        <is>
          <t/>
        </is>
      </c>
      <c r="U130" t="inlineStr">
        <is>
          <t/>
        </is>
      </c>
      <c r="V130" t="inlineStr">
        <is>
          <t/>
        </is>
      </c>
      <c r="W130" t="inlineStr">
        <is>
          <t/>
        </is>
      </c>
      <c r="X130" s="2" t="inlineStr">
        <is>
          <t>EU MRV Regulation|
MRV Regulation|
Regulation (EU) 2015/757 on the monitoring, reporting and verification of carbon dioxide emissions from maritime transport|
EU Maritime MRV Regulation</t>
        </is>
      </c>
      <c r="Y130" s="2" t="inlineStr">
        <is>
          <t>3|
3|
3|
3</t>
        </is>
      </c>
      <c r="Z130" s="2" t="inlineStr">
        <is>
          <t xml:space="preserve">|
|
|
</t>
        </is>
      </c>
      <c r="AA130" t="inlineStr">
        <is>
          <t/>
        </is>
      </c>
      <c r="AB130" t="inlineStr">
        <is>
          <t/>
        </is>
      </c>
      <c r="AC130" t="inlineStr">
        <is>
          <t/>
        </is>
      </c>
      <c r="AD130" t="inlineStr">
        <is>
          <t/>
        </is>
      </c>
      <c r="AE130" t="inlineStr">
        <is>
          <t/>
        </is>
      </c>
      <c r="AF130" t="inlineStr">
        <is>
          <t/>
        </is>
      </c>
      <c r="AG130" t="inlineStr">
        <is>
          <t/>
        </is>
      </c>
      <c r="AH130" t="inlineStr">
        <is>
          <t/>
        </is>
      </c>
      <c r="AI130" t="inlineStr">
        <is>
          <t/>
        </is>
      </c>
      <c r="AJ130" t="inlineStr">
        <is>
          <t/>
        </is>
      </c>
      <c r="AK130" t="inlineStr">
        <is>
          <t/>
        </is>
      </c>
      <c r="AL130" t="inlineStr">
        <is>
          <t/>
        </is>
      </c>
      <c r="AM130" t="inlineStr">
        <is>
          <t/>
        </is>
      </c>
      <c r="AN130" t="inlineStr">
        <is>
          <t/>
        </is>
      </c>
      <c r="AO130" t="inlineStr">
        <is>
          <t/>
        </is>
      </c>
      <c r="AP130" t="inlineStr">
        <is>
          <t/>
        </is>
      </c>
      <c r="AQ130" t="inlineStr">
        <is>
          <t/>
        </is>
      </c>
      <c r="AR130" s="2" t="inlineStr">
        <is>
          <t>Rialachán (AE) 2015/757 maidir le faireachán, tuairisciú agus fíorú a dhéanamh ar astaíochtaí dé-ocsaíde carbóin ó mhuiriompar|
Rialachán MRV an Aontais|
Rialachán an Aontais maidir le MRV Muirí|
Rialachán MRV</t>
        </is>
      </c>
      <c r="AS130" s="2" t="inlineStr">
        <is>
          <t>3|
3|
3|
3</t>
        </is>
      </c>
      <c r="AT130" s="2" t="inlineStr">
        <is>
          <t xml:space="preserve">|
|
|
</t>
        </is>
      </c>
      <c r="AU130" t="inlineStr">
        <is>
          <t/>
        </is>
      </c>
      <c r="AV130" t="inlineStr">
        <is>
          <t/>
        </is>
      </c>
      <c r="AW130" t="inlineStr">
        <is>
          <t/>
        </is>
      </c>
      <c r="AX130" t="inlineStr">
        <is>
          <t/>
        </is>
      </c>
      <c r="AY130" t="inlineStr">
        <is>
          <t/>
        </is>
      </c>
      <c r="AZ130" t="inlineStr">
        <is>
          <t/>
        </is>
      </c>
      <c r="BA130" t="inlineStr">
        <is>
          <t/>
        </is>
      </c>
      <c r="BB130" t="inlineStr">
        <is>
          <t/>
        </is>
      </c>
      <c r="BC130" t="inlineStr">
        <is>
          <t/>
        </is>
      </c>
      <c r="BD130" t="inlineStr">
        <is>
          <t/>
        </is>
      </c>
      <c r="BE130" t="inlineStr">
        <is>
          <t/>
        </is>
      </c>
      <c r="BF130" t="inlineStr">
        <is>
          <t/>
        </is>
      </c>
      <c r="BG130" t="inlineStr">
        <is>
          <t/>
        </is>
      </c>
      <c r="BH130" t="inlineStr">
        <is>
          <t/>
        </is>
      </c>
      <c r="BI130" t="inlineStr">
        <is>
          <t/>
        </is>
      </c>
      <c r="BJ130" t="inlineStr">
        <is>
          <t/>
        </is>
      </c>
      <c r="BK130" t="inlineStr">
        <is>
          <t/>
        </is>
      </c>
      <c r="BL130" t="inlineStr">
        <is>
          <t/>
        </is>
      </c>
      <c r="BM130" t="inlineStr">
        <is>
          <t/>
        </is>
      </c>
      <c r="BN130" t="inlineStr">
        <is>
          <t/>
        </is>
      </c>
      <c r="BO130" t="inlineStr">
        <is>
          <t/>
        </is>
      </c>
      <c r="BP130" t="inlineStr">
        <is>
          <t/>
        </is>
      </c>
      <c r="BQ130" t="inlineStr">
        <is>
          <t/>
        </is>
      </c>
      <c r="BR130" t="inlineStr">
        <is>
          <t/>
        </is>
      </c>
      <c r="BS130" t="inlineStr">
        <is>
          <t/>
        </is>
      </c>
      <c r="BT130" t="inlineStr">
        <is>
          <t/>
        </is>
      </c>
      <c r="BU130" t="inlineStr">
        <is>
          <t/>
        </is>
      </c>
      <c r="BV130" t="inlineStr">
        <is>
          <t/>
        </is>
      </c>
      <c r="BW130" t="inlineStr">
        <is>
          <t/>
        </is>
      </c>
      <c r="BX130" s="2" t="inlineStr">
        <is>
          <t>rozporządzenie (UE) 2015/757 z dnia 29 kwietnia 2015 r. w sprawie monitorowania, raportowania i weryfikacji emisji dwutlenku węgla z transportu morskiego|
rozporządzenie UE w sprawie monitorowania, raportowania i weryfikacji|
rozporządzenie UE w sprawie monitorowania, raportowania i weryfikacji w transporcie morskim</t>
        </is>
      </c>
      <c r="BY130" s="2" t="inlineStr">
        <is>
          <t>3|
3|
3</t>
        </is>
      </c>
      <c r="BZ130" s="2" t="inlineStr">
        <is>
          <t xml:space="preserve">|
|
</t>
        </is>
      </c>
      <c r="CA130" t="inlineStr">
        <is>
          <t/>
        </is>
      </c>
      <c r="CB130" s="2" t="inlineStr">
        <is>
          <t>Regulamento MCV da UE|
Regulamento MCV|
Regulamento (UE) 2015/757 relativo à monitorização, comunicação e verificação das emissões de dióxido de carbono provenientes do transporte marítimo e que altera a Diretiva 2009/16/CE</t>
        </is>
      </c>
      <c r="CC130" s="2" t="inlineStr">
        <is>
          <t>3|
3|
3</t>
        </is>
      </c>
      <c r="CD130" s="2" t="inlineStr">
        <is>
          <t xml:space="preserve">|
|
</t>
        </is>
      </c>
      <c r="CE130" t="inlineStr">
        <is>
          <t/>
        </is>
      </c>
      <c r="CF130" t="inlineStr">
        <is>
          <t/>
        </is>
      </c>
      <c r="CG130" t="inlineStr">
        <is>
          <t/>
        </is>
      </c>
      <c r="CH130" t="inlineStr">
        <is>
          <t/>
        </is>
      </c>
      <c r="CI130" t="inlineStr">
        <is>
          <t/>
        </is>
      </c>
      <c r="CJ130" s="2" t="inlineStr">
        <is>
          <t>nariadenie (EÚ) 2015/757 o monitorovaní, nahlasovaní a overovaní emisií oxidu uhličitého z námornej dopravy</t>
        </is>
      </c>
      <c r="CK130" s="2" t="inlineStr">
        <is>
          <t>3</t>
        </is>
      </c>
      <c r="CL130" s="2" t="inlineStr">
        <is>
          <t/>
        </is>
      </c>
      <c r="CM130" t="inlineStr">
        <is>
          <t/>
        </is>
      </c>
      <c r="CN130" s="2" t="inlineStr">
        <is>
          <t>uredba o SPP|
uredba EU o SPP v pomorstvu|
Uredba (EU) 2015/757 o spremljanju emisij ogljikovega dioksida iz pomorskega prevoza, poročanju o njih in njihovem preverjanju|
uredba EU o SPP</t>
        </is>
      </c>
      <c r="CO130" s="2" t="inlineStr">
        <is>
          <t>3|
3|
3|
3</t>
        </is>
      </c>
      <c r="CP130" s="2" t="inlineStr">
        <is>
          <t xml:space="preserve">|
|
|
</t>
        </is>
      </c>
      <c r="CQ130" t="inlineStr">
        <is>
          <t/>
        </is>
      </c>
      <c r="CR130" t="inlineStr">
        <is>
          <t/>
        </is>
      </c>
      <c r="CS130" t="inlineStr">
        <is>
          <t/>
        </is>
      </c>
      <c r="CT130" t="inlineStr">
        <is>
          <t/>
        </is>
      </c>
      <c r="CU130" t="inlineStr">
        <is>
          <t/>
        </is>
      </c>
    </row>
    <row r="131">
      <c r="A131" s="1" t="str">
        <f>HYPERLINK("https://iate.europa.eu/entry/result/1614660/all", "1614660")</f>
        <v>1614660</v>
      </c>
      <c r="B131" t="inlineStr">
        <is>
          <t>EDUCATION AND COMMUNICATIONS;TRANSPORT</t>
        </is>
      </c>
      <c r="C131" t="inlineStr">
        <is>
          <t>EDUCATION AND COMMUNICATIONS|communications;TRANSPORT|maritime and inland waterway transport</t>
        </is>
      </c>
      <c r="D131" s="2" t="inlineStr">
        <is>
          <t>идентификационен номер от морската мобилна служба|
MMSI</t>
        </is>
      </c>
      <c r="E131" s="2" t="inlineStr">
        <is>
          <t>3|
3</t>
        </is>
      </c>
      <c r="F131" s="2" t="inlineStr">
        <is>
          <t xml:space="preserve">|
</t>
        </is>
      </c>
      <c r="G131" t="inlineStr">
        <is>
          <t>поредица от девет цифри, които се предават по радиопътеката с цел еднозначно идентифициране на кораб, станции, брегови станции и групови повиквания</t>
        </is>
      </c>
      <c r="H131" s="2" t="inlineStr">
        <is>
          <t>MMSI|
identifikátor námořní pohyblivé služby</t>
        </is>
      </c>
      <c r="I131" s="2" t="inlineStr">
        <is>
          <t>3|
3</t>
        </is>
      </c>
      <c r="J131" s="2" t="inlineStr">
        <is>
          <t xml:space="preserve">|
</t>
        </is>
      </c>
      <c r="K131" t="inlineStr">
        <is>
          <t>soubor devíti číslic přenášených rádiově s cílem jednoznačně identifikovat loď, stanice, pobřežní stanice a skupinové hovory</t>
        </is>
      </c>
      <c r="L131" s="2" t="inlineStr">
        <is>
          <t>identitet i den maritime mobiltjeneste|
MMSI|
MMSI-nummer</t>
        </is>
      </c>
      <c r="M131" s="2" t="inlineStr">
        <is>
          <t>3|
3|
3</t>
        </is>
      </c>
      <c r="N131" s="2" t="inlineStr">
        <is>
          <t xml:space="preserve">|
|
</t>
        </is>
      </c>
      <c r="O131" t="inlineStr">
        <is>
          <t>serie på ni
cifre, som transmitteres over radiovejen for entydigt at identificere skib,
stationer, kyststationer og gruppeopkald</t>
        </is>
      </c>
      <c r="P131" s="2" t="inlineStr">
        <is>
          <t>NMSI|
Seemobildienstkennung</t>
        </is>
      </c>
      <c r="Q131" s="2" t="inlineStr">
        <is>
          <t>3|
3</t>
        </is>
      </c>
      <c r="R131" s="2" t="inlineStr">
        <is>
          <t xml:space="preserve">|
</t>
        </is>
      </c>
      <c r="S131" t="inlineStr">
        <is>
          <t>neunstellige Nummer, die zur eindeutigen Identifikation von Schiffen, Stationen, Küstenstationen und Rundrufen über Funk übertragen wird</t>
        </is>
      </c>
      <c r="T131" s="2" t="inlineStr">
        <is>
          <t>MMSI|
ταυτότητα ναυτιλιακής κινητής υπηρεσίας</t>
        </is>
      </c>
      <c r="U131" s="2" t="inlineStr">
        <is>
          <t>3|
3</t>
        </is>
      </c>
      <c r="V131" s="2" t="inlineStr">
        <is>
          <t xml:space="preserve">|
</t>
        </is>
      </c>
      <c r="W131" t="inlineStr">
        <is>
          <t>σειρά εννέα ψηφίων τα οποία διαβιβάζονται μέσω ραδιοεπικοινωνιακής οδού με σκοπό τη μονοσήμαντη ταυτοποίηση πλοίων, σταθμών, σταθμών ξηράς και ομαδικών κλήσεων</t>
        </is>
      </c>
      <c r="X131" s="2" t="inlineStr">
        <is>
          <t>maritime mobile service identity|
MMSI</t>
        </is>
      </c>
      <c r="Y131" s="2" t="inlineStr">
        <is>
          <t>3|
3</t>
        </is>
      </c>
      <c r="Z131" s="2" t="inlineStr">
        <is>
          <t xml:space="preserve">|
</t>
        </is>
      </c>
      <c r="AA131" t="inlineStr">
        <is>
          <t>series of nine digits which are transmitted over the radio path in order to uniquely identify ship, stations, coast stations and group calls</t>
        </is>
      </c>
      <c r="AB131" s="2" t="inlineStr">
        <is>
          <t>MMSI|
identidad del servicio móvil marítimo</t>
        </is>
      </c>
      <c r="AC131" s="2" t="inlineStr">
        <is>
          <t>3|
3</t>
        </is>
      </c>
      <c r="AD131" s="2" t="inlineStr">
        <is>
          <t xml:space="preserve">|
</t>
        </is>
      </c>
      <c r="AE131" t="inlineStr">
        <is>
          <t>Serie de nueve 
dígitos que se transmite por radio para identificar de forma inequívoca 
el buque, las estaciones, las estaciones costeras y las llamadas de 
grupo.</t>
        </is>
      </c>
      <c r="AF131" s="2" t="inlineStr">
        <is>
          <t>liikuva mereside raadiosaatja tunnuskood|
MMSI</t>
        </is>
      </c>
      <c r="AG131" s="2" t="inlineStr">
        <is>
          <t>3|
3</t>
        </is>
      </c>
      <c r="AH131" s="2" t="inlineStr">
        <is>
          <t xml:space="preserve">|
</t>
        </is>
      </c>
      <c r="AI131" t="inlineStr">
        <is>
          <t>üheksast numbrist koosnev jada, mis edastatakse raadio teel, et tuvastada üheselt laev, jaamad, kaldajaamad ja rühmakõned</t>
        </is>
      </c>
      <c r="AJ131" s="2" t="inlineStr">
        <is>
          <t>MMSI|
MMSI-numero|
aluksen radiotunnistenumero</t>
        </is>
      </c>
      <c r="AK131" s="2" t="inlineStr">
        <is>
          <t>3|
3|
3</t>
        </is>
      </c>
      <c r="AL131" s="2" t="inlineStr">
        <is>
          <t xml:space="preserve">|
|
</t>
        </is>
      </c>
      <c r="AM131" t="inlineStr">
        <is>
          <t>yhdeksän numeron sarja, joka lähetetään radioteitse ja jonka avulla 
voidaan tunnistaa yksilöllisesti laiva, radioasemat, rannikkoradioasemat
 ja ryhmäkutsut</t>
        </is>
      </c>
      <c r="AN131" s="2" t="inlineStr">
        <is>
          <t>identité dans le service mobile maritime|
ISMM|
identité MMSI|
MMSI</t>
        </is>
      </c>
      <c r="AO131" s="2" t="inlineStr">
        <is>
          <t>3|
3|
3|
3</t>
        </is>
      </c>
      <c r="AP131" s="2" t="inlineStr">
        <is>
          <t xml:space="preserve">|
|
|
</t>
        </is>
      </c>
      <c r="AQ131" t="inlineStr">
        <is>
          <t/>
        </is>
      </c>
      <c r="AR131" s="2" t="inlineStr">
        <is>
          <t>uimhir aitheantais na seirbhíse muirí soghluaiste</t>
        </is>
      </c>
      <c r="AS131" s="2" t="inlineStr">
        <is>
          <t>3</t>
        </is>
      </c>
      <c r="AT131" s="2" t="inlineStr">
        <is>
          <t/>
        </is>
      </c>
      <c r="AU131" t="inlineStr">
        <is>
          <t/>
        </is>
      </c>
      <c r="AV131" s="2" t="inlineStr">
        <is>
          <t>MMSI|
identifikacijska oznaka pomorske mobilne usluge</t>
        </is>
      </c>
      <c r="AW131" s="2" t="inlineStr">
        <is>
          <t>3|
3</t>
        </is>
      </c>
      <c r="AX131" s="2" t="inlineStr">
        <is>
          <t xml:space="preserve">|
</t>
        </is>
      </c>
      <c r="AY131" t="inlineStr">
        <is>
          <t>serija od devet znamenki koje se radijski prenose kako bi se jednoznačno identificirali brod, stanica, obalna stanica i skupni pozivi</t>
        </is>
      </c>
      <c r="AZ131" s="2" t="inlineStr">
        <is>
          <t>tengeri mobilszolgáltatás-azonosító|
MMSI</t>
        </is>
      </c>
      <c r="BA131" s="2" t="inlineStr">
        <is>
          <t>3|
3</t>
        </is>
      </c>
      <c r="BB131" s="2" t="inlineStr">
        <is>
          <t xml:space="preserve">|
</t>
        </is>
      </c>
      <c r="BC131" t="inlineStr">
        <is>
          <t>kilenc számjegyből álló számsor, melyet a hajó, állomások, parti 
állomások és csoport hívások egyedi azonosítása céljából rádió útján 
továbbítanak</t>
        </is>
      </c>
      <c r="BD131" s="2" t="inlineStr">
        <is>
          <t>identificatore del servizio mobile marittimo|
identificativo del servizio mobile marittimo|
codice identificativo del servizio mobile marittimo|
MMSI</t>
        </is>
      </c>
      <c r="BE131" s="2" t="inlineStr">
        <is>
          <t>3|
3|
3|
3</t>
        </is>
      </c>
      <c r="BF131" s="2" t="inlineStr">
        <is>
          <t xml:space="preserve">|
|
|
</t>
        </is>
      </c>
      <c r="BG131" t="inlineStr">
        <is>
          <t>serie di nove cifre che vengono trasmesse sul percorso radio al fine di identificare in maniera univoca la nave, le stazioni, le stazioni costiere e le chiamate di gruppo</t>
        </is>
      </c>
      <c r="BH131" s="2" t="inlineStr">
        <is>
          <t>jūrų mobiliosios tarnybos identifikatorius|
MMSI|
jūrų judriosios radijo ryšio tarnybos identifikatorius|
jūrų judriosios tarnybos identifikatorius</t>
        </is>
      </c>
      <c r="BI131" s="2" t="inlineStr">
        <is>
          <t>2|
3|
3|
3</t>
        </is>
      </c>
      <c r="BJ131" s="2" t="inlineStr">
        <is>
          <t xml:space="preserve">|
|
|
</t>
        </is>
      </c>
      <c r="BK131" t="inlineStr">
        <is>
          <t>radijo ryšiu perduodama devynių skaitmenų seka, pagal kurią vienareikšmiškai identifikuojami kiekvienas atskiras laivas, stotis, kranto stotis ar grupinis radijo pranešimas</t>
        </is>
      </c>
      <c r="BL131" s="2" t="inlineStr">
        <is>
          <t>&lt;i&gt;MMSI&lt;/i&gt;|
jūras mobilā dienesta identifikators</t>
        </is>
      </c>
      <c r="BM131" s="2" t="inlineStr">
        <is>
          <t>3|
3</t>
        </is>
      </c>
      <c r="BN131" s="2" t="inlineStr">
        <is>
          <t xml:space="preserve">|
</t>
        </is>
      </c>
      <c r="BO131" t="inlineStr">
        <is>
          <t>deviņu ciparu virkne, ko pārraida pa radioviļņiem, lai unikāli identificētu kuģi, stacijas, krasta stacijas un grupu izsaukumus</t>
        </is>
      </c>
      <c r="BP131" s="2" t="inlineStr">
        <is>
          <t>identità tas-servizz mobbli marittimu|
MMSI</t>
        </is>
      </c>
      <c r="BQ131" s="2" t="inlineStr">
        <is>
          <t>3|
3</t>
        </is>
      </c>
      <c r="BR131" s="2" t="inlineStr">
        <is>
          <t xml:space="preserve">|
</t>
        </is>
      </c>
      <c r="BS131" t="inlineStr">
        <is>
          <t>serje ta' disa' ċifri li jġu trażmessi fuq il-perkors tar-radju sabiex vapuri, stazzjonijiet, stazzjonijiet tal-kosta u telefonati ta' grupp jiġu identifikati b'mod uniku</t>
        </is>
      </c>
      <c r="BT131" s="2" t="inlineStr">
        <is>
          <t>MMSI|
identiteitsnummer voor maritieme mobiele diensten</t>
        </is>
      </c>
      <c r="BU131" s="2" t="inlineStr">
        <is>
          <t>3|
3</t>
        </is>
      </c>
      <c r="BV131" s="2" t="inlineStr">
        <is>
          <t xml:space="preserve">|
</t>
        </is>
      </c>
      <c r="BW131" t="inlineStr">
        <is>
          <t>reeks van negen cijfers die via het radiopad wordt uitgezonden voor de unieke identificatie van schepen, stations en kuststations en groepsgesprekken</t>
        </is>
      </c>
      <c r="BX131" s="2" t="inlineStr">
        <is>
          <t>morski numer identyfikacyjny|
MMSI</t>
        </is>
      </c>
      <c r="BY131" s="2" t="inlineStr">
        <is>
          <t>3|
3</t>
        </is>
      </c>
      <c r="BZ131" s="2" t="inlineStr">
        <is>
          <t xml:space="preserve">|
</t>
        </is>
      </c>
      <c r="CA131" t="inlineStr">
        <is>
          <t>szereg dziewięciu cyfr, który nadaje się torem łączności radiowej w celu jednoznacznej identyfikacji statku, stacji, stacji brzegowych i wywołań grupowych</t>
        </is>
      </c>
      <c r="CB131" s="2" t="inlineStr">
        <is>
          <t>MMSI|
identidades do serviço móvel marítimo</t>
        </is>
      </c>
      <c r="CC131" s="2" t="inlineStr">
        <is>
          <t>3|
3</t>
        </is>
      </c>
      <c r="CD131" s="2" t="inlineStr">
        <is>
          <t xml:space="preserve">|
</t>
        </is>
      </c>
      <c r="CE131" t="inlineStr">
        <is>
          <t/>
        </is>
      </c>
      <c r="CF131" s="2" t="inlineStr">
        <is>
          <t>MMSI|
identitate în cadrul serviciului maritim mobil</t>
        </is>
      </c>
      <c r="CG131" s="2" t="inlineStr">
        <is>
          <t>3|
3</t>
        </is>
      </c>
      <c r="CH131" s="2" t="inlineStr">
        <is>
          <t xml:space="preserve">|
</t>
        </is>
      </c>
      <c r="CI131" t="inlineStr">
        <is>
          <t>„&lt;b&gt;Identitate în cadrul serviciului maritim mobil&lt;/b&gt; (MMSI)” înseamnă o serie de nouă cifre transmise 
prin radio pentru identificarea unică a navei, a stațiilor, a stațiilor de coastă și a apelurilor de grup.</t>
        </is>
      </c>
      <c r="CJ131" s="2" t="inlineStr">
        <is>
          <t>identifikátor námornej pohyblivej služby|
MMSI</t>
        </is>
      </c>
      <c r="CK131" s="2" t="inlineStr">
        <is>
          <t>3|
3</t>
        </is>
      </c>
      <c r="CL131" s="2" t="inlineStr">
        <is>
          <t xml:space="preserve">|
</t>
        </is>
      </c>
      <c r="CM131" t="inlineStr">
        <is>
          <t>séria deviatich číslic, ktoré sa prenášajú cez rádiovú spojovaciu cestu s cieľom jednoznačne identifikovať loď, stanice, pobrežné stanice a skupinové volania</t>
        </is>
      </c>
      <c r="CN131" s="2" t="inlineStr">
        <is>
          <t>MMSI|
identifikacijska številka pomorske mobilne postaje</t>
        </is>
      </c>
      <c r="CO131" s="2" t="inlineStr">
        <is>
          <t>3|
3</t>
        </is>
      </c>
      <c r="CP131" s="2" t="inlineStr">
        <is>
          <t xml:space="preserve">|
</t>
        </is>
      </c>
      <c r="CQ131" t="inlineStr">
        <is>
          <t>&lt;div&gt;serija devetih števk, ki se prenašajo prek radijske poti za enotno identifikacijo ladje, postaj, obalnih postaj in klicev skupine&lt;br&gt;&lt;/div&gt;</t>
        </is>
      </c>
      <c r="CR131" s="2" t="inlineStr">
        <is>
          <t>användarnamn för den maritima mobila tjänsten|
MMSI</t>
        </is>
      </c>
      <c r="CS131" s="2" t="inlineStr">
        <is>
          <t>3|
3</t>
        </is>
      </c>
      <c r="CT131" s="2" t="inlineStr">
        <is>
          <t xml:space="preserve">|
</t>
        </is>
      </c>
      <c r="CU131" t="inlineStr">
        <is>
          <t>kod med nio siffror som överförs via radio som en unik identifiering av fartyg, stationer, kuststationer och gruppanrop.</t>
        </is>
      </c>
    </row>
    <row r="132">
      <c r="A132" s="1" t="str">
        <f>HYPERLINK("https://iate.europa.eu/entry/result/3599860/all", "3599860")</f>
        <v>3599860</v>
      </c>
      <c r="B132" t="inlineStr">
        <is>
          <t>TRANSPORT;ENERGY</t>
        </is>
      </c>
      <c r="C132" t="inlineStr">
        <is>
          <t>TRANSPORT|land transport;ENERGY|energy policy|energy industry|fuel;TRANSPORT|maritime and inland waterway transport|maritime transport</t>
        </is>
      </c>
      <c r="D132" s="2" t="inlineStr">
        <is>
          <t>акумулиране на електроенергия на борда</t>
        </is>
      </c>
      <c r="E132" s="2" t="inlineStr">
        <is>
          <t>3</t>
        </is>
      </c>
      <c r="F132" s="2" t="inlineStr">
        <is>
          <t/>
        </is>
      </c>
      <c r="G132" t="inlineStr">
        <is>
          <t/>
        </is>
      </c>
      <c r="H132" s="2" t="inlineStr">
        <is>
          <t>skladování elektřiny na palubě</t>
        </is>
      </c>
      <c r="I132" s="2" t="inlineStr">
        <is>
          <t>2</t>
        </is>
      </c>
      <c r="J132" s="2" t="inlineStr">
        <is>
          <t/>
        </is>
      </c>
      <c r="K132" t="inlineStr">
        <is>
          <t>skladování elektrické energie přímo na palubě vozidla nebo plavidla</t>
        </is>
      </c>
      <c r="L132" s="2" t="inlineStr">
        <is>
          <t>oplagring af elektricitet om bord</t>
        </is>
      </c>
      <c r="M132" s="2" t="inlineStr">
        <is>
          <t>3</t>
        </is>
      </c>
      <c r="N132" s="2" t="inlineStr">
        <is>
          <t/>
        </is>
      </c>
      <c r="O132" t="inlineStr">
        <is>
          <t/>
        </is>
      </c>
      <c r="P132" s="2" t="inlineStr">
        <is>
          <t>Stromspeicherung an Bord</t>
        </is>
      </c>
      <c r="Q132" s="2" t="inlineStr">
        <is>
          <t>3</t>
        </is>
      </c>
      <c r="R132" s="2" t="inlineStr">
        <is>
          <t/>
        </is>
      </c>
      <c r="S132" t="inlineStr">
        <is>
          <t/>
        </is>
      </c>
      <c r="T132" s="2" t="inlineStr">
        <is>
          <t>αποθήκευση ηλεκτρικής ενέργειας επί του πλοίου</t>
        </is>
      </c>
      <c r="U132" s="2" t="inlineStr">
        <is>
          <t>3</t>
        </is>
      </c>
      <c r="V132" s="2" t="inlineStr">
        <is>
          <t/>
        </is>
      </c>
      <c r="W132" t="inlineStr">
        <is>
          <t>αποθήκευση ηλεκτρικής ενέργειας σε όχημα ή στο ίδιο το πλοίο</t>
        </is>
      </c>
      <c r="X132" s="2" t="inlineStr">
        <is>
          <t>on-board electricity storage</t>
        </is>
      </c>
      <c r="Y132" s="2" t="inlineStr">
        <is>
          <t>3</t>
        </is>
      </c>
      <c r="Z132" s="2" t="inlineStr">
        <is>
          <t/>
        </is>
      </c>
      <c r="AA132" t="inlineStr">
        <is>
          <t>storage of electrical power on the vehicle or vessel itself</t>
        </is>
      </c>
      <c r="AB132" s="2" t="inlineStr">
        <is>
          <t>almacenamiento de electricidad a bordo</t>
        </is>
      </c>
      <c r="AC132" s="2" t="inlineStr">
        <is>
          <t>3</t>
        </is>
      </c>
      <c r="AD132" s="2" t="inlineStr">
        <is>
          <t/>
        </is>
      </c>
      <c r="AE132" t="inlineStr">
        <is>
          <t>Almacenamiento de
energía eléctrica dentro de un buque, generalmente a través de baterías.</t>
        </is>
      </c>
      <c r="AF132" s="2" t="inlineStr">
        <is>
          <t>elektrienergia ladustamine pardal</t>
        </is>
      </c>
      <c r="AG132" s="2" t="inlineStr">
        <is>
          <t>3</t>
        </is>
      </c>
      <c r="AH132" s="2" t="inlineStr">
        <is>
          <t/>
        </is>
      </c>
      <c r="AI132" t="inlineStr">
        <is>
          <t>elektrienergia ladustamine laeva või muu veesõiduki pardal</t>
        </is>
      </c>
      <c r="AJ132" s="2" t="inlineStr">
        <is>
          <t>sähkön varastointi aluksella</t>
        </is>
      </c>
      <c r="AK132" s="2" t="inlineStr">
        <is>
          <t>3</t>
        </is>
      </c>
      <c r="AL132" s="2" t="inlineStr">
        <is>
          <t/>
        </is>
      </c>
      <c r="AM132" t="inlineStr">
        <is>
          <t/>
        </is>
      </c>
      <c r="AN132" s="2" t="inlineStr">
        <is>
          <t>stockage d'électricité à bord|
stockage embarqué d'électricité</t>
        </is>
      </c>
      <c r="AO132" s="2" t="inlineStr">
        <is>
          <t>3|
3</t>
        </is>
      </c>
      <c r="AP132" s="2" t="inlineStr">
        <is>
          <t xml:space="preserve">|
</t>
        </is>
      </c>
      <c r="AQ132" t="inlineStr">
        <is>
          <t/>
        </is>
      </c>
      <c r="AR132" s="2" t="inlineStr">
        <is>
          <t>stóráil leictreachais ar bord</t>
        </is>
      </c>
      <c r="AS132" s="2" t="inlineStr">
        <is>
          <t>3</t>
        </is>
      </c>
      <c r="AT132" s="2" t="inlineStr">
        <is>
          <t/>
        </is>
      </c>
      <c r="AU132" t="inlineStr">
        <is>
          <t/>
        </is>
      </c>
      <c r="AV132" s="2" t="inlineStr">
        <is>
          <t>pohrana električne energije na brodu</t>
        </is>
      </c>
      <c r="AW132" s="2" t="inlineStr">
        <is>
          <t>3</t>
        </is>
      </c>
      <c r="AX132" s="2" t="inlineStr">
        <is>
          <t/>
        </is>
      </c>
      <c r="AY132" t="inlineStr">
        <is>
          <t/>
        </is>
      </c>
      <c r="AZ132" s="2" t="inlineStr">
        <is>
          <t>fedélzeti villamosenergia-tárolás</t>
        </is>
      </c>
      <c r="BA132" s="2" t="inlineStr">
        <is>
          <t>3</t>
        </is>
      </c>
      <c r="BB132" s="2" t="inlineStr">
        <is>
          <t/>
        </is>
      </c>
      <c r="BC132" t="inlineStr">
        <is>
          <t>villamos energia tárolása a járművek fedélzetén</t>
        </is>
      </c>
      <c r="BD132" s="2" t="inlineStr">
        <is>
          <t>stoccaggio di energia elettrica a bordo</t>
        </is>
      </c>
      <c r="BE132" s="2" t="inlineStr">
        <is>
          <t>3</t>
        </is>
      </c>
      <c r="BF132" s="2" t="inlineStr">
        <is>
          <t/>
        </is>
      </c>
      <c r="BG132" t="inlineStr">
        <is>
          <t>stoccaggio, su una nave o altro veicolo, di energia elettrica generata a bordo oppure a terra (in caso di scambio di batterie)</t>
        </is>
      </c>
      <c r="BH132" s="2" t="inlineStr">
        <is>
          <t>elektros energijos kaupimas laive|
elektros energijos kaupimas transporto priemonėje</t>
        </is>
      </c>
      <c r="BI132" s="2" t="inlineStr">
        <is>
          <t>3|
3</t>
        </is>
      </c>
      <c r="BJ132" s="2" t="inlineStr">
        <is>
          <t xml:space="preserve">|
</t>
        </is>
      </c>
      <c r="BK132" t="inlineStr">
        <is>
          <t/>
        </is>
      </c>
      <c r="BL132" s="2" t="inlineStr">
        <is>
          <t>elektroenerģijas uzkrāšana uz kuģa</t>
        </is>
      </c>
      <c r="BM132" s="2" t="inlineStr">
        <is>
          <t>2</t>
        </is>
      </c>
      <c r="BN132" s="2" t="inlineStr">
        <is>
          <t/>
        </is>
      </c>
      <c r="BO132" t="inlineStr">
        <is>
          <t/>
        </is>
      </c>
      <c r="BP132" s="2" t="inlineStr">
        <is>
          <t>ħżin tal-elettriku abbord</t>
        </is>
      </c>
      <c r="BQ132" s="2" t="inlineStr">
        <is>
          <t>3</t>
        </is>
      </c>
      <c r="BR132" s="2" t="inlineStr">
        <is>
          <t/>
        </is>
      </c>
      <c r="BS132" t="inlineStr">
        <is>
          <t>ħżin tal-enerġija elettrika fuq il-vettura jew fuq il-bastiment stess</t>
        </is>
      </c>
      <c r="BT132" s="2" t="inlineStr">
        <is>
          <t>elektriciteitsopslag aan boord</t>
        </is>
      </c>
      <c r="BU132" s="2" t="inlineStr">
        <is>
          <t>3</t>
        </is>
      </c>
      <c r="BV132" s="2" t="inlineStr">
        <is>
          <t/>
        </is>
      </c>
      <c r="BW132" t="inlineStr">
        <is>
          <t>bewaren van opgewekte elektrische energie in een voertuig of vaartuig zelf</t>
        </is>
      </c>
      <c r="BX132" s="2" t="inlineStr">
        <is>
          <t>magazynowanie energii na statku</t>
        </is>
      </c>
      <c r="BY132" s="2" t="inlineStr">
        <is>
          <t>3</t>
        </is>
      </c>
      <c r="BZ132" s="2" t="inlineStr">
        <is>
          <t/>
        </is>
      </c>
      <c r="CA132" t="inlineStr">
        <is>
          <t/>
        </is>
      </c>
      <c r="CB132" s="2" t="inlineStr">
        <is>
          <t>armazenamento de eletricidade a bordo</t>
        </is>
      </c>
      <c r="CC132" s="2" t="inlineStr">
        <is>
          <t>3</t>
        </is>
      </c>
      <c r="CD132" s="2" t="inlineStr">
        <is>
          <t/>
        </is>
      </c>
      <c r="CE132" t="inlineStr">
        <is>
          <t>Armazenamento de eletricidade dentro de um barco.</t>
        </is>
      </c>
      <c r="CF132" s="2" t="inlineStr">
        <is>
          <t>stocare a energiei electrice la bord</t>
        </is>
      </c>
      <c r="CG132" s="2" t="inlineStr">
        <is>
          <t>3</t>
        </is>
      </c>
      <c r="CH132" s="2" t="inlineStr">
        <is>
          <t/>
        </is>
      </c>
      <c r="CI132" t="inlineStr">
        <is>
          <t/>
        </is>
      </c>
      <c r="CJ132" s="2" t="inlineStr">
        <is>
          <t>palubné skladovanie elektriny</t>
        </is>
      </c>
      <c r="CK132" s="2" t="inlineStr">
        <is>
          <t>3</t>
        </is>
      </c>
      <c r="CL132" s="2" t="inlineStr">
        <is>
          <t/>
        </is>
      </c>
      <c r="CM132" t="inlineStr">
        <is>
          <t>uskladňovanie elektrickej energie priamo na palube vozidla alebo plavidla</t>
        </is>
      </c>
      <c r="CN132" s="2" t="inlineStr">
        <is>
          <t>shranjevanje električne energije na krovu</t>
        </is>
      </c>
      <c r="CO132" s="2" t="inlineStr">
        <is>
          <t>3</t>
        </is>
      </c>
      <c r="CP132" s="2" t="inlineStr">
        <is>
          <t/>
        </is>
      </c>
      <c r="CQ132" t="inlineStr">
        <is>
          <t/>
        </is>
      </c>
      <c r="CR132" s="2" t="inlineStr">
        <is>
          <t>ellagring ombord</t>
        </is>
      </c>
      <c r="CS132" s="2" t="inlineStr">
        <is>
          <t>3</t>
        </is>
      </c>
      <c r="CT132" s="2" t="inlineStr">
        <is>
          <t/>
        </is>
      </c>
      <c r="CU132" t="inlineStr">
        <is>
          <t/>
        </is>
      </c>
    </row>
    <row r="133">
      <c r="A133" s="1" t="str">
        <f>HYPERLINK("https://iate.europa.eu/entry/result/3599800/all", "3599800")</f>
        <v>3599800</v>
      </c>
      <c r="B133" t="inlineStr">
        <is>
          <t>ENERGY;TRANSPORT</t>
        </is>
      </c>
      <c r="C133" t="inlineStr">
        <is>
          <t>ENERGY|energy policy|energy policy|energy audit|energy use;TRANSPORT|maritime and inland waterway transport|maritime transport</t>
        </is>
      </c>
      <c r="D133" s="2" t="inlineStr">
        <is>
          <t>потребление на енергия на борда</t>
        </is>
      </c>
      <c r="E133" s="2" t="inlineStr">
        <is>
          <t>3</t>
        </is>
      </c>
      <c r="F133" s="2" t="inlineStr">
        <is>
          <t/>
        </is>
      </c>
      <c r="G133" t="inlineStr">
        <is>
          <t>количеството енергия, изразено в мегаджаули (MJ), използвано от кораб за задвижване и за използване на всякакво бордово оборудване, в морето или на котвена стоянка</t>
        </is>
      </c>
      <c r="H133" s="2" t="inlineStr">
        <is>
          <t>spotřeba energie na palubě</t>
        </is>
      </c>
      <c r="I133" s="2" t="inlineStr">
        <is>
          <t>2</t>
        </is>
      </c>
      <c r="J133" s="2" t="inlineStr">
        <is>
          <t/>
        </is>
      </c>
      <c r="K133" t="inlineStr">
        <is>
          <t>množství energie vyjádřené v megajoulech (MJ), které loď používá k pohonu a k provozu jakéhokoli palubního zařízení, na moři nebo u nábřeží</t>
        </is>
      </c>
      <c r="L133" s="2" t="inlineStr">
        <is>
          <t>energi, der bruges om bord</t>
        </is>
      </c>
      <c r="M133" s="2" t="inlineStr">
        <is>
          <t>3</t>
        </is>
      </c>
      <c r="N133" s="2" t="inlineStr">
        <is>
          <t/>
        </is>
      </c>
      <c r="O133" t="inlineStr">
        <is>
          <t>mængde af energi
målt i megajoule (MJ), som et skib anvender til fremdrift og drift af udstyr om
bord til søs eller ved kaj</t>
        </is>
      </c>
      <c r="P133" s="2" t="inlineStr">
        <is>
          <t>Energieverbrauch an Bord</t>
        </is>
      </c>
      <c r="Q133" s="2" t="inlineStr">
        <is>
          <t>3</t>
        </is>
      </c>
      <c r="R133" s="2" t="inlineStr">
        <is>
          <t/>
        </is>
      </c>
      <c r="S133" t="inlineStr">
        <is>
          <t>in Megajoule (MJ) ausgedrückte Menge an Energie, die ein Schiff zum Antrieb und bei der Nutzung von Bordgeräten auf See oder am Liegeplatz verbraucht</t>
        </is>
      </c>
      <c r="T133" s="2" t="inlineStr">
        <is>
          <t>χρήση ενέργειας επί του πλοίου</t>
        </is>
      </c>
      <c r="U133" s="2" t="inlineStr">
        <is>
          <t>3</t>
        </is>
      </c>
      <c r="V133" s="2" t="inlineStr">
        <is>
          <t/>
        </is>
      </c>
      <c r="W133" t="inlineStr">
        <is>
          <t>η ποσότητα ενέργειας, εκφρασμένη σε mega joule (MJ), που χρησιμοποιείται από το πλοίο για την πρόωση και τη λειτουργία οποιουδήποτε εξοπλισμού επί του πλοίου, εν πλω ή στη θέση ελλιμενισμού</t>
        </is>
      </c>
      <c r="X133" s="2" t="inlineStr">
        <is>
          <t>energy use on-board</t>
        </is>
      </c>
      <c r="Y133" s="2" t="inlineStr">
        <is>
          <t>3</t>
        </is>
      </c>
      <c r="Z133" s="2" t="inlineStr">
        <is>
          <t/>
        </is>
      </c>
      <c r="AA133" t="inlineStr">
        <is>
          <t>amount of energy, expressed in mega joules (MJ),
used by a ship for propulsion and for the operation of any on-board equipment,
at sea or at berth</t>
        </is>
      </c>
      <c r="AB133" s="2" t="inlineStr">
        <is>
          <t>consumo de energía a bordo</t>
        </is>
      </c>
      <c r="AC133" s="2" t="inlineStr">
        <is>
          <t>3</t>
        </is>
      </c>
      <c r="AD133" s="2" t="inlineStr">
        <is>
          <t/>
        </is>
      </c>
      <c r="AE133" t="inlineStr">
        <is>
          <t>Cantidad de
energía, expresada en megajulios (MJ), utilizada por un buque para la
propulsión y el funcionamiento de cualquier equipo de a bordo, en el mar o en
el punto de atraque.</t>
        </is>
      </c>
      <c r="AF133" s="2" t="inlineStr">
        <is>
          <t>energiakasutus pardal</t>
        </is>
      </c>
      <c r="AG133" s="2" t="inlineStr">
        <is>
          <t>3</t>
        </is>
      </c>
      <c r="AH133" s="2" t="inlineStr">
        <is>
          <t/>
        </is>
      </c>
      <c r="AI133" t="inlineStr">
        <is>
          <t>megadžaulides (MJ) väljendatud energiahulk, mida laev kasutab käitursüsteemi jaoks ja pardal olevate seadmete käitamiseks merel või kai ääres</t>
        </is>
      </c>
      <c r="AJ133" s="2" t="inlineStr">
        <is>
          <t>aluksella käytetty energia</t>
        </is>
      </c>
      <c r="AK133" s="2" t="inlineStr">
        <is>
          <t>3</t>
        </is>
      </c>
      <c r="AL133" s="2" t="inlineStr">
        <is>
          <t/>
        </is>
      </c>
      <c r="AM133" t="inlineStr">
        <is>
          <t>megajouleina (MJ) ilmaistu energiamäärä, jonka alus käyttää 
työntövoimana ja aluksen laitteistoa varten merellä tai 
kiinnityspaikassa</t>
        </is>
      </c>
      <c r="AN133" s="2" t="inlineStr">
        <is>
          <t>utilisation d'énergie à bord</t>
        </is>
      </c>
      <c r="AO133" s="2" t="inlineStr">
        <is>
          <t>3</t>
        </is>
      </c>
      <c r="AP133" s="2" t="inlineStr">
        <is>
          <t/>
        </is>
      </c>
      <c r="AQ133" t="inlineStr">
        <is>
          <t>quantité d’énergie, exprimée en mégajoules (MJ), utilisée par un navire 
pour la propulsion et le fonctionnement de tout équipement embarqué, en 
mer ou à quai</t>
        </is>
      </c>
      <c r="AR133" s="2" t="inlineStr">
        <is>
          <t>úsáid fuinnimh ar bord</t>
        </is>
      </c>
      <c r="AS133" s="2" t="inlineStr">
        <is>
          <t>3</t>
        </is>
      </c>
      <c r="AT133" s="2" t="inlineStr">
        <is>
          <t/>
        </is>
      </c>
      <c r="AU133" t="inlineStr">
        <is>
          <t>an méid fuinnimh arna shloinneadh ina mheigigiúil (MJ) a úsáideann long chun tiomáint nó chun aon trealamh ar bord a oibriú, ar muir nó i mbeart</t>
        </is>
      </c>
      <c r="AV133" s="2" t="inlineStr">
        <is>
          <t>uporaba energije na brodu</t>
        </is>
      </c>
      <c r="AW133" s="2" t="inlineStr">
        <is>
          <t>3</t>
        </is>
      </c>
      <c r="AX133" s="2" t="inlineStr">
        <is>
          <t/>
        </is>
      </c>
      <c r="AY133" t="inlineStr">
        <is>
          <t>količina energije, izražena u megadžulima (MJ), koja se upotrebljava za pogon broda i rad bilo koje brodske opreme, na moru ili na vezu</t>
        </is>
      </c>
      <c r="AZ133" s="2" t="inlineStr">
        <is>
          <t>fedélzeti energiafelhasználás</t>
        </is>
      </c>
      <c r="BA133" s="2" t="inlineStr">
        <is>
          <t>3</t>
        </is>
      </c>
      <c r="BB133" s="2" t="inlineStr">
        <is>
          <t/>
        </is>
      </c>
      <c r="BC133" t="inlineStr">
        <is>
          <t>a hajó által a meghajtásra és a fedélzeten lévő berendezések 
működtetésére a tengeren vagy a kikötőhelyen használt, megajoule-ban 
(MJ) kifejezett energiamennyiség</t>
        </is>
      </c>
      <c r="BD133" s="2" t="inlineStr">
        <is>
          <t>uso di energia a bordo</t>
        </is>
      </c>
      <c r="BE133" s="2" t="inlineStr">
        <is>
          <t>3</t>
        </is>
      </c>
      <c r="BF133" s="2" t="inlineStr">
        <is>
          <t/>
        </is>
      </c>
      <c r="BG133" t="inlineStr">
        <is>
          <t>quantità di energia, espressa in megajoule (MJ), usata da una nave per la propulsione e per il funzionamento di qualsiasi apparecchiatura di bordo, in mare o all'ormeggio</t>
        </is>
      </c>
      <c r="BH133" s="2" t="inlineStr">
        <is>
          <t>laive sunaudojama energija</t>
        </is>
      </c>
      <c r="BI133" s="2" t="inlineStr">
        <is>
          <t>3</t>
        </is>
      </c>
      <c r="BJ133" s="2" t="inlineStr">
        <is>
          <t/>
        </is>
      </c>
      <c r="BK133" t="inlineStr">
        <is>
          <t>energijos kiekis megadžauliais (MJ), kurį laivas, tiek būdamas jūroje, tiek prisišvartavęs, sunaudoja varikliams ir laive esančiai įrangai eksploatuoti</t>
        </is>
      </c>
      <c r="BL133" s="2" t="inlineStr">
        <is>
          <t>uz kuģa patērētā enerģija</t>
        </is>
      </c>
      <c r="BM133" s="2" t="inlineStr">
        <is>
          <t>2</t>
        </is>
      </c>
      <c r="BN133" s="2" t="inlineStr">
        <is>
          <t/>
        </is>
      </c>
      <c r="BO133" t="inlineStr">
        <is>
          <t>enerģijas daudzums, izteikts megadžoulos (MJ), kuru kuģis patērē 
piedziņai un kuģa aprīkojuma darbināšanai jūrā, pie piestātnes vai 
enkurvietā</t>
        </is>
      </c>
      <c r="BP133" s="2" t="inlineStr">
        <is>
          <t>użu tal-enerġija abbord</t>
        </is>
      </c>
      <c r="BQ133" s="2" t="inlineStr">
        <is>
          <t>3</t>
        </is>
      </c>
      <c r="BR133" s="2" t="inlineStr">
        <is>
          <t/>
        </is>
      </c>
      <c r="BS133" t="inlineStr">
        <is>
          <t>l-ammont ta' enerġija, espressa f'mega joules (MJ), li tintuża minn vapur għall-propulsjoni u għat-tħaddim ta' kwalunkwe tagħmir abbord, fil-baħar jew fil-post tal-irmiġġ</t>
        </is>
      </c>
      <c r="BT133" s="2" t="inlineStr">
        <is>
          <t>energiegebruik aan boord</t>
        </is>
      </c>
      <c r="BU133" s="2" t="inlineStr">
        <is>
          <t>3</t>
        </is>
      </c>
      <c r="BV133" s="2" t="inlineStr">
        <is>
          <t/>
        </is>
      </c>
      <c r="BW133" t="inlineStr">
        <is>
          <t>hoeveelheid energie, uitgedrukt in megajoule (MJ), die door een schip wordt gebruikt voor de voortstuwing en de bediening van boordapparatuur, op zee of op een ligplaats</t>
        </is>
      </c>
      <c r="BX133" s="2" t="inlineStr">
        <is>
          <t>zużycie energii na statku</t>
        </is>
      </c>
      <c r="BY133" s="2" t="inlineStr">
        <is>
          <t>3</t>
        </is>
      </c>
      <c r="BZ133" s="2" t="inlineStr">
        <is>
          <t/>
        </is>
      </c>
      <c r="CA133" t="inlineStr">
        <is>
          <t>ilość energii, wyrażoną w megadżulach (MJ) zużytą przez statek do napędu oraz do obsługi wszelkich urządzeń pokładowych na morzu lub w miejscu cumowania</t>
        </is>
      </c>
      <c r="CB133" s="2" t="inlineStr">
        <is>
          <t>consumo de energia a bordo</t>
        </is>
      </c>
      <c r="CC133" s="2" t="inlineStr">
        <is>
          <t>3</t>
        </is>
      </c>
      <c r="CD133" s="2" t="inlineStr">
        <is>
          <t/>
        </is>
      </c>
      <c r="CE133" t="inlineStr">
        <is>
          <t>Quantidade de energia, expressa em megajoules (MJ), utilizada por um navio, no mar ou atracado, para a propulsão e o funcionamento de qualquer equipamento de bordo;</t>
        </is>
      </c>
      <c r="CF133" s="2" t="inlineStr">
        <is>
          <t>consum de energie la bord</t>
        </is>
      </c>
      <c r="CG133" s="2" t="inlineStr">
        <is>
          <t>3</t>
        </is>
      </c>
      <c r="CH133" s="2" t="inlineStr">
        <is>
          <t/>
        </is>
      </c>
      <c r="CI133" t="inlineStr">
        <is>
          <t>„consum de energie la bord” înseamnă cantitatea de energie, exprimată în megajouli (MJ), utilizată de o navă pentru propulsie și pentru operarea oricărui echipament de la bord, pe mare sau la dană</t>
        </is>
      </c>
      <c r="CJ133" s="2" t="inlineStr">
        <is>
          <t>využívanie energie na palube</t>
        </is>
      </c>
      <c r="CK133" s="2" t="inlineStr">
        <is>
          <t>3</t>
        </is>
      </c>
      <c r="CL133" s="2" t="inlineStr">
        <is>
          <t/>
        </is>
      </c>
      <c r="CM133" t="inlineStr">
        <is>
          <t>množstvo
 energie vyjadrené v megajouloch (MJ), ktoré loď používa na pohon a na
 prevádzku akéhokoľvek palubného zariadenia na mori alebo v kotvisku</t>
        </is>
      </c>
      <c r="CN133" s="2" t="inlineStr">
        <is>
          <t>poraba energije na krovu</t>
        </is>
      </c>
      <c r="CO133" s="2" t="inlineStr">
        <is>
          <t>3</t>
        </is>
      </c>
      <c r="CP133" s="2" t="inlineStr">
        <is>
          <t/>
        </is>
      </c>
      <c r="CQ133" t="inlineStr">
        <is>
          <t>količina energije, izraženo v megajoulih (MJ), ki jo ladja porabi za pogon in delovanje vse opreme na krovu bodisi na morju bodisi med privezom</t>
        </is>
      </c>
      <c r="CR133" s="2" t="inlineStr">
        <is>
          <t>energianvändning ombord</t>
        </is>
      </c>
      <c r="CS133" s="2" t="inlineStr">
        <is>
          <t>3</t>
        </is>
      </c>
      <c r="CT133" s="2" t="inlineStr">
        <is>
          <t/>
        </is>
      </c>
      <c r="CU133" t="inlineStr">
        <is>
          <t>energimängd, uttryckt i megajoule (MJ), som ett fartyg använder för framdrivning och drift av utrustning ombord, till sjöss eller i hamn</t>
        </is>
      </c>
    </row>
    <row r="134">
      <c r="A134" s="1" t="str">
        <f>HYPERLINK("https://iate.europa.eu/entry/result/1764045/all", "1764045")</f>
        <v>1764045</v>
      </c>
      <c r="B134" t="inlineStr">
        <is>
          <t>TRANSPORT;INTERNATIONAL RELATIONS</t>
        </is>
      </c>
      <c r="C134" t="inlineStr">
        <is>
          <t>TRANSPORT|land transport;INTERNATIONAL RELATIONS|defence;TRANSPORT|air and space transport;TRANSPORT|maritime and inland waterway transport</t>
        </is>
      </c>
      <c r="D134" s="2" t="inlineStr">
        <is>
          <t>зареждане</t>
        </is>
      </c>
      <c r="E134" s="2" t="inlineStr">
        <is>
          <t>3</t>
        </is>
      </c>
      <c r="F134" s="2" t="inlineStr">
        <is>
          <t/>
        </is>
      </c>
      <c r="G134" t="inlineStr">
        <is>
          <t/>
        </is>
      </c>
      <c r="H134" s="2" t="inlineStr">
        <is>
          <t>čerpání paliva</t>
        </is>
      </c>
      <c r="I134" s="2" t="inlineStr">
        <is>
          <t>3</t>
        </is>
      </c>
      <c r="J134" s="2" t="inlineStr">
        <is>
          <t/>
        </is>
      </c>
      <c r="K134" t="inlineStr">
        <is>
          <t>proces plnění jakéhokoli kapalného nebo plynného paliva</t>
        </is>
      </c>
      <c r="L134" s="2" t="inlineStr">
        <is>
          <t>optankning|
brændstofpåfyldning|
tankning|
genoptankning|
påfyldning</t>
        </is>
      </c>
      <c r="M134" s="2" t="inlineStr">
        <is>
          <t>3|
3|
3|
3|
3</t>
        </is>
      </c>
      <c r="N134" s="2" t="inlineStr">
        <is>
          <t xml:space="preserve">|
|
|
|
</t>
        </is>
      </c>
      <c r="O134" t="inlineStr">
        <is>
          <t>fyldning af en
tank eller beholder med brændstof eller lignende</t>
        </is>
      </c>
      <c r="P134" s="2" t="inlineStr">
        <is>
          <t>Betankung</t>
        </is>
      </c>
      <c r="Q134" s="2" t="inlineStr">
        <is>
          <t>3</t>
        </is>
      </c>
      <c r="R134" s="2" t="inlineStr">
        <is>
          <t/>
        </is>
      </c>
      <c r="S134" t="inlineStr">
        <is>
          <t/>
        </is>
      </c>
      <c r="T134" s="2" t="inlineStr">
        <is>
          <t>ανεφοδιασμός</t>
        </is>
      </c>
      <c r="U134" s="2" t="inlineStr">
        <is>
          <t>3</t>
        </is>
      </c>
      <c r="V134" s="2" t="inlineStr">
        <is>
          <t/>
        </is>
      </c>
      <c r="W134" t="inlineStr">
        <is>
          <t>πράξη παροχής ή λήψης επιπλέον καυσίμου</t>
        </is>
      </c>
      <c r="X134" s="2" t="inlineStr">
        <is>
          <t>refueling|
fuelling|
fueling|
refuelling</t>
        </is>
      </c>
      <c r="Y134" s="2" t="inlineStr">
        <is>
          <t>1|
1|
1|
3</t>
        </is>
      </c>
      <c r="Z134" s="2" t="inlineStr">
        <is>
          <t xml:space="preserve">|
|
|
</t>
        </is>
      </c>
      <c r="AA134" t="inlineStr">
        <is>
          <t>act of providing or taking on more fuel</t>
        </is>
      </c>
      <c r="AB134" s="2" t="inlineStr">
        <is>
          <t>repostaje</t>
        </is>
      </c>
      <c r="AC134" s="2" t="inlineStr">
        <is>
          <t>3</t>
        </is>
      </c>
      <c r="AD134" s="2" t="inlineStr">
        <is>
          <t/>
        </is>
      </c>
      <c r="AE134" t="inlineStr">
        <is>
          <t>Acción de reponer combustible.</t>
        </is>
      </c>
      <c r="AF134" s="2" t="inlineStr">
        <is>
          <t>tankimine</t>
        </is>
      </c>
      <c r="AG134" s="2" t="inlineStr">
        <is>
          <t>3</t>
        </is>
      </c>
      <c r="AH134" s="2" t="inlineStr">
        <is>
          <t/>
        </is>
      </c>
      <c r="AI134" t="inlineStr">
        <is>
          <t/>
        </is>
      </c>
      <c r="AJ134" s="2" t="inlineStr">
        <is>
          <t>tankkaus</t>
        </is>
      </c>
      <c r="AK134" s="2" t="inlineStr">
        <is>
          <t>3</t>
        </is>
      </c>
      <c r="AL134" s="2" t="inlineStr">
        <is>
          <t/>
        </is>
      </c>
      <c r="AM134" t="inlineStr">
        <is>
          <t>polttoaine- tm. säiliön täyttäminen; polttoaineen tms. ottaminen säiliöön</t>
        </is>
      </c>
      <c r="AN134" s="2" t="inlineStr">
        <is>
          <t>ravitaillement|
ravitaillement en carburant|
avitaillement en carburant|
réapprovisionnement en carburant</t>
        </is>
      </c>
      <c r="AO134" s="2" t="inlineStr">
        <is>
          <t>3|
3|
3|
2</t>
        </is>
      </c>
      <c r="AP134" s="2" t="inlineStr">
        <is>
          <t xml:space="preserve">|
|
|
</t>
        </is>
      </c>
      <c r="AQ134" t="inlineStr">
        <is>
          <t/>
        </is>
      </c>
      <c r="AR134" s="2" t="inlineStr">
        <is>
          <t>breoslú|
athbhreoslú</t>
        </is>
      </c>
      <c r="AS134" s="2" t="inlineStr">
        <is>
          <t>3|
3</t>
        </is>
      </c>
      <c r="AT134" s="2" t="inlineStr">
        <is>
          <t xml:space="preserve">|
</t>
        </is>
      </c>
      <c r="AU134" t="inlineStr">
        <is>
          <t/>
        </is>
      </c>
      <c r="AV134" s="2" t="inlineStr">
        <is>
          <t>opskrba gorivom|
punjenje gorivom|
opskrba</t>
        </is>
      </c>
      <c r="AW134" s="2" t="inlineStr">
        <is>
          <t>3|
3|
3</t>
        </is>
      </c>
      <c r="AX134" s="2" t="inlineStr">
        <is>
          <t xml:space="preserve">|
|
</t>
        </is>
      </c>
      <c r="AY134" t="inlineStr">
        <is>
          <t/>
        </is>
      </c>
      <c r="AZ134" s="2" t="inlineStr">
        <is>
          <t>töltés</t>
        </is>
      </c>
      <c r="BA134" s="2" t="inlineStr">
        <is>
          <t>3</t>
        </is>
      </c>
      <c r="BB134" s="2" t="inlineStr">
        <is>
          <t/>
        </is>
      </c>
      <c r="BC134" t="inlineStr">
        <is>
          <t/>
        </is>
      </c>
      <c r="BD134" s="2" t="inlineStr">
        <is>
          <t>rifornimento</t>
        </is>
      </c>
      <c r="BE134" s="2" t="inlineStr">
        <is>
          <t>3</t>
        </is>
      </c>
      <c r="BF134" s="2" t="inlineStr">
        <is>
          <t/>
        </is>
      </c>
      <c r="BG134" t="inlineStr">
        <is>
          <t>atto dell'erogazione o dell'approvvigionamento di carburante</t>
        </is>
      </c>
      <c r="BH134" s="2" t="inlineStr">
        <is>
          <t>degalų pildymas</t>
        </is>
      </c>
      <c r="BI134" s="2" t="inlineStr">
        <is>
          <t>3</t>
        </is>
      </c>
      <c r="BJ134" s="2" t="inlineStr">
        <is>
          <t/>
        </is>
      </c>
      <c r="BK134" t="inlineStr">
        <is>
          <t/>
        </is>
      </c>
      <c r="BL134" s="2" t="inlineStr">
        <is>
          <t>uzpilde</t>
        </is>
      </c>
      <c r="BM134" s="2" t="inlineStr">
        <is>
          <t>3</t>
        </is>
      </c>
      <c r="BN134" s="2" t="inlineStr">
        <is>
          <t/>
        </is>
      </c>
      <c r="BO134" t="inlineStr">
        <is>
          <t/>
        </is>
      </c>
      <c r="BP134" s="2" t="inlineStr">
        <is>
          <t>riforniment</t>
        </is>
      </c>
      <c r="BQ134" s="2" t="inlineStr">
        <is>
          <t>3</t>
        </is>
      </c>
      <c r="BR134" s="2" t="inlineStr">
        <is>
          <t/>
        </is>
      </c>
      <c r="BS134" t="inlineStr">
        <is>
          <t>att ta' forniment jew ta' teħid ta' iktar fjuwil</t>
        </is>
      </c>
      <c r="BT134" s="2" t="inlineStr">
        <is>
          <t>bijtanken|
tanken</t>
        </is>
      </c>
      <c r="BU134" s="2" t="inlineStr">
        <is>
          <t>3|
3</t>
        </is>
      </c>
      <c r="BV134" s="2" t="inlineStr">
        <is>
          <t xml:space="preserve">|
</t>
        </is>
      </c>
      <c r="BW134" t="inlineStr">
        <is>
          <t>vullen van een reservoir met brandstof</t>
        </is>
      </c>
      <c r="BX134" s="2" t="inlineStr">
        <is>
          <t>tankowanie paliwa</t>
        </is>
      </c>
      <c r="BY134" s="2" t="inlineStr">
        <is>
          <t>3</t>
        </is>
      </c>
      <c r="BZ134" s="2" t="inlineStr">
        <is>
          <t/>
        </is>
      </c>
      <c r="CA134" t="inlineStr">
        <is>
          <t>napełnianie zbiornika pojazdu mechanicznego materiałami pędnymi</t>
        </is>
      </c>
      <c r="CB134" s="2" t="inlineStr">
        <is>
          <t>abastecimento de combustível|
abastecimento</t>
        </is>
      </c>
      <c r="CC134" s="2" t="inlineStr">
        <is>
          <t>3|
3</t>
        </is>
      </c>
      <c r="CD134" s="2" t="inlineStr">
        <is>
          <t xml:space="preserve">|
</t>
        </is>
      </c>
      <c r="CE134" t="inlineStr">
        <is>
          <t>Ato de prover com combustível.</t>
        </is>
      </c>
      <c r="CF134" s="2" t="inlineStr">
        <is>
          <t>realimentare</t>
        </is>
      </c>
      <c r="CG134" s="2" t="inlineStr">
        <is>
          <t>3</t>
        </is>
      </c>
      <c r="CH134" s="2" t="inlineStr">
        <is>
          <t/>
        </is>
      </c>
      <c r="CI134" t="inlineStr">
        <is>
          <t>reînnoire a proviziei de alimente, de combustibil, de muniție etc.</t>
        </is>
      </c>
      <c r="CJ134" s="2" t="inlineStr">
        <is>
          <t>čerpanie</t>
        </is>
      </c>
      <c r="CK134" s="2" t="inlineStr">
        <is>
          <t>3</t>
        </is>
      </c>
      <c r="CL134" s="2" t="inlineStr">
        <is>
          <t/>
        </is>
      </c>
      <c r="CM134" t="inlineStr">
        <is>
          <t>proces dopĺňania akéhokoľvek kvapalného alebo plynného paliva</t>
        </is>
      </c>
      <c r="CN134" s="2" t="inlineStr">
        <is>
          <t>oskrba</t>
        </is>
      </c>
      <c r="CO134" s="2" t="inlineStr">
        <is>
          <t>3</t>
        </is>
      </c>
      <c r="CP134" s="2" t="inlineStr">
        <is>
          <t/>
        </is>
      </c>
      <c r="CQ134" t="inlineStr">
        <is>
          <t/>
        </is>
      </c>
      <c r="CR134" s="2" t="inlineStr">
        <is>
          <t>tankning</t>
        </is>
      </c>
      <c r="CS134" s="2" t="inlineStr">
        <is>
          <t>3</t>
        </is>
      </c>
      <c r="CT134" s="2" t="inlineStr">
        <is>
          <t/>
        </is>
      </c>
      <c r="CU134" t="inlineStr">
        <is>
          <t/>
        </is>
      </c>
    </row>
    <row r="135">
      <c r="A135" s="1" t="str">
        <f>HYPERLINK("https://iate.europa.eu/entry/result/3619485/all", "3619485")</f>
        <v>3619485</v>
      </c>
      <c r="B135" t="inlineStr">
        <is>
          <t>TRANSPORT</t>
        </is>
      </c>
      <c r="C135" t="inlineStr">
        <is>
          <t>TRANSPORT|maritime and inland waterway transport|maritime transport</t>
        </is>
      </c>
      <c r="D135" s="2" t="inlineStr">
        <is>
          <t>заповед за експулсиране</t>
        </is>
      </c>
      <c r="E135" s="2" t="inlineStr">
        <is>
          <t>3</t>
        </is>
      </c>
      <c r="F135" s="2" t="inlineStr">
        <is>
          <t/>
        </is>
      </c>
      <c r="G135" t="inlineStr">
        <is>
          <t/>
        </is>
      </c>
      <c r="H135" s="2" t="inlineStr">
        <is>
          <t>příkaz k vyhoštění|
příkaz k vyhoštění lodě</t>
        </is>
      </c>
      <c r="I135" s="2" t="inlineStr">
        <is>
          <t>3|
3</t>
        </is>
      </c>
      <c r="J135" s="2" t="inlineStr">
        <is>
          <t xml:space="preserve">|
</t>
        </is>
      </c>
      <c r="K135" t="inlineStr">
        <is>
          <t>příkaz, kterým příslušný orgán členského státu EU odepře lodi vstup do přístavu daného členského státu EU v důsledku nesplnění stanovených požadavků</t>
        </is>
      </c>
      <c r="L135" s="2" t="inlineStr">
        <is>
          <t>afgørelse om bortvisning</t>
        </is>
      </c>
      <c r="M135" s="2" t="inlineStr">
        <is>
          <t>3</t>
        </is>
      </c>
      <c r="N135" s="2" t="inlineStr">
        <is>
          <t/>
        </is>
      </c>
      <c r="O135" t="inlineStr">
        <is>
          <t>afgørelse udstedt
til et skib af en søfartsmyndighed, hvorved skibet forbydes adgang til en eller
flere havne</t>
        </is>
      </c>
      <c r="P135" s="2" t="inlineStr">
        <is>
          <t>Ausweisungsanordnung</t>
        </is>
      </c>
      <c r="Q135" s="2" t="inlineStr">
        <is>
          <t>3</t>
        </is>
      </c>
      <c r="R135" s="2" t="inlineStr">
        <is>
          <t/>
        </is>
      </c>
      <c r="S135" t="inlineStr">
        <is>
          <t/>
        </is>
      </c>
      <c r="T135" s="2" t="inlineStr">
        <is>
          <t>διαταγή απομάκρυνσης|
διαταγή εκδίωξης</t>
        </is>
      </c>
      <c r="U135" s="2" t="inlineStr">
        <is>
          <t>3|
3</t>
        </is>
      </c>
      <c r="V135" s="2" t="inlineStr">
        <is>
          <t xml:space="preserve">|
</t>
        </is>
      </c>
      <c r="W135" t="inlineStr">
        <is>
          <t>διαταγή σε βάρος πλοίου η οποία εκδίδεται από ναυτιλιακή αρχή και απαγορεύει τον κατάπλου του πλοίου σε έναν ή περισσότερους λιμένες</t>
        </is>
      </c>
      <c r="X135" s="2" t="inlineStr">
        <is>
          <t>expulsion order</t>
        </is>
      </c>
      <c r="Y135" s="2" t="inlineStr">
        <is>
          <t>3</t>
        </is>
      </c>
      <c r="Z135" s="2" t="inlineStr">
        <is>
          <t/>
        </is>
      </c>
      <c r="AA135" t="inlineStr">
        <is>
          <t>order issued to a ship by a maritime authority prohibiting the ship's access to one or more ports</t>
        </is>
      </c>
      <c r="AB135" s="2" t="inlineStr">
        <is>
          <t>orden de expulsión</t>
        </is>
      </c>
      <c r="AC135" s="2" t="inlineStr">
        <is>
          <t>3</t>
        </is>
      </c>
      <c r="AD135" s="2" t="inlineStr">
        <is>
          <t/>
        </is>
      </c>
      <c r="AE135" t="inlineStr">
        <is>
          <t>Orden dictada por la autoridad competente de un estado por la que se deniega a un buque la entrada en cualquiera de sus puertos.</t>
        </is>
      </c>
      <c r="AF135" s="2" t="inlineStr">
        <is>
          <t>väljasaatmiskorraldus</t>
        </is>
      </c>
      <c r="AG135" s="2" t="inlineStr">
        <is>
          <t>3</t>
        </is>
      </c>
      <c r="AH135" s="2" t="inlineStr">
        <is>
          <t/>
        </is>
      </c>
      <c r="AI135" t="inlineStr">
        <is>
          <t>pädeva asutuse väljastatud korraldus, mille alusel keelatakse laeval ühte või mitmesse sadamasse siseneda</t>
        </is>
      </c>
      <c r="AJ135" s="2" t="inlineStr">
        <is>
          <t>karkotusmääräys</t>
        </is>
      </c>
      <c r="AK135" s="2" t="inlineStr">
        <is>
          <t>3</t>
        </is>
      </c>
      <c r="AL135" s="2" t="inlineStr">
        <is>
          <t/>
        </is>
      </c>
      <c r="AM135" t="inlineStr">
        <is>
          <t>toimivaltaisen
viranomaisen alukselle antama määräys, jonka seurauksena alukselta kielletään
pääsy tiettyihin satamiin</t>
        </is>
      </c>
      <c r="AN135" s="2" t="inlineStr">
        <is>
          <t>décision d'expulsion</t>
        </is>
      </c>
      <c r="AO135" s="2" t="inlineStr">
        <is>
          <t>3</t>
        </is>
      </c>
      <c r="AP135" s="2" t="inlineStr">
        <is>
          <t/>
        </is>
      </c>
      <c r="AQ135" t="inlineStr">
        <is>
          <t>décision, prononcée par l'autorité compétente de l'État membre d'un port d'entrée à l'encontre d'un navire, à la suite de laquelle chaque État 
membre refuse l'accès de ses ports au navire concerné jusqu'à ce que la 
compagnie se conforme à ses obligations en matière de surveillance et de
 déclaration concernant les émissions de CO2</t>
        </is>
      </c>
      <c r="AR135" s="2" t="inlineStr">
        <is>
          <t>ordú díbeartha</t>
        </is>
      </c>
      <c r="AS135" s="2" t="inlineStr">
        <is>
          <t>3</t>
        </is>
      </c>
      <c r="AT135" s="2" t="inlineStr">
        <is>
          <t/>
        </is>
      </c>
      <c r="AU135" t="inlineStr">
        <is>
          <t/>
        </is>
      </c>
      <c r="AV135" s="2" t="inlineStr">
        <is>
          <t>nalog o protjerivanju</t>
        </is>
      </c>
      <c r="AW135" s="2" t="inlineStr">
        <is>
          <t>3</t>
        </is>
      </c>
      <c r="AX135" s="2" t="inlineStr">
        <is>
          <t/>
        </is>
      </c>
      <c r="AY135" t="inlineStr">
        <is>
          <t/>
        </is>
      </c>
      <c r="AZ135" s="2" t="inlineStr">
        <is>
          <t>kiutasítási határozat</t>
        </is>
      </c>
      <c r="BA135" s="2" t="inlineStr">
        <is>
          <t>3</t>
        </is>
      </c>
      <c r="BB135" s="2" t="inlineStr">
        <is>
          <t/>
        </is>
      </c>
      <c r="BC135" t="inlineStr">
        <is>
          <t>egy adott hajó részére tengerészeti hatóság által kibocsátott határozat,
amelyben a hatóság megtiltja a hajó hozzáférését egy vagy több kikötőhöz</t>
        </is>
      </c>
      <c r="BD135" s="2" t="inlineStr">
        <is>
          <t>ordine di espulsione</t>
        </is>
      </c>
      <c r="BE135" s="2" t="inlineStr">
        <is>
          <t>3</t>
        </is>
      </c>
      <c r="BF135" s="2" t="inlineStr">
        <is>
          <t/>
        </is>
      </c>
      <c r="BG135" t="inlineStr">
        <is>
          <t>ordine emanato da un'autorità portuale competente nei confronti di una nave e notificato alla Commissione, agli altri Stati membri e allo Stato di bandiera interessato, in conseguenza del quale ciascuno Stato membro rifiuta l’accesso di tale nave ai suoi porti</t>
        </is>
      </c>
      <c r="BH135" s="2" t="inlineStr">
        <is>
          <t>įsakymas išvykti|
draudimo įplaukti nurodymas</t>
        </is>
      </c>
      <c r="BI135" s="2" t="inlineStr">
        <is>
          <t>2|
3</t>
        </is>
      </c>
      <c r="BJ135" s="2" t="inlineStr">
        <is>
          <t>|
preferred</t>
        </is>
      </c>
      <c r="BK135" t="inlineStr">
        <is>
          <t>laivo kapitonui, už laivą atsakingai laivybos kompanijai ir vėliavos valstybei išduodamas dokumentas, kuriuo jiems pranešama, kad laivui draudžiama įplaukti į visus Europos Sąjungos ir Paryžiaus SM regiono uostus ir inkaravietes</t>
        </is>
      </c>
      <c r="BL135" s="2" t="inlineStr">
        <is>
          <t>izraidīšanas rīkojums</t>
        </is>
      </c>
      <c r="BM135" s="2" t="inlineStr">
        <is>
          <t>3</t>
        </is>
      </c>
      <c r="BN135" s="2" t="inlineStr">
        <is>
          <t/>
        </is>
      </c>
      <c r="BO135" t="inlineStr">
        <is>
          <t/>
        </is>
      </c>
      <c r="BP135" s="2" t="inlineStr">
        <is>
          <t>ordni ta' tkeċċija</t>
        </is>
      </c>
      <c r="BQ135" s="2" t="inlineStr">
        <is>
          <t>3</t>
        </is>
      </c>
      <c r="BR135" s="2" t="inlineStr">
        <is>
          <t/>
        </is>
      </c>
      <c r="BS135" t="inlineStr">
        <is>
          <t>ordni maħruġa lil vapur minn awtorità marittima li tipprojbixxi l-aċċess tal-vapur għal port wieħed jew aktar</t>
        </is>
      </c>
      <c r="BT135" s="2" t="inlineStr">
        <is>
          <t>verwijderingsbevel</t>
        </is>
      </c>
      <c r="BU135" s="2" t="inlineStr">
        <is>
          <t>3</t>
        </is>
      </c>
      <c r="BV135" s="2" t="inlineStr">
        <is>
          <t/>
        </is>
      </c>
      <c r="BW135" t="inlineStr">
        <is>
          <t>door een maritieme autoriteit afgegeven bevel waardoor het verboden is een schip tot een haven toe te laten</t>
        </is>
      </c>
      <c r="BX135" s="2" t="inlineStr">
        <is>
          <t>nakaz wydalenia</t>
        </is>
      </c>
      <c r="BY135" s="2" t="inlineStr">
        <is>
          <t>3</t>
        </is>
      </c>
      <c r="BZ135" s="2" t="inlineStr">
        <is>
          <t/>
        </is>
      </c>
      <c r="CA135" t="inlineStr">
        <is>
          <t/>
        </is>
      </c>
      <c r="CB135" s="2" t="inlineStr">
        <is>
          <t>ordem de expulsão</t>
        </is>
      </c>
      <c r="CC135" s="2" t="inlineStr">
        <is>
          <t>3</t>
        </is>
      </c>
      <c r="CD135" s="2" t="inlineStr">
        <is>
          <t/>
        </is>
      </c>
      <c r="CE135" t="inlineStr">
        <is>
          <t>Ordem que proíbe o acesso de um navio a um ou mais portos, ditada pela autoridade competente do Estado do porto de entrada em relação aos navios que não cumpram os requisitos de monitorização e comunicação de informações.</t>
        </is>
      </c>
      <c r="CF135" s="2" t="inlineStr">
        <is>
          <t>ordin de expulzare</t>
        </is>
      </c>
      <c r="CG135" s="2" t="inlineStr">
        <is>
          <t>3</t>
        </is>
      </c>
      <c r="CH135" s="2" t="inlineStr">
        <is>
          <t/>
        </is>
      </c>
      <c r="CI135" t="inlineStr">
        <is>
          <t/>
        </is>
      </c>
      <c r="CJ135" s="2" t="inlineStr">
        <is>
          <t>rozhodnutie o vyhostení</t>
        </is>
      </c>
      <c r="CK135" s="2" t="inlineStr">
        <is>
          <t>3</t>
        </is>
      </c>
      <c r="CL135" s="2" t="inlineStr">
        <is>
          <t/>
        </is>
      </c>
      <c r="CM135" t="inlineStr">
        <is>
          <t>rozhodnutie príslušného orgánu členského štátu, ktorým sa lodi, ktorá nesplnila stanovené požiadavky, zamietne vstup do všetkých prístavov daného členského štátu</t>
        </is>
      </c>
      <c r="CN135" s="2" t="inlineStr">
        <is>
          <t>odločba o izgonu</t>
        </is>
      </c>
      <c r="CO135" s="2" t="inlineStr">
        <is>
          <t>3</t>
        </is>
      </c>
      <c r="CP135" s="2" t="inlineStr">
        <is>
          <t/>
        </is>
      </c>
      <c r="CQ135" t="inlineStr">
        <is>
          <t/>
        </is>
      </c>
      <c r="CR135" s="2" t="inlineStr">
        <is>
          <t>utvisningsbeslut|
avvisningsbeslut</t>
        </is>
      </c>
      <c r="CS135" s="2" t="inlineStr">
        <is>
          <t>3|
3</t>
        </is>
      </c>
      <c r="CT135" s="2" t="inlineStr">
        <is>
          <t xml:space="preserve">|
</t>
        </is>
      </c>
      <c r="CU135" t="inlineStr">
        <is>
          <t/>
        </is>
      </c>
    </row>
    <row r="136">
      <c r="A136" s="1" t="str">
        <f>HYPERLINK("https://iate.europa.eu/entry/result/3608543/all", "3608543")</f>
        <v>3608543</v>
      </c>
      <c r="B136" t="inlineStr">
        <is>
          <t>ENERGY;TRANSPORT</t>
        </is>
      </c>
      <c r="C136" t="inlineStr">
        <is>
          <t>ENERGY|energy policy|energy industry|fuel;TRANSPORT|maritime and inland waterway transport|maritime transport</t>
        </is>
      </c>
      <c r="D136" s="2" t="inlineStr">
        <is>
          <t>пропуски на гориво в двигателя</t>
        </is>
      </c>
      <c r="E136" s="2" t="inlineStr">
        <is>
          <t>3</t>
        </is>
      </c>
      <c r="F136" s="2" t="inlineStr">
        <is>
          <t/>
        </is>
      </c>
      <c r="G136" t="inlineStr">
        <is>
          <t/>
        </is>
      </c>
      <c r="H136" s="2" t="inlineStr">
        <is>
          <t>únik methanu|
únik paliva</t>
        </is>
      </c>
      <c r="I136" s="2" t="inlineStr">
        <is>
          <t>3|
2</t>
        </is>
      </c>
      <c r="J136" s="2" t="inlineStr">
        <is>
          <t xml:space="preserve">|
</t>
        </is>
      </c>
      <c r="K136" t="inlineStr">
        <is>
          <t>část nespáleného methanu, který uniká při provozu lodí na &lt;a href="https://iate.europa.eu/entry/slideshow/1633332547400/787316/cs" target="_blank"&gt;zkapalněný zemní plyn&lt;/a&gt;</t>
        </is>
      </c>
      <c r="L136" s="2" t="inlineStr">
        <is>
          <t>brændstofslip|
metanslip|
metanudslip|
methanudslip|
brændstofudslip</t>
        </is>
      </c>
      <c r="M136" s="2" t="inlineStr">
        <is>
          <t>2|
2|
3|
3|
2</t>
        </is>
      </c>
      <c r="N136" s="2" t="inlineStr">
        <is>
          <t xml:space="preserve">|
|
|
preferred|
</t>
        </is>
      </c>
      <c r="O136" t="inlineStr">
        <is>
          <t>uforbrændt
methan, der frigives i forbindelse med drift af &lt;a href="https://iate.europa.eu/entry/result/787316/da" target="_blank"&gt;LNG&lt;/a&gt;-skibe</t>
        </is>
      </c>
      <c r="P136" s="2" t="inlineStr">
        <is>
          <t>Methanschlupf</t>
        </is>
      </c>
      <c r="Q136" s="2" t="inlineStr">
        <is>
          <t>3</t>
        </is>
      </c>
      <c r="R136" s="2" t="inlineStr">
        <is>
          <t/>
        </is>
      </c>
      <c r="S136" t="inlineStr">
        <is>
          <t>Entweichen von Methan in die Atmosphäre</t>
        </is>
      </c>
      <c r="T136" s="2" t="inlineStr">
        <is>
          <t>απώλεια καυσίμου κινητήρα</t>
        </is>
      </c>
      <c r="U136" s="2" t="inlineStr">
        <is>
          <t>3</t>
        </is>
      </c>
      <c r="V136" s="2" t="inlineStr">
        <is>
          <t/>
        </is>
      </c>
      <c r="W136" t="inlineStr">
        <is>
          <t>τμήμα μη καιόμενου μεθανίου που θα απελευθερώνεται στην ατμόσφαιρα κατά τη λειτουργία πλοίων που κινούνται με υγραποιημένο φυσικό αέριο</t>
        </is>
      </c>
      <c r="X136" s="2" t="inlineStr">
        <is>
          <t>methane slip|
engine fuel slippage</t>
        </is>
      </c>
      <c r="Y136" s="2" t="inlineStr">
        <is>
          <t>3|
3</t>
        </is>
      </c>
      <c r="Z136" s="2" t="inlineStr">
        <is>
          <t xml:space="preserve">|
</t>
        </is>
      </c>
      <c r="AA136" t="inlineStr">
        <is>
          <t>portion of non-combusted methane that is released when operating a gas engine</t>
        </is>
      </c>
      <c r="AB136" s="2" t="inlineStr">
        <is>
          <t>coeficiente de fuga de combustible del motor</t>
        </is>
      </c>
      <c r="AC136" s="2" t="inlineStr">
        <is>
          <t>3</t>
        </is>
      </c>
      <c r="AD136" s="2" t="inlineStr">
        <is>
          <t/>
        </is>
      </c>
      <c r="AE136" t="inlineStr">
        <is>
          <t>Emisiones de metano
(combustible no quemado) de los buques que utilizan gas natural licuado (GNL)
como combustible</t>
        </is>
      </c>
      <c r="AF136" s="2" t="inlineStr">
        <is>
          <t>mootorikütuse hajusheide</t>
        </is>
      </c>
      <c r="AG136" s="2" t="inlineStr">
        <is>
          <t>2</t>
        </is>
      </c>
      <c r="AH136" s="2" t="inlineStr">
        <is>
          <t/>
        </is>
      </c>
      <c r="AI136" t="inlineStr">
        <is>
          <t>veeldatud maagaasi baasil sõitvatel laevadel põlemata kütuse tõttu tekkiv metaaniheide</t>
        </is>
      </c>
      <c r="AJ136" s="2" t="inlineStr">
        <is>
          <t>metaanihävikki|
metaanin karkaaminen|
moottoripolttoainehävikki</t>
        </is>
      </c>
      <c r="AK136" s="2" t="inlineStr">
        <is>
          <t>3|
3|
3</t>
        </is>
      </c>
      <c r="AL136" s="2" t="inlineStr">
        <is>
          <t xml:space="preserve">|
|
</t>
        </is>
      </c>
      <c r="AM136" t="inlineStr">
        <is>
          <t>palamattoman metaanin vapautuminen kaasumoottoreita käytettäessä</t>
        </is>
      </c>
      <c r="AN136" s="2" t="inlineStr">
        <is>
          <t>échappement de carburant du moteur|
pertes de méthane</t>
        </is>
      </c>
      <c r="AO136" s="2" t="inlineStr">
        <is>
          <t>3|
3</t>
        </is>
      </c>
      <c r="AP136" s="2" t="inlineStr">
        <is>
          <t xml:space="preserve">|
</t>
        </is>
      </c>
      <c r="AQ136" t="inlineStr">
        <is>
          <t>dans certains types de moteurs alimentés au gaz, libération de méthane dans l’atmosphère en raison d'une combustion incomplète</t>
        </is>
      </c>
      <c r="AR136" s="2" t="inlineStr">
        <is>
          <t>sceitheadh breosla innill</t>
        </is>
      </c>
      <c r="AS136" s="2" t="inlineStr">
        <is>
          <t>3</t>
        </is>
      </c>
      <c r="AT136" s="2" t="inlineStr">
        <is>
          <t/>
        </is>
      </c>
      <c r="AU136" t="inlineStr">
        <is>
          <t/>
        </is>
      </c>
      <c r="AV136" s="2" t="inlineStr">
        <is>
          <t>koeficijent istjecanja motornog goriva</t>
        </is>
      </c>
      <c r="AW136" s="2" t="inlineStr">
        <is>
          <t>3</t>
        </is>
      </c>
      <c r="AX136" s="2" t="inlineStr">
        <is>
          <t/>
        </is>
      </c>
      <c r="AY136" t="inlineStr">
        <is>
          <t/>
        </is>
      </c>
      <c r="AZ136" s="2" t="inlineStr">
        <is>
          <t>gép el nem égetett tüzelőanyaga</t>
        </is>
      </c>
      <c r="BA136" s="2" t="inlineStr">
        <is>
          <t>3</t>
        </is>
      </c>
      <c r="BB136" s="2" t="inlineStr">
        <is>
          <t/>
        </is>
      </c>
      <c r="BC136" t="inlineStr">
        <is>
          <t/>
        </is>
      </c>
      <c r="BD136" s="2" t="inlineStr">
        <is>
          <t>perdita di combustibile del motore</t>
        </is>
      </c>
      <c r="BE136" s="2" t="inlineStr">
        <is>
          <t>3</t>
        </is>
      </c>
      <c r="BF136" s="2" t="inlineStr">
        <is>
          <t/>
        </is>
      </c>
      <c r="BG136" t="inlineStr">
        <is>
          <t>porzione di combustibile disperso senza essere combusto durante il funzionamento di un motore navale</t>
        </is>
      </c>
      <c r="BH136" s="2" t="inlineStr">
        <is>
          <t>variklyje nesudegęs kuras|
variklyje nesudegęs metanas</t>
        </is>
      </c>
      <c r="BI136" s="2" t="inlineStr">
        <is>
          <t>2|
2</t>
        </is>
      </c>
      <c r="BJ136" s="2" t="inlineStr">
        <is>
          <t xml:space="preserve">|
</t>
        </is>
      </c>
      <c r="BK136" t="inlineStr">
        <is>
          <t/>
        </is>
      </c>
      <c r="BL136" s="2" t="inlineStr">
        <is>
          <t>dzinēja degvielas noplūde|
metāna izslīdēšana</t>
        </is>
      </c>
      <c r="BM136" s="2" t="inlineStr">
        <is>
          <t>2|
2</t>
        </is>
      </c>
      <c r="BN136" s="2" t="inlineStr">
        <is>
          <t xml:space="preserve">|
</t>
        </is>
      </c>
      <c r="BO136" t="inlineStr">
        <is>
          <t/>
        </is>
      </c>
      <c r="BP136" s="2" t="inlineStr">
        <is>
          <t>telf ta' fjuwil tal-magna|
telf ta' metan</t>
        </is>
      </c>
      <c r="BQ136" s="2" t="inlineStr">
        <is>
          <t>3|
3</t>
        </is>
      </c>
      <c r="BR136" s="2" t="inlineStr">
        <is>
          <t xml:space="preserve">|
</t>
        </is>
      </c>
      <c r="BS136" t="inlineStr">
        <is>
          <t>il-porzjon tal-metan li ma jinħaraqx li jiġi rilaxxat waqt it-tħaddim ta' magna li taħdem bil-gass</t>
        </is>
      </c>
      <c r="BT136" s="2" t="inlineStr">
        <is>
          <t>methaanverlies|
methaanslip|
brandstofverlies</t>
        </is>
      </c>
      <c r="BU136" s="2" t="inlineStr">
        <is>
          <t>3|
3|
2</t>
        </is>
      </c>
      <c r="BV136" s="2" t="inlineStr">
        <is>
          <t xml:space="preserve">|
|
</t>
        </is>
      </c>
      <c r="BW136" t="inlineStr">
        <is>
          <t>samenstelling van onverbrande gassen (methaan) die vrijkomt bij een onvolledige verbranding in CNG- en LNG-motoren</t>
        </is>
      </c>
      <c r="BX136" s="2" t="inlineStr">
        <is>
          <t>współczynnik straty paliwa silnikowego|
poślizg metanu</t>
        </is>
      </c>
      <c r="BY136" s="2" t="inlineStr">
        <is>
          <t>3|
3</t>
        </is>
      </c>
      <c r="BZ136" s="2" t="inlineStr">
        <is>
          <t xml:space="preserve">|
</t>
        </is>
      </c>
      <c r="CA136" t="inlineStr">
        <is>
          <t>procent masy paliwa i zużytego przez jednostkę spalania paliw j [%]</t>
        </is>
      </c>
      <c r="CB136" s="2" t="inlineStr">
        <is>
          <t>fuga de metano|
perda de combustível do motor</t>
        </is>
      </c>
      <c r="CC136" s="2" t="inlineStr">
        <is>
          <t>3|
3</t>
        </is>
      </c>
      <c r="CD136" s="2" t="inlineStr">
        <is>
          <t xml:space="preserve">|
</t>
        </is>
      </c>
      <c r="CE136" t="inlineStr">
        <is>
          <t>Emissões de metano não queimado em navios que usam gás de petróleo liquefeito (FPL) como combustível.</t>
        </is>
      </c>
      <c r="CF136" s="2" t="inlineStr">
        <is>
          <t>pierderi de metan</t>
        </is>
      </c>
      <c r="CG136" s="2" t="inlineStr">
        <is>
          <t>3</t>
        </is>
      </c>
      <c r="CH136" s="2" t="inlineStr">
        <is>
          <t/>
        </is>
      </c>
      <c r="CI136" t="inlineStr">
        <is>
          <t/>
        </is>
      </c>
      <c r="CJ136" s="2" t="inlineStr">
        <is>
          <t>únik nespáleného metánu|
únik nespáleného motorového paliva</t>
        </is>
      </c>
      <c r="CK136" s="2" t="inlineStr">
        <is>
          <t>3|
3</t>
        </is>
      </c>
      <c r="CL136" s="2" t="inlineStr">
        <is>
          <t xml:space="preserve">|
</t>
        </is>
      </c>
      <c r="CM136" t="inlineStr">
        <is>
          <t>časť nespáleného metánu, ktorá sa uvoľní pri prevádzkovaní lodí na &lt;a href="https://iate.europa.eu/entry/slideshow/1633332547400/787316/sk" target="_blank"&gt;skvapalnený zemný plyn&lt;/a&gt;</t>
        </is>
      </c>
      <c r="CN136" s="2" t="inlineStr">
        <is>
          <t>uhajanje metana|
uhajanje goriva za motorje</t>
        </is>
      </c>
      <c r="CO136" s="2" t="inlineStr">
        <is>
          <t>3|
3</t>
        </is>
      </c>
      <c r="CP136" s="2" t="inlineStr">
        <is>
          <t xml:space="preserve">|
</t>
        </is>
      </c>
      <c r="CQ136" t="inlineStr">
        <is>
          <t/>
        </is>
      </c>
      <c r="CR136" s="2" t="inlineStr">
        <is>
          <t>förlorat motorbränsle|
metanslip</t>
        </is>
      </c>
      <c r="CS136" s="2" t="inlineStr">
        <is>
          <t>3|
3</t>
        </is>
      </c>
      <c r="CT136" s="2" t="inlineStr">
        <is>
          <t xml:space="preserve">|
</t>
        </is>
      </c>
      <c r="CU136" t="inlineStr">
        <is>
          <t/>
        </is>
      </c>
    </row>
    <row r="137">
      <c r="A137" s="1" t="str">
        <f>HYPERLINK("https://iate.europa.eu/entry/result/3619582/all", "3619582")</f>
        <v>3619582</v>
      </c>
      <c r="B137" t="inlineStr">
        <is>
          <t>TRANSPORT;EUROPEAN UNION</t>
        </is>
      </c>
      <c r="C137" t="inlineStr">
        <is>
          <t>TRANSPORT|organisation of transport;EUROPEAN UNION|European construction|deepening of the European Union|economic and social cohesion|trans-European network</t>
        </is>
      </c>
      <c r="D137" s="2" t="inlineStr">
        <is>
          <t>морско пристанище от широкообхватната трансевропейска транспортна мрежа</t>
        </is>
      </c>
      <c r="E137" s="2" t="inlineStr">
        <is>
          <t>3</t>
        </is>
      </c>
      <c r="F137" s="2" t="inlineStr">
        <is>
          <t/>
        </is>
      </c>
      <c r="G137" t="inlineStr">
        <is>
          <t>морско пристанище от широкообхватната трансевропейска транспортна мрежа, посочено и категоризирано в приложение II към Регламент (ЕС) № 1315/2013</t>
        </is>
      </c>
      <c r="H137" s="2" t="inlineStr">
        <is>
          <t>námořní přístav globální sítě TEN-T</t>
        </is>
      </c>
      <c r="I137" s="2" t="inlineStr">
        <is>
          <t>2</t>
        </is>
      </c>
      <c r="J137" s="2" t="inlineStr">
        <is>
          <t/>
        </is>
      </c>
      <c r="K137" t="inlineStr">
        <is>
          <t>námořní přístav&lt;a href="https://iate.europa.eu/entry/slideshow/1633100667000/3515021/cs" target="_blank"&gt; globální sítě TEN-T&lt;/a&gt;, jak je uveden a kategorizován v příloze II &lt;a href="https://eur-lex.europa.eu/legal-content/CS/TXT/?uri=CELEX%3A32013R1315" target="_blank"&gt;nařízení (EU) č. 1315/2013&lt;/a&gt;</t>
        </is>
      </c>
      <c r="L137" s="2" t="inlineStr">
        <is>
          <t>søhavn i det samlede TEN-T-net</t>
        </is>
      </c>
      <c r="M137" s="2" t="inlineStr">
        <is>
          <t>3</t>
        </is>
      </c>
      <c r="N137" s="2" t="inlineStr">
        <is>
          <t/>
        </is>
      </c>
      <c r="O137" t="inlineStr">
        <is>
          <t>søhavn
i det samlede TEN-T-net som opført og kategoriseret i bilag II til &lt;a href="https://eur-lex.europa.eu/legal-content/DA/TXT/?uri=CELEX:32013R1315" target="_blank"&gt;forordning (EU) nr. 1315/2013&lt;/a&gt;</t>
        </is>
      </c>
      <c r="P137" s="2" t="inlineStr">
        <is>
          <t>Seehafen des TEN-V-Gesamtnetzes</t>
        </is>
      </c>
      <c r="Q137" s="2" t="inlineStr">
        <is>
          <t>3</t>
        </is>
      </c>
      <c r="R137" s="2" t="inlineStr">
        <is>
          <t/>
        </is>
      </c>
      <c r="S137" t="inlineStr">
        <is>
          <t>Seehafen des TEN-V-Gesamtnetzes, der in Anhang II der Verordnung (EU) Nr. 1315/2013 aufgeführt und eingestuft ist</t>
        </is>
      </c>
      <c r="T137" s="2" t="inlineStr">
        <is>
          <t>θαλάσσιος λιμένας του εκτεταμένου ΔΕΔ-Μ</t>
        </is>
      </c>
      <c r="U137" s="2" t="inlineStr">
        <is>
          <t>3</t>
        </is>
      </c>
      <c r="V137" s="2" t="inlineStr">
        <is>
          <t/>
        </is>
      </c>
      <c r="W137" t="inlineStr">
        <is>
          <t>θαλάσσιος λιμένας του εκτεταμένου δικτύου ΔΕΔ-Μ, όπως παρατίθεται και κατηγοριοποιείται στο παράρτημα ΙΙ του &lt;a href="https://eur-lex.europa.eu/legal-content/EL/TXT/?uri=CELEX:32013R1315" target="_blank"&gt;κανονισμού (ΕΕ) 1315/2013&lt;/a&gt;</t>
        </is>
      </c>
      <c r="X137" s="2" t="inlineStr">
        <is>
          <t>TEN-T comprehensive maritime port</t>
        </is>
      </c>
      <c r="Y137" s="2" t="inlineStr">
        <is>
          <t>3</t>
        </is>
      </c>
      <c r="Z137" s="2" t="inlineStr">
        <is>
          <t/>
        </is>
      </c>
      <c r="AA137" t="inlineStr">
        <is>
          <t>maritime port of the TENT-T comprehensive network, as listed and categorised in Annex II of &lt;a href="https://eur-lex.europa.eu/legal-content/EN/TXT/?uri=CELEX:32013R1315" target="_blank"&gt;Regulation (EU) No 1315/2013&lt;/a&gt;</t>
        </is>
      </c>
      <c r="AB137" s="2" t="inlineStr">
        <is>
          <t>puerto marítimo de la red global de la TEN-T</t>
        </is>
      </c>
      <c r="AC137" s="2" t="inlineStr">
        <is>
          <t>3</t>
        </is>
      </c>
      <c r="AD137" s="2" t="inlineStr">
        <is>
          <t/>
        </is>
      </c>
      <c r="AE137" t="inlineStr">
        <is>
          <t>&lt;div&gt;Puerto marítimo
perteneciente a la &lt;a href="https://iate.europa.eu/entry/result/3515021/es" target="_blank"&gt;red global de la TEN-T&lt;/a&gt; (Red Transeuropea de Transporte), que
figura, junto con su clasificación, en la lista de nodos del anexo II del &lt;a href="https://eur-lex.europa.eu/legal-content/ES/TXT/?uri=CELEX:02013R1315-20190306" target="_blank"&gt;Reglamento (UE) n.º 1315/2013.&lt;/a&gt;&lt;br&gt;&lt;/div&gt;</t>
        </is>
      </c>
      <c r="AF137" s="2" t="inlineStr">
        <is>
          <t>TEN-T üldvõrgu meresadam</t>
        </is>
      </c>
      <c r="AG137" s="2" t="inlineStr">
        <is>
          <t>3</t>
        </is>
      </c>
      <c r="AH137" s="2" t="inlineStr">
        <is>
          <t/>
        </is>
      </c>
      <c r="AI137" t="inlineStr">
        <is>
          <t>&lt;i&gt;TEN-T üldvõrku&lt;/i&gt; &lt;a href="/entry/result/3515021/all" id="ENTRY_TO_ENTRY_CONVERTER" target="_blank"&gt;IATE:3515021&lt;/a&gt; kuuluv meresadam, mis on loetletud ja liigitatud määruse (EL) nr 1315/2013 II lisas</t>
        </is>
      </c>
      <c r="AJ137" s="2" t="inlineStr">
        <is>
          <t>kattavan TEN-T-verkon merisatama</t>
        </is>
      </c>
      <c r="AK137" s="2" t="inlineStr">
        <is>
          <t>3</t>
        </is>
      </c>
      <c r="AL137" s="2" t="inlineStr">
        <is>
          <t/>
        </is>
      </c>
      <c r="AM137" t="inlineStr">
        <is>
          <t>kattavan TEN-T-verkon merisatama, joka on lueteltu ja luokiteltu &lt;a href="https://eur-lex.europa.eu/legal-content/FI/TXT/?uri=CELEX:02013R1315-20190306" target="_blank"&gt;asetuksen (EU) N:o 1315/2013&lt;/a&gt; liitteessä II</t>
        </is>
      </c>
      <c r="AN137" s="2" t="inlineStr">
        <is>
          <t>port maritime du réseau global du RTE-T</t>
        </is>
      </c>
      <c r="AO137" s="2" t="inlineStr">
        <is>
          <t>3</t>
        </is>
      </c>
      <c r="AP137" s="2" t="inlineStr">
        <is>
          <t/>
        </is>
      </c>
      <c r="AQ137" t="inlineStr">
        <is>
          <t>port maritime du réseau global du RTE-T, tel 
qu’inscrit et classé à l’annexe II du règlement (UE) nº 1315/2013</t>
        </is>
      </c>
      <c r="AR137" s="2" t="inlineStr">
        <is>
          <t>calafort muirí den ghréasán cuimsitheach TEN-T</t>
        </is>
      </c>
      <c r="AS137" s="2" t="inlineStr">
        <is>
          <t>3</t>
        </is>
      </c>
      <c r="AT137" s="2" t="inlineStr">
        <is>
          <t/>
        </is>
      </c>
      <c r="AU137" t="inlineStr">
        <is>
          <t/>
        </is>
      </c>
      <c r="AV137" s="2" t="inlineStr">
        <is>
          <t>pomorska luka sveobuhvatne TEN-T mreže</t>
        </is>
      </c>
      <c r="AW137" s="2" t="inlineStr">
        <is>
          <t>3</t>
        </is>
      </c>
      <c r="AX137" s="2" t="inlineStr">
        <is>
          <t/>
        </is>
      </c>
      <c r="AY137" t="inlineStr">
        <is>
          <t>pomorska luka osnovne ili sveobuhvatne mreže TEN-T kako je navedena i kategorizirana u &lt;a href="https://eur-lex.europa.eu/legal-content/EN/TXT/?uri=CELEX:32013R1315" target="_blank"&gt;Prilogu II. Uredbi (EU) br. 1315/2013&lt;/a&gt;</t>
        </is>
      </c>
      <c r="AZ137" s="2" t="inlineStr">
        <is>
          <t>TEN-T átfogó hálózati tengeri kikötő</t>
        </is>
      </c>
      <c r="BA137" s="2" t="inlineStr">
        <is>
          <t>3</t>
        </is>
      </c>
      <c r="BB137" s="2" t="inlineStr">
        <is>
          <t/>
        </is>
      </c>
      <c r="BC137" t="inlineStr">
        <is>
          <t>az 1315/2013/EU rendelet II. mellékletében felsorolt és kategóriába 
sorolt TENT-T törzshálózat vagy átfogó hálózat tengeri kikötője</t>
        </is>
      </c>
      <c r="BD137" s="2" t="inlineStr">
        <is>
          <t>porto marittimo della rete globale TEN-T</t>
        </is>
      </c>
      <c r="BE137" s="2" t="inlineStr">
        <is>
          <t>3</t>
        </is>
      </c>
      <c r="BF137" s="2" t="inlineStr">
        <is>
          <t/>
        </is>
      </c>
      <c r="BG137" t="inlineStr">
        <is>
          <t>porto marittimo della rete globale TEN-T quale riportato
nell'elenco e classificato nell'allegato II del &lt;a href="https://eur-lex.europa.eu/legal-content/IT/TXT/?uri=CELEX:02013R1315-20190306" target="_blank"&gt;regolamento (UE) n. 1315/2013&lt;/a&gt;</t>
        </is>
      </c>
      <c r="BH137" s="2" t="inlineStr">
        <is>
          <t>TEN-T visuotinio tinklo jūrų uostas</t>
        </is>
      </c>
      <c r="BI137" s="2" t="inlineStr">
        <is>
          <t>3</t>
        </is>
      </c>
      <c r="BJ137" s="2" t="inlineStr">
        <is>
          <t/>
        </is>
      </c>
      <c r="BK137" t="inlineStr">
        <is>
          <t>jūrų uostas, įtrauktas į Reglamento (ES) Nr. 1315/2013 II priedą ir klasifikuojamas tame priede</t>
        </is>
      </c>
      <c r="BL137" s="2" t="inlineStr">
        <is>
          <t>&lt;i&gt;TEN-T&lt;/i&gt; visaptverošā tīkla jūras osta</t>
        </is>
      </c>
      <c r="BM137" s="2" t="inlineStr">
        <is>
          <t>2</t>
        </is>
      </c>
      <c r="BN137" s="2" t="inlineStr">
        <is>
          <t/>
        </is>
      </c>
      <c r="BO137" t="inlineStr">
        <is>
          <t>&lt;i&gt;TEN-T&lt;/i&gt; visaptverošā tīkla jūras osta, kas uzskaitīta un kategorizēta &lt;a href="https://eur-lex.europa.eu/legal-content/LV/TXT/?uri=CELEX:32013R1315" target="_blank"&gt;Regulas (ES) Nr. 1315/2013 &lt;/a&gt;II pielikumā</t>
        </is>
      </c>
      <c r="BP137" s="2" t="inlineStr">
        <is>
          <t>port marittimu tan-network komprensiv TEN-T</t>
        </is>
      </c>
      <c r="BQ137" s="2" t="inlineStr">
        <is>
          <t>3</t>
        </is>
      </c>
      <c r="BR137" s="2" t="inlineStr">
        <is>
          <t/>
        </is>
      </c>
      <c r="BS137" t="inlineStr">
        <is>
          <t>port marittimu tan-network komprensiv TEN-T kif elenkat u kkategorizzat fl-Anness II tar-&lt;a href="https://eur-lex.europa.eu/legal-content/MT-EN/TXT/?from=MT&amp;amp;uri=CELEX%3A02013R1315-20190306" target="_blank"&gt;Regolament (UE) Nru 1315/2013&lt;/a&gt;</t>
        </is>
      </c>
      <c r="BT137" s="2" t="inlineStr">
        <is>
          <t>zeehaven van het uitgebreide TEN-T-netwerk</t>
        </is>
      </c>
      <c r="BU137" s="2" t="inlineStr">
        <is>
          <t>3</t>
        </is>
      </c>
      <c r="BV137" s="2" t="inlineStr">
        <is>
          <t/>
        </is>
      </c>
      <c r="BW137" t="inlineStr">
        <is>
          <t>zeehaven van het uitgebreide TEN-T-netwerk, als genoemd en gecategoriseerd in bijlage II bij Verordening (EU) nr. 1315/2013</t>
        </is>
      </c>
      <c r="BX137" s="2" t="inlineStr">
        <is>
          <t>port morski sieci kompleksowej TEN-T</t>
        </is>
      </c>
      <c r="BY137" s="2" t="inlineStr">
        <is>
          <t>3</t>
        </is>
      </c>
      <c r="BZ137" s="2" t="inlineStr">
        <is>
          <t/>
        </is>
      </c>
      <c r="CA137" t="inlineStr">
        <is>
          <t>port morski sieci kompleksowej TEN-T wymieniony i sklasyfikowany w załączniku II do rozporządzenia (UE) nr 1315/2013</t>
        </is>
      </c>
      <c r="CB137" s="2" t="inlineStr">
        <is>
          <t>porto marítimo da rede global da RTE-T</t>
        </is>
      </c>
      <c r="CC137" s="2" t="inlineStr">
        <is>
          <t>3</t>
        </is>
      </c>
      <c r="CD137" s="2" t="inlineStr">
        <is>
          <t/>
        </is>
      </c>
      <c r="CE137" t="inlineStr">
        <is>
          <t>Porto marítimo da rede global da rede transeuropeia de transportes (RTE-T), conforme enumerado e categorizado no anexo II do &lt;a href="https://eur-lex.europa.eu/legal-content/PT/TXT/?uri=CELEX:02013R1315-20190306" target="_blank"&gt;Regulamento (UE) n.o 1315/2013.&lt;/a&gt;</t>
        </is>
      </c>
      <c r="CF137" t="inlineStr">
        <is>
          <t/>
        </is>
      </c>
      <c r="CG137" t="inlineStr">
        <is>
          <t/>
        </is>
      </c>
      <c r="CH137" t="inlineStr">
        <is>
          <t/>
        </is>
      </c>
      <c r="CI137" t="inlineStr">
        <is>
          <t/>
        </is>
      </c>
      <c r="CJ137" s="2" t="inlineStr">
        <is>
          <t>námorný prístav súhrnnej siete TEN-T</t>
        </is>
      </c>
      <c r="CK137" s="2" t="inlineStr">
        <is>
          <t>3</t>
        </is>
      </c>
      <c r="CL137" s="2" t="inlineStr">
        <is>
          <t/>
        </is>
      </c>
      <c r="CM137" t="inlineStr">
        <is>
          <t>námorný
 prístav &lt;a href="https://iate.europa.eu/entry/slideshow/1633100667000/3515021/sk" target="_blank"&gt;súhrnnej siete&lt;/a&gt; TEN-T uvedený a kategorizovaný v prílohe II k
 &lt;a href="https://eur-lex.europa.eu/legal-content/SK/TXT/?uri=CELEX%3A32013R1315" target="_blank"&gt;nariadeniu (EÚ) č. 1315/2013&lt;/a&gt;</t>
        </is>
      </c>
      <c r="CN137" s="2" t="inlineStr">
        <is>
          <t>morsko pristanišče celovitega omrežja TEN-T</t>
        </is>
      </c>
      <c r="CO137" s="2" t="inlineStr">
        <is>
          <t>3</t>
        </is>
      </c>
      <c r="CP137" s="2" t="inlineStr">
        <is>
          <t/>
        </is>
      </c>
      <c r="CQ137" t="inlineStr">
        <is>
          <t>morsko pristanišče celovitega omrežja TEN-T, kot je navedeno in kategorizirano v Prilogi II k &lt;a href="https://eur-lex.europa.eu/legal-content/SL/TXT/?uri=CELEX:32013R1315" target="_blank"&gt;Uredbi (EU) št. 1315/2013&lt;/a&gt;</t>
        </is>
      </c>
      <c r="CR137" s="2" t="inlineStr">
        <is>
          <t>kusthamn i TEN-T:s övergripande nät</t>
        </is>
      </c>
      <c r="CS137" s="2" t="inlineStr">
        <is>
          <t>3</t>
        </is>
      </c>
      <c r="CT137" s="2" t="inlineStr">
        <is>
          <t/>
        </is>
      </c>
      <c r="CU137" t="inlineStr">
        <is>
          <t>kusthamn i TEN-T:s övergripande nät, enligt förteckningen och kategoriseringen i bilaga II till förordning (EU) nr 1315/2013</t>
        </is>
      </c>
    </row>
    <row r="138">
      <c r="A138" s="1" t="str">
        <f>HYPERLINK("https://iate.europa.eu/entry/result/3619581/all", "3619581")</f>
        <v>3619581</v>
      </c>
      <c r="B138" t="inlineStr">
        <is>
          <t>TRANSPORT;EUROPEAN UNION</t>
        </is>
      </c>
      <c r="C138" t="inlineStr">
        <is>
          <t>TRANSPORT|organisation of transport;EUROPEAN UNION|European construction|deepening of the European Union|economic and social cohesion|trans-European network</t>
        </is>
      </c>
      <c r="D138" s="2" t="inlineStr">
        <is>
          <t>морско пристанище от основната трансевропейска транспортна мрежа</t>
        </is>
      </c>
      <c r="E138" s="2" t="inlineStr">
        <is>
          <t>3</t>
        </is>
      </c>
      <c r="F138" s="2" t="inlineStr">
        <is>
          <t/>
        </is>
      </c>
      <c r="G138" t="inlineStr">
        <is>
          <t>морско пристанище от основната трансевропейска транспортна мрежа, посочено и категоризирано в приложение II към Регламент (ЕС) № 1315/2013</t>
        </is>
      </c>
      <c r="H138" s="2" t="inlineStr">
        <is>
          <t>námořní přístav hlavní sítě TEN-T</t>
        </is>
      </c>
      <c r="I138" s="2" t="inlineStr">
        <is>
          <t>2</t>
        </is>
      </c>
      <c r="J138" s="2" t="inlineStr">
        <is>
          <t/>
        </is>
      </c>
      <c r="K138" t="inlineStr">
        <is>
          <t>námořní přístav &lt;a href="https://iate.europa.eu/entry/slideshow/1633100427299/3515022/cs" target="_blank"&gt;hlavní sítě TEN-T&lt;/a&gt;, jak je uveden a kategorizován v příloze II &lt;a href="https://eur-lex.europa.eu/legal-content/CS/TXT/?uri=CELEX%3A32013R1315" target="_blank"&gt;nařízení (EU) č. 1315/2013&lt;/a&gt;</t>
        </is>
      </c>
      <c r="L138" s="2" t="inlineStr">
        <is>
          <t>søhavn i TEN-T-hovednettet</t>
        </is>
      </c>
      <c r="M138" s="2" t="inlineStr">
        <is>
          <t>3</t>
        </is>
      </c>
      <c r="N138" s="2" t="inlineStr">
        <is>
          <t/>
        </is>
      </c>
      <c r="O138" t="inlineStr">
        <is>
          <t>søhavn i
TEN-T-hovednettet som opført og kategoriseret i bilag II til &lt;a href="https://eur-lex.europa.eu/legal-content/DA/TXT/?uri=CELEX:32013R1315" target="_blank"&gt;forordning (EU) nr. 1315/2013&lt;/a&gt;</t>
        </is>
      </c>
      <c r="P138" s="2" t="inlineStr">
        <is>
          <t>Seehafen des TEN-V-Kernnetzes</t>
        </is>
      </c>
      <c r="Q138" s="2" t="inlineStr">
        <is>
          <t>3</t>
        </is>
      </c>
      <c r="R138" s="2" t="inlineStr">
        <is>
          <t/>
        </is>
      </c>
      <c r="S138" t="inlineStr">
        <is>
          <t>Seehafen des TEN-V-Kernnetzes, der in Anhang II der Verordnung (EU) Nr. 1315/2013 aufgeführt und eingestuft ist</t>
        </is>
      </c>
      <c r="T138" s="2" t="inlineStr">
        <is>
          <t>θαλάσσιος λιμένας του κεντρικού ΔΕΔ-Μ</t>
        </is>
      </c>
      <c r="U138" s="2" t="inlineStr">
        <is>
          <t>3</t>
        </is>
      </c>
      <c r="V138" s="2" t="inlineStr">
        <is>
          <t/>
        </is>
      </c>
      <c r="W138" t="inlineStr">
        <is>
          <t>θαλάσσιος λιμένας του κεντρικού δικτύου ΔΕΔ-Μ, όπως παρατίθεται και κατηγοριοποιείται στο παράρτημα ΙΙ του &lt;a href="https://eur-lex.europa.eu/legal-content/EL/TXT/?uri=CELEX:32013R1315" target="_blank"&gt;κανονισμού (ΕΕ) 1315/2013&lt;/a&gt;</t>
        </is>
      </c>
      <c r="X138" s="2" t="inlineStr">
        <is>
          <t>TEN-T core maritime port</t>
        </is>
      </c>
      <c r="Y138" s="2" t="inlineStr">
        <is>
          <t>3</t>
        </is>
      </c>
      <c r="Z138" s="2" t="inlineStr">
        <is>
          <t/>
        </is>
      </c>
      <c r="AA138" t="inlineStr">
        <is>
          <t>maritime port of the TENT-T core network, as listed and categorised in Annex II of &lt;a href="https://eur-lex.europa.eu/legal-content/EN/TXT/?uri=CELEX:32013R1315" target="_blank"&gt;Regulation (EU) No 1315/2013&lt;/a&gt;</t>
        </is>
      </c>
      <c r="AB138" s="2" t="inlineStr">
        <is>
          <t>puerto marítimo de la red básica de la TEN-T</t>
        </is>
      </c>
      <c r="AC138" s="2" t="inlineStr">
        <is>
          <t>3</t>
        </is>
      </c>
      <c r="AD138" s="2" t="inlineStr">
        <is>
          <t/>
        </is>
      </c>
      <c r="AE138" t="inlineStr">
        <is>
          <t>Puerto marítimo
perteneciente a la &lt;a href="https://iate.europa.eu/entry/result/3515022/es" target="_blank"&gt;red básica de la TEN-T&lt;/a&gt; (Red Transeuropea de Transporte), que
figura, junto con su clasificación, en la lista de nodos del anexo II del &lt;a href="https://eur-lex.europa.eu/legal-content/ES/TXT/?uri=CELEX:02013R1315-20190306" target="_blank"&gt;Reglamento (UE) n.º 1315/2013.&lt;br&gt;&lt;/a&gt;</t>
        </is>
      </c>
      <c r="AF138" s="2" t="inlineStr">
        <is>
          <t>TEN-T põhivõrgu meresadam</t>
        </is>
      </c>
      <c r="AG138" s="2" t="inlineStr">
        <is>
          <t>3</t>
        </is>
      </c>
      <c r="AH138" s="2" t="inlineStr">
        <is>
          <t/>
        </is>
      </c>
      <c r="AI138" t="inlineStr">
        <is>
          <t>&lt;i&gt;TEN-T põhivõrku&lt;/i&gt; &lt;a href="/entry/result/3515022/all" id="ENTRY_TO_ENTRY_CONVERTER" target="_blank"&gt;IATE:3515022&lt;/a&gt; kuuluv meresadam, mis on loetletud ja liigitatud määruse (EL) nr 1315/2013 II lisas</t>
        </is>
      </c>
      <c r="AJ138" s="2" t="inlineStr">
        <is>
          <t>TEN-T-ydinverkon merisatama</t>
        </is>
      </c>
      <c r="AK138" s="2" t="inlineStr">
        <is>
          <t>3</t>
        </is>
      </c>
      <c r="AL138" s="2" t="inlineStr">
        <is>
          <t/>
        </is>
      </c>
      <c r="AM138" t="inlineStr">
        <is>
          <t>TEN-T-ydinverkon merisatama, joka on lueteltu
 ja luokiteltu &lt;a href="https://eur-lex.europa.eu/legal-content/FI/TXT/?uri=CELEX:02013R1315-20190306" target="_blank"&gt;asetuksen (EU) N:o 1315/2013&lt;/a&gt; liitteessä II</t>
        </is>
      </c>
      <c r="AN138" s="2" t="inlineStr">
        <is>
          <t>port maritime du réseau central du RTE-T</t>
        </is>
      </c>
      <c r="AO138" s="2" t="inlineStr">
        <is>
          <t>3</t>
        </is>
      </c>
      <c r="AP138" s="2" t="inlineStr">
        <is>
          <t/>
        </is>
      </c>
      <c r="AQ138" t="inlineStr">
        <is>
          <t>port maritime du réseau central du RTE-T, tel 
qu’inscrit et classé à l’annexe II du règlement (UE) nº 1315/2013</t>
        </is>
      </c>
      <c r="AR138" s="2" t="inlineStr">
        <is>
          <t>calafort muirí den chroíghréasán TEN-T</t>
        </is>
      </c>
      <c r="AS138" s="2" t="inlineStr">
        <is>
          <t>3</t>
        </is>
      </c>
      <c r="AT138" s="2" t="inlineStr">
        <is>
          <t/>
        </is>
      </c>
      <c r="AU138" t="inlineStr">
        <is>
          <t/>
        </is>
      </c>
      <c r="AV138" s="2" t="inlineStr">
        <is>
          <t>pomorska luka osnovne TEN-T mreže</t>
        </is>
      </c>
      <c r="AW138" s="2" t="inlineStr">
        <is>
          <t>3</t>
        </is>
      </c>
      <c r="AX138" s="2" t="inlineStr">
        <is>
          <t/>
        </is>
      </c>
      <c r="AY138" t="inlineStr">
        <is>
          <t>pomorska luka osnovne ili sveobuhvatne mreže TEN-T kako je navedena i kategorizirana u &lt;a href="https://eur-lex.europa.eu/legal-content/EN/TXT/?uri=CELEX:32013R1315" target="_blank"&gt;Prilogu II. Uredbi (EU) br. 1315/2013&lt;/a&gt;</t>
        </is>
      </c>
      <c r="AZ138" s="2" t="inlineStr">
        <is>
          <t>TEN-T törzshálózati tengeri kikötő</t>
        </is>
      </c>
      <c r="BA138" s="2" t="inlineStr">
        <is>
          <t>3</t>
        </is>
      </c>
      <c r="BB138" s="2" t="inlineStr">
        <is>
          <t/>
        </is>
      </c>
      <c r="BC138" t="inlineStr">
        <is>
          <t>az 1315/2013/EU rendelet II. mellékletében felsorolt és kategóriába 
sorolt TENT-T törzshálózat vagy átfogó hálózat tengeri kikötője</t>
        </is>
      </c>
      <c r="BD138" s="2" t="inlineStr">
        <is>
          <t>porto marittimo della rete centrale TEN-T</t>
        </is>
      </c>
      <c r="BE138" s="2" t="inlineStr">
        <is>
          <t>3</t>
        </is>
      </c>
      <c r="BF138" s="2" t="inlineStr">
        <is>
          <t/>
        </is>
      </c>
      <c r="BG138" t="inlineStr">
        <is>
          <t>porto marittimo della rete centrale TEN-T quale
riportato nell'elenco e classificato nell'allegato II del &lt;a href="https://eur-lex.europa.eu/legal-content/IT/TXT/?uri=CELEX:02013R1315-20190306" target="_blank"&gt;regolamento (UE) n. 1315/2013&lt;/a&gt;</t>
        </is>
      </c>
      <c r="BH138" s="2" t="inlineStr">
        <is>
          <t>TEN-T pagrindinio tinklo jūrų uostas</t>
        </is>
      </c>
      <c r="BI138" s="2" t="inlineStr">
        <is>
          <t>3</t>
        </is>
      </c>
      <c r="BJ138" s="2" t="inlineStr">
        <is>
          <t/>
        </is>
      </c>
      <c r="BK138" t="inlineStr">
        <is>
          <t>jūrų uostas, įtrauktas į Reglamento (ES) Nr. 1315/2013 II priedą ir klasifikuojamas tame priede</t>
        </is>
      </c>
      <c r="BL138" s="2" t="inlineStr">
        <is>
          <t>&lt;i&gt;TEN-T&lt;/i&gt; pamattīkla jūras osta</t>
        </is>
      </c>
      <c r="BM138" s="2" t="inlineStr">
        <is>
          <t>2</t>
        </is>
      </c>
      <c r="BN138" s="2" t="inlineStr">
        <is>
          <t/>
        </is>
      </c>
      <c r="BO138" t="inlineStr">
        <is>
          <t>&lt;i&gt;TEN-T &lt;/i&gt;pamattīkla jūras osta, kas uzskaitīta un kategorizēta &lt;a href="https://eur-lex.europa.eu/legal-content/LV/TXT/HTML/?uri=CELEX:32013R1315&amp;amp;from" target="_blank"&gt;Regulas (ES) Nr. 1315/2013&lt;/a&gt; II pielikumā</t>
        </is>
      </c>
      <c r="BP138" s="2" t="inlineStr">
        <is>
          <t>port marittimu tan-network ewlieni TEN-T</t>
        </is>
      </c>
      <c r="BQ138" s="2" t="inlineStr">
        <is>
          <t>3</t>
        </is>
      </c>
      <c r="BR138" s="2" t="inlineStr">
        <is>
          <t/>
        </is>
      </c>
      <c r="BS138" t="inlineStr">
        <is>
          <t>port marittimu tan-network ewlieni TEN-T, kif elenkat u kkategorizzat fl-Anness II tar-&lt;a href="https://eur-lex.europa.eu/legal-content/MT-EN/TXT/?from=MT&amp;amp;uri=CELEX%3A02013R1315-20190306" target="_blank"&gt;Regolament (UE) Nru 1315/2013&lt;/a&gt;</t>
        </is>
      </c>
      <c r="BT138" s="2" t="inlineStr">
        <is>
          <t>zeehaven van het TEN-T-kernnetwerk</t>
        </is>
      </c>
      <c r="BU138" s="2" t="inlineStr">
        <is>
          <t>3</t>
        </is>
      </c>
      <c r="BV138" s="2" t="inlineStr">
        <is>
          <t/>
        </is>
      </c>
      <c r="BW138" t="inlineStr">
        <is>
          <t>zeehaven van het TEN-T-kernnetwerk, als genoemd en gecategoriseerd in bijlage II bij Verordening (EU) nr. 1315/2013</t>
        </is>
      </c>
      <c r="BX138" s="2" t="inlineStr">
        <is>
          <t>port morski sieci bazowej TEN-T</t>
        </is>
      </c>
      <c r="BY138" s="2" t="inlineStr">
        <is>
          <t>3</t>
        </is>
      </c>
      <c r="BZ138" s="2" t="inlineStr">
        <is>
          <t/>
        </is>
      </c>
      <c r="CA138" t="inlineStr">
        <is>
          <t>port morski sieci bazowej wymieniony i sklasyfikowany w załączniku II do rozporządzenia (UE) nr 1315/2013</t>
        </is>
      </c>
      <c r="CB138" s="2" t="inlineStr">
        <is>
          <t>porto marítimo da rede principal da RTE-T</t>
        </is>
      </c>
      <c r="CC138" s="2" t="inlineStr">
        <is>
          <t>3</t>
        </is>
      </c>
      <c r="CD138" s="2" t="inlineStr">
        <is>
          <t/>
        </is>
      </c>
      <c r="CE138" t="inlineStr">
        <is>
          <t>Porto marítimo da rede principal da rede transeuropeia de transportes (RTE-T), conforme enumerado e categorizado no anexo II do &lt;a href="https://eur-lex.europa.eu/legal-content/PT/TXT/?uri=CELEX:02013R1315-20190306" target="_blank"&gt;Regulamento (UE) n.o 1315/2013.&lt;/a&gt;</t>
        </is>
      </c>
      <c r="CF138" s="2" t="inlineStr">
        <is>
          <t>port maritim situat pe rețeaua centrală TEN-T</t>
        </is>
      </c>
      <c r="CG138" s="2" t="inlineStr">
        <is>
          <t>3</t>
        </is>
      </c>
      <c r="CH138" s="2" t="inlineStr">
        <is>
          <t/>
        </is>
      </c>
      <c r="CI138" t="inlineStr">
        <is>
          <t>port maritim din rețeaua centrală TEN-T care se numără printre cele enumerate și clasificate în anexa II la &lt;a href="https://eur-lex.europa.eu/legal-content/RO/TXT/?uri=CELEX%3A02013R1315-20190306&amp;amp;qid=1634566141262" target="_blank"&gt;Regulamentul (UE) nr. 1315/2013&lt;time datetime="18.10.2021"&gt; (18.10.2021)&lt;/time&gt;&lt;/a&gt;</t>
        </is>
      </c>
      <c r="CJ138" s="2" t="inlineStr">
        <is>
          <t>námorný prístav základnej siete TEN-T</t>
        </is>
      </c>
      <c r="CK138" s="2" t="inlineStr">
        <is>
          <t>3</t>
        </is>
      </c>
      <c r="CL138" s="2" t="inlineStr">
        <is>
          <t/>
        </is>
      </c>
      <c r="CM138" t="inlineStr">
        <is>
          <t>námorný
 prístav &lt;a href="https://iate.europa.eu/entry/slideshow/1633100427299/3515022/sk" target="_blank"&gt;základnej siete&lt;/a&gt; TEN-T uvedený a kategorizovaný v prílohe II k
 &lt;a href="https://eur-lex.europa.eu/legal-content/SK/TXT/?uri=CELEX%3A32013R1315" target="_blank"&gt;nariadeniu (EÚ) č. 1315/2013&lt;/a&gt;</t>
        </is>
      </c>
      <c r="CN138" s="2" t="inlineStr">
        <is>
          <t>morsko pristanišče jedrnega omrežja TEN-T</t>
        </is>
      </c>
      <c r="CO138" s="2" t="inlineStr">
        <is>
          <t>3</t>
        </is>
      </c>
      <c r="CP138" s="2" t="inlineStr">
        <is>
          <t/>
        </is>
      </c>
      <c r="CQ138" t="inlineStr">
        <is>
          <t>morsko pristanišče jedrnega omrežja TEN-T, kot je navedeno in kategorizirano v Prilogi II k &lt;a href="https://eur-lex.europa.eu/legal-content/SL/TXT/?uri=CELEX:32013R1315" target="_blank"&gt;Uredbi (EU) št. 1315/2013&lt;/a&gt;</t>
        </is>
      </c>
      <c r="CR138" s="2" t="inlineStr">
        <is>
          <t>kusthamn i TEN-T:s stomnät</t>
        </is>
      </c>
      <c r="CS138" s="2" t="inlineStr">
        <is>
          <t>3</t>
        </is>
      </c>
      <c r="CT138" s="2" t="inlineStr">
        <is>
          <t/>
        </is>
      </c>
      <c r="CU138" t="inlineStr">
        <is>
          <t>kusthamn i TEN-T:s stomnät, enligt förteckningen och kategoriseringen i bilaga II till förordning (EU) nr 1315/2013</t>
        </is>
      </c>
    </row>
    <row r="139">
      <c r="A139" s="1" t="str">
        <f>HYPERLINK("https://iate.europa.eu/entry/result/3599921/all", "3599921")</f>
        <v>3599921</v>
      </c>
      <c r="B139" t="inlineStr">
        <is>
          <t>TRANSPORT</t>
        </is>
      </c>
      <c r="C139" t="inlineStr">
        <is>
          <t>TRANSPORT|maritime and inland waterway transport|maritime transport</t>
        </is>
      </c>
      <c r="D139" s="2" t="inlineStr">
        <is>
          <t>неотговарящо на изискванията акостиране в пристанище</t>
        </is>
      </c>
      <c r="E139" s="2" t="inlineStr">
        <is>
          <t>3</t>
        </is>
      </c>
      <c r="F139" s="2" t="inlineStr">
        <is>
          <t/>
        </is>
      </c>
      <c r="G139" t="inlineStr">
        <is>
          <t>акостиране в пристанище, по време на което корабът не отговаря на изискванията на член 5, параграф 1 и не се прилага нито едно от изключенията, предвидени в член 5, параграф 3</t>
        </is>
      </c>
      <c r="H139" s="2" t="inlineStr">
        <is>
          <t>zastávka v přístavu, která není v souladu s požadavky</t>
        </is>
      </c>
      <c r="I139" s="2" t="inlineStr">
        <is>
          <t>2</t>
        </is>
      </c>
      <c r="J139" s="2" t="inlineStr">
        <is>
          <t/>
        </is>
      </c>
      <c r="K139" t="inlineStr">
        <is>
          <t>&lt;a href="https://iate.europa.eu/entry/result/3577811/cs" target="_blank"&gt;zastávka v přístavu&lt;/a&gt;, během které loď nesplňuje požadavky na nulové emise z energie použité u nábřeží a neuplatní se žádná ze stanovených výjimek</t>
        </is>
      </c>
      <c r="L139" s="2" t="inlineStr">
        <is>
          <t>havneanløb, der ikke opfylder kravene</t>
        </is>
      </c>
      <c r="M139" s="2" t="inlineStr">
        <is>
          <t>3</t>
        </is>
      </c>
      <c r="N139" s="2" t="inlineStr">
        <is>
          <t/>
        </is>
      </c>
      <c r="O139" t="inlineStr">
        <is>
          <t>&lt;a href="https://iate.europa.eu/entry/result/3577811/da" target="_blank"&gt;havneanløb&lt;/a&gt;, hvor
et skib ikke opfylder visse nulemissionskrav for energi, der anvendes ved kaj</t>
        </is>
      </c>
      <c r="P139" s="2" t="inlineStr">
        <is>
          <t>nichtkonformer Hafenaufenthalt</t>
        </is>
      </c>
      <c r="Q139" s="2" t="inlineStr">
        <is>
          <t>3</t>
        </is>
      </c>
      <c r="R139" s="2" t="inlineStr">
        <is>
          <t/>
        </is>
      </c>
      <c r="S139" t="inlineStr">
        <is>
          <t>Hafenaufenthalt, bei dem ein Schiff bestimmte Vorschriften für den emissionsfreien Energieverbrauch am Liegeplatz nicht erfüllt</t>
        </is>
      </c>
      <c r="T139" s="2" t="inlineStr">
        <is>
          <t>μη συμμορφούμενος ελλιμενισμός</t>
        </is>
      </c>
      <c r="U139" s="2" t="inlineStr">
        <is>
          <t>3</t>
        </is>
      </c>
      <c r="V139" s="2" t="inlineStr">
        <is>
          <t/>
        </is>
      </c>
      <c r="W139" t="inlineStr">
        <is>
          <t>ελλιμενισμός κατά τον οποίο το πλοίο δεν συμμορφώνεται με ορισμένες απαιτήσεις μηδενικών εκπομπών από την ενέργεια που χρησιμοποιείται κατά τον ελλιμενισμό</t>
        </is>
      </c>
      <c r="X139" s="2" t="inlineStr">
        <is>
          <t>non-compliant port call</t>
        </is>
      </c>
      <c r="Y139" s="2" t="inlineStr">
        <is>
          <t>3</t>
        </is>
      </c>
      <c r="Z139" s="2" t="inlineStr">
        <is>
          <t/>
        </is>
      </c>
      <c r="AA139" t="inlineStr">
        <is>
          <t>&lt;a href="https://iate.europa.eu/entry/result/3577811/all" target="_blank"&gt;port call&lt;/a&gt; during which a ship does not
comply with certain zero-emission requirements of energy used at berth</t>
        </is>
      </c>
      <c r="AB139" s="2" t="inlineStr">
        <is>
          <t>escala portuaria no conforme</t>
        </is>
      </c>
      <c r="AC139" s="2" t="inlineStr">
        <is>
          <t>3</t>
        </is>
      </c>
      <c r="AD139" s="2" t="inlineStr">
        <is>
          <t/>
        </is>
      </c>
      <c r="AE139" t="inlineStr">
        <is>
          <t>&lt;a href="https://iate.europa.eu/entry/result/3577811/es" target="_blank"&gt;Escala&lt;/a&gt; (portuaria) en la que
el buque no cumple los requisitos de emisión cero respecto a la energía consumida
en el punto de atraque.</t>
        </is>
      </c>
      <c r="AF139" s="2" t="inlineStr">
        <is>
          <t>nõuetele mittevastav sadamakülastus</t>
        </is>
      </c>
      <c r="AG139" s="2" t="inlineStr">
        <is>
          <t>3</t>
        </is>
      </c>
      <c r="AH139" s="2" t="inlineStr">
        <is>
          <t/>
        </is>
      </c>
      <c r="AI139" t="inlineStr">
        <is>
          <t>&lt;i&gt;sadamakülastus &lt;/i&gt;&lt;a href="/entry/result/3577811/all" id="ENTRY_TO_ENTRY_CONVERTER" target="_blank"&gt;IATE:3577811&lt;/a&gt; , mille jooksul laev ei vasta teatud nullheitega seotud nõuetele, mis on kehtestatud kai ääres kasutatavale energiale</t>
        </is>
      </c>
      <c r="AJ139" s="2" t="inlineStr">
        <is>
          <t>vaatimustenvastainen satamakäynti</t>
        </is>
      </c>
      <c r="AK139" s="2" t="inlineStr">
        <is>
          <t>3</t>
        </is>
      </c>
      <c r="AL139" s="2" t="inlineStr">
        <is>
          <t/>
        </is>
      </c>
      <c r="AM139" t="inlineStr">
        <is>
          <t>&lt;a href="https://iate.europa.eu/entry/result/3577811/fi" target="_blank"&gt;satamakäynti&lt;/a&gt;,
jonka aikana alus ei täytä tiettyjä kiinnityspaikassa käytettävän energian
päästöttömyyttä koskevia lisävaatimuksia</t>
        </is>
      </c>
      <c r="AN139" s="2" t="inlineStr">
        <is>
          <t>escale non conforme</t>
        </is>
      </c>
      <c r="AO139" s="2" t="inlineStr">
        <is>
          <t>3</t>
        </is>
      </c>
      <c r="AP139" s="2" t="inlineStr">
        <is>
          <t/>
        </is>
      </c>
      <c r="AQ139" t="inlineStr">
        <is>
          <t>escale portuaire pendant laquelle le navire ne satisfait pas aux exigences réglementaires en matière d'émissions nulles concernant l'énergie utilisée à quai</t>
        </is>
      </c>
      <c r="AR139" s="2" t="inlineStr">
        <is>
          <t>cuairt neamhchomhlíontach ar chalafort</t>
        </is>
      </c>
      <c r="AS139" s="2" t="inlineStr">
        <is>
          <t>3</t>
        </is>
      </c>
      <c r="AT139" s="2" t="inlineStr">
        <is>
          <t/>
        </is>
      </c>
      <c r="AU139" t="inlineStr">
        <is>
          <t/>
        </is>
      </c>
      <c r="AV139" s="2" t="inlineStr">
        <is>
          <t>neusklađeno pristajanje u luku</t>
        </is>
      </c>
      <c r="AW139" s="2" t="inlineStr">
        <is>
          <t>3</t>
        </is>
      </c>
      <c r="AX139" s="2" t="inlineStr">
        <is>
          <t/>
        </is>
      </c>
      <c r="AY139" t="inlineStr">
        <is>
          <t/>
        </is>
      </c>
      <c r="AZ139" s="2" t="inlineStr">
        <is>
          <t>nem megfelelő kikötés</t>
        </is>
      </c>
      <c r="BA139" s="2" t="inlineStr">
        <is>
          <t>3</t>
        </is>
      </c>
      <c r="BB139" s="2" t="inlineStr">
        <is>
          <t>proposed</t>
        </is>
      </c>
      <c r="BC139" t="inlineStr">
        <is>
          <t>olyan &lt;a href="https://iate.europa.eu/entry/result/3577811/hu" target="_blank"&gt;kikötés&lt;/a&gt;, amelynek során a hajó nem felel meg bizonyos, a kikötőhelyen felhasznált energiára vonatkozó kibocsátásmentességi követelményeknek</t>
        </is>
      </c>
      <c r="BD139" s="2" t="inlineStr">
        <is>
          <t>scalo in porto non conforme</t>
        </is>
      </c>
      <c r="BE139" s="2" t="inlineStr">
        <is>
          <t>3</t>
        </is>
      </c>
      <c r="BF139" s="2" t="inlineStr">
        <is>
          <t/>
        </is>
      </c>
      <c r="BG139" t="inlineStr">
        <is>
          <t>&lt;a href="https://iate.europa.eu/entry/result/3577811/it" target="_blank"&gt;scalo in un porto &lt;/a&gt;durante il quale la nave non è collegata all'alimentazione elettrica da terra per soddisfare tutte le esigenze di energia durante l'ormeggio e non si applica nessuna delle deroghe previste dal regolamento sull'uso di combustibili rinnovabili e a basse emissioni di carbonio nel trasporto marittimo</t>
        </is>
      </c>
      <c r="BH139" s="2" t="inlineStr">
        <is>
          <t>reikalavimų neatitinkantis lankymasis uoste</t>
        </is>
      </c>
      <c r="BI139" s="2" t="inlineStr">
        <is>
          <t>2</t>
        </is>
      </c>
      <c r="BJ139" s="2" t="inlineStr">
        <is>
          <t/>
        </is>
      </c>
      <c r="BK139" t="inlineStr">
        <is>
          <t/>
        </is>
      </c>
      <c r="BL139" s="2" t="inlineStr">
        <is>
          <t>neatbilstīga piestāšana ostā</t>
        </is>
      </c>
      <c r="BM139" s="2" t="inlineStr">
        <is>
          <t>2</t>
        </is>
      </c>
      <c r="BN139" s="2" t="inlineStr">
        <is>
          <t/>
        </is>
      </c>
      <c r="BO139" t="inlineStr">
        <is>
          <t>piestāšana ostā, kuras laikā kuģis neatbilst prasībām par bezemisiju enerģijas patērēšanu pie piestātnes vai enkurvietā</t>
        </is>
      </c>
      <c r="BP139" s="2" t="inlineStr">
        <is>
          <t>waqfa mhux konformi f'port</t>
        </is>
      </c>
      <c r="BQ139" s="2" t="inlineStr">
        <is>
          <t>3</t>
        </is>
      </c>
      <c r="BR139" s="2" t="inlineStr">
        <is>
          <t/>
        </is>
      </c>
      <c r="BS139" t="inlineStr">
        <is>
          <t>waqfa f'port li matulha vapur ma jikkonformax ma' ċerti rekwiżiti ta' emissjonijiet żero tal-enerġija użata fil-post tal-irmiġġ</t>
        </is>
      </c>
      <c r="BT139" s="2" t="inlineStr">
        <is>
          <t>niet-conforme havenaanloop</t>
        </is>
      </c>
      <c r="BU139" s="2" t="inlineStr">
        <is>
          <t>3</t>
        </is>
      </c>
      <c r="BV139" s="2" t="inlineStr">
        <is>
          <t/>
        </is>
      </c>
      <c r="BW139" t="inlineStr">
        <is>
          <t>havenaanloop tijdens welke het schip niet voldoet aan de voorschriften voor koolstofvrije energie die op de ligplaats wordt gebruikt</t>
        </is>
      </c>
      <c r="BX139" s="2" t="inlineStr">
        <is>
          <t>niezgodne z przepisami zawinięcie do portu</t>
        </is>
      </c>
      <c r="BY139" s="2" t="inlineStr">
        <is>
          <t>3</t>
        </is>
      </c>
      <c r="BZ139" s="2" t="inlineStr">
        <is>
          <t/>
        </is>
      </c>
      <c r="CA139" t="inlineStr">
        <is>
          <t>zawinięcie do portu, podczas którego statek nie spełnia wymogu dotyczącego bezemisyjności w odniesieniu do energii wykorzystywanej podczas cumowania w porcie</t>
        </is>
      </c>
      <c r="CB139" s="2" t="inlineStr">
        <is>
          <t>escala portuária não conforme</t>
        </is>
      </c>
      <c r="CC139" s="2" t="inlineStr">
        <is>
          <t>3</t>
        </is>
      </c>
      <c r="CD139" s="2" t="inlineStr">
        <is>
          <t/>
        </is>
      </c>
      <c r="CE139" t="inlineStr">
        <is>
          <t>Uma escala em que o navio não cumpre os requisitos quanto ao consumo de energia e emissões.</t>
        </is>
      </c>
      <c r="CF139" s="2" t="inlineStr">
        <is>
          <t>escală în port neconformă</t>
        </is>
      </c>
      <c r="CG139" s="2" t="inlineStr">
        <is>
          <t>3</t>
        </is>
      </c>
      <c r="CH139" s="2" t="inlineStr">
        <is>
          <t/>
        </is>
      </c>
      <c r="CI139" t="inlineStr">
        <is>
          <t/>
        </is>
      </c>
      <c r="CJ139" s="2" t="inlineStr">
        <is>
          <t>nesúladné zastavenie v prístave</t>
        </is>
      </c>
      <c r="CK139" s="2" t="inlineStr">
        <is>
          <t>3</t>
        </is>
      </c>
      <c r="CL139" s="2" t="inlineStr">
        <is>
          <t/>
        </is>
      </c>
      <c r="CM139" t="inlineStr">
        <is>
          <t>&lt;a href="https://iate.europa.eu/entry/result/3577811/sk" target="_blank"&gt;zastavenie v prístave&lt;/a&gt;, počas ktorého loď nespĺňa požiadavku na nulové emisie v prípade energie využitej v kotvisku a
 počas ktorého sa neuplatňuje žiadna zo stanovených výnimiek</t>
        </is>
      </c>
      <c r="CN139" s="2" t="inlineStr">
        <is>
          <t>neskladni postanek v pristanišču</t>
        </is>
      </c>
      <c r="CO139" s="2" t="inlineStr">
        <is>
          <t>3</t>
        </is>
      </c>
      <c r="CP139" s="2" t="inlineStr">
        <is>
          <t/>
        </is>
      </c>
      <c r="CQ139" t="inlineStr">
        <is>
          <t>&lt;a href="https://iate.europa.eu/entry/result/3577811/sl" target="_blank"&gt;postanek v pristanišču&lt;/a&gt;, med katerim ladja ne izpolnjuje zahtev o brezemisijski energiji med privezi</t>
        </is>
      </c>
      <c r="CR139" s="2" t="inlineStr">
        <is>
          <t>regelvidrigt hamnanlöp</t>
        </is>
      </c>
      <c r="CS139" s="2" t="inlineStr">
        <is>
          <t>3</t>
        </is>
      </c>
      <c r="CT139" s="2" t="inlineStr">
        <is>
          <t/>
        </is>
      </c>
      <c r="CU139" t="inlineStr">
        <is>
          <t>hamnanlöp under vilket fartyget inte uppfyller kraven i artikel 5.1, och inget av de undantag som anges i artikel 5.3 är tillämpligt</t>
        </is>
      </c>
    </row>
    <row r="140">
      <c r="A140" s="1" t="str">
        <f>HYPERLINK("https://iate.europa.eu/entry/result/793730/all", "793730")</f>
        <v>793730</v>
      </c>
      <c r="B140" t="inlineStr">
        <is>
          <t>LAW;TRANSPORT</t>
        </is>
      </c>
      <c r="C140" t="inlineStr">
        <is>
          <t>LAW;TRANSPORT|maritime and inland waterway transport</t>
        </is>
      </c>
      <c r="D140" s="2" t="inlineStr">
        <is>
          <t>държавен кораб</t>
        </is>
      </c>
      <c r="E140" s="2" t="inlineStr">
        <is>
          <t>3</t>
        </is>
      </c>
      <c r="F140" s="2" t="inlineStr">
        <is>
          <t/>
        </is>
      </c>
      <c r="G140" t="inlineStr">
        <is>
          <t/>
        </is>
      </c>
      <c r="H140" s="2" t="inlineStr">
        <is>
          <t>státní plavidlo|
vládní plavidlo|
státní loď|
vládní loď</t>
        </is>
      </c>
      <c r="I140" s="2" t="inlineStr">
        <is>
          <t>3|
3|
3|
3</t>
        </is>
      </c>
      <c r="J140" s="2" t="inlineStr">
        <is>
          <t xml:space="preserve">|
|
|
</t>
        </is>
      </c>
      <c r="K140" t="inlineStr">
        <is>
          <t/>
        </is>
      </c>
      <c r="L140" s="2" t="inlineStr">
        <is>
          <t>statsskib</t>
        </is>
      </c>
      <c r="M140" s="2" t="inlineStr">
        <is>
          <t>3</t>
        </is>
      </c>
      <c r="N140" s="2" t="inlineStr">
        <is>
          <t/>
        </is>
      </c>
      <c r="O140" t="inlineStr">
        <is>
          <t/>
        </is>
      </c>
      <c r="P140" s="2" t="inlineStr">
        <is>
          <t>Staatsschiff</t>
        </is>
      </c>
      <c r="Q140" s="2" t="inlineStr">
        <is>
          <t>3</t>
        </is>
      </c>
      <c r="R140" s="2" t="inlineStr">
        <is>
          <t/>
        </is>
      </c>
      <c r="S140" t="inlineStr">
        <is>
          <t/>
        </is>
      </c>
      <c r="T140" s="2" t="inlineStr">
        <is>
          <t>πλοίο που ανήκει σε δημόσια αρχή|
κρατικό πλοίο</t>
        </is>
      </c>
      <c r="U140" s="2" t="inlineStr">
        <is>
          <t>3|
3</t>
        </is>
      </c>
      <c r="V140" s="2" t="inlineStr">
        <is>
          <t xml:space="preserve">|
</t>
        </is>
      </c>
      <c r="W140" t="inlineStr">
        <is>
          <t>κάθε πλοίο κρατικής ιδιοκτησίας ή το οποίο κατέχεται από οποιοδήποτε πρόσωπο εξ ονόματος ή προς όφελος του εν λόγω κράτους</t>
        </is>
      </c>
      <c r="X140" s="2" t="inlineStr">
        <is>
          <t>government ship</t>
        </is>
      </c>
      <c r="Y140" s="2" t="inlineStr">
        <is>
          <t>3</t>
        </is>
      </c>
      <c r="Z140" s="2" t="inlineStr">
        <is>
          <t/>
        </is>
      </c>
      <c r="AA140" t="inlineStr">
        <is>
          <t>any ship owned by a State or held by any person on behalf of or for the
benefit of that State</t>
        </is>
      </c>
      <c r="AB140" s="2" t="inlineStr">
        <is>
          <t>buque de Estado</t>
        </is>
      </c>
      <c r="AC140" s="2" t="inlineStr">
        <is>
          <t>3</t>
        </is>
      </c>
      <c r="AD140" s="2" t="inlineStr">
        <is>
          <t/>
        </is>
      </c>
      <c r="AE140" t="inlineStr">
        <is>
          <t>Cualquier embarcación perteneciente a un Estado o cuya titularidad se ejerza en representación o para beneficio de ese Estado.</t>
        </is>
      </c>
      <c r="AF140" s="2" t="inlineStr">
        <is>
          <t>riigilaev</t>
        </is>
      </c>
      <c r="AG140" s="2" t="inlineStr">
        <is>
          <t>3</t>
        </is>
      </c>
      <c r="AH140" s="2" t="inlineStr">
        <is>
          <t/>
        </is>
      </c>
      <c r="AI140" t="inlineStr">
        <is>
          <t>riigile kuuluv või riiklikke ülesandeid täitva isiku või valitsusasutuse kasutusse antud laev</t>
        </is>
      </c>
      <c r="AJ140" s="2" t="inlineStr">
        <is>
          <t>valtion alus|
julkisen vallan alus</t>
        </is>
      </c>
      <c r="AK140" s="2" t="inlineStr">
        <is>
          <t>3|
3</t>
        </is>
      </c>
      <c r="AL140" s="2" t="inlineStr">
        <is>
          <t xml:space="preserve">|
</t>
        </is>
      </c>
      <c r="AM140" t="inlineStr">
        <is>
          <t/>
        </is>
      </c>
      <c r="AN140" s="2" t="inlineStr">
        <is>
          <t>navire public|
navire d'État</t>
        </is>
      </c>
      <c r="AO140" s="2" t="inlineStr">
        <is>
          <t>3|
3</t>
        </is>
      </c>
      <c r="AP140" s="2" t="inlineStr">
        <is>
          <t xml:space="preserve">|
</t>
        </is>
      </c>
      <c r="AQ140" t="inlineStr">
        <is>
          <t/>
        </is>
      </c>
      <c r="AR140" s="2" t="inlineStr">
        <is>
          <t>long stáit</t>
        </is>
      </c>
      <c r="AS140" s="2" t="inlineStr">
        <is>
          <t>3</t>
        </is>
      </c>
      <c r="AT140" s="2" t="inlineStr">
        <is>
          <t/>
        </is>
      </c>
      <c r="AU140" t="inlineStr">
        <is>
          <t/>
        </is>
      </c>
      <c r="AV140" s="2" t="inlineStr">
        <is>
          <t>državni brod</t>
        </is>
      </c>
      <c r="AW140" s="2" t="inlineStr">
        <is>
          <t>3</t>
        </is>
      </c>
      <c r="AX140" s="2" t="inlineStr">
        <is>
          <t/>
        </is>
      </c>
      <c r="AY140" t="inlineStr">
        <is>
          <t/>
        </is>
      </c>
      <c r="AZ140" s="2" t="inlineStr">
        <is>
          <t>állami tulajdonú hajó</t>
        </is>
      </c>
      <c r="BA140" s="2" t="inlineStr">
        <is>
          <t>3</t>
        </is>
      </c>
      <c r="BB140" s="2" t="inlineStr">
        <is>
          <t/>
        </is>
      </c>
      <c r="BC140" t="inlineStr">
        <is>
          <t/>
        </is>
      </c>
      <c r="BD140" s="2" t="inlineStr">
        <is>
          <t>nave di Stato</t>
        </is>
      </c>
      <c r="BE140" s="2" t="inlineStr">
        <is>
          <t>3</t>
        </is>
      </c>
      <c r="BF140" s="2" t="inlineStr">
        <is>
          <t/>
        </is>
      </c>
      <c r="BG140" t="inlineStr">
        <is>
          <t>nave appartenente a uno Stato e utilizzata esclusivamente per un servizio pubblico non commerciale</t>
        </is>
      </c>
      <c r="BH140" s="2" t="inlineStr">
        <is>
          <t>valstybinis laivas|
valstybinį statusą turintis laivas</t>
        </is>
      </c>
      <c r="BI140" s="2" t="inlineStr">
        <is>
          <t>2|
3</t>
        </is>
      </c>
      <c r="BJ140" s="2" t="inlineStr">
        <is>
          <t xml:space="preserve">|
</t>
        </is>
      </c>
      <c r="BK140" t="inlineStr">
        <is>
          <t>laivas, priklausantis kuriai nors valstybei arba tos valstybės naudojamas ir atliekantis tik nekomercinę valstybinę tarnybą</t>
        </is>
      </c>
      <c r="BL140" s="2" t="inlineStr">
        <is>
          <t>valsts kuģis</t>
        </is>
      </c>
      <c r="BM140" s="2" t="inlineStr">
        <is>
          <t>3</t>
        </is>
      </c>
      <c r="BN140" s="2" t="inlineStr">
        <is>
          <t/>
        </is>
      </c>
      <c r="BO140" t="inlineStr">
        <is>
          <t/>
        </is>
      </c>
      <c r="BP140" s="2" t="inlineStr">
        <is>
          <t>vapur tal-Istat</t>
        </is>
      </c>
      <c r="BQ140" s="2" t="inlineStr">
        <is>
          <t>3</t>
        </is>
      </c>
      <c r="BR140" s="2" t="inlineStr">
        <is>
          <t/>
        </is>
      </c>
      <c r="BS140" t="inlineStr">
        <is>
          <t>kwalunkwe vapur li jkun proprjetà tal-Istat jew miżmum minn persuna f'isem tal-Istat jew għall-benefiċċju tiegħu</t>
        </is>
      </c>
      <c r="BT140" s="2" t="inlineStr">
        <is>
          <t>staatsschip|
overheidsschip</t>
        </is>
      </c>
      <c r="BU140" s="2" t="inlineStr">
        <is>
          <t>2|
3</t>
        </is>
      </c>
      <c r="BV140" s="2" t="inlineStr">
        <is>
          <t xml:space="preserve">|
</t>
        </is>
      </c>
      <c r="BW140" t="inlineStr">
        <is>
          <t/>
        </is>
      </c>
      <c r="BX140" s="2" t="inlineStr">
        <is>
          <t>statek rządowy</t>
        </is>
      </c>
      <c r="BY140" s="2" t="inlineStr">
        <is>
          <t>3</t>
        </is>
      </c>
      <c r="BZ140" s="2" t="inlineStr">
        <is>
          <t/>
        </is>
      </c>
      <c r="CA140" t="inlineStr">
        <is>
          <t>statek należący do państwa lub będący w posiadaniu innej osoby w imieniu lub na rachunek tego państwa</t>
        </is>
      </c>
      <c r="CB140" s="2" t="inlineStr">
        <is>
          <t>navio público|
navio de Estado</t>
        </is>
      </c>
      <c r="CC140" s="2" t="inlineStr">
        <is>
          <t>3|
3</t>
        </is>
      </c>
      <c r="CD140" s="2" t="inlineStr">
        <is>
          <t xml:space="preserve">|
</t>
        </is>
      </c>
      <c r="CE140" t="inlineStr">
        <is>
          <t>Navios pertencentes ao Estado ou por ele explorados e afetos exclusivamente a um serviço governamental e não comercial.</t>
        </is>
      </c>
      <c r="CF140" s="2" t="inlineStr">
        <is>
          <t>navă de stat</t>
        </is>
      </c>
      <c r="CG140" s="2" t="inlineStr">
        <is>
          <t>3</t>
        </is>
      </c>
      <c r="CH140" s="2" t="inlineStr">
        <is>
          <t/>
        </is>
      </c>
      <c r="CI140" t="inlineStr">
        <is>
          <t/>
        </is>
      </c>
      <c r="CJ140" s="2" t="inlineStr">
        <is>
          <t>štátna loď</t>
        </is>
      </c>
      <c r="CK140" s="2" t="inlineStr">
        <is>
          <t>3</t>
        </is>
      </c>
      <c r="CL140" s="2" t="inlineStr">
        <is>
          <t/>
        </is>
      </c>
      <c r="CM140" t="inlineStr">
        <is>
          <t>námorná loď, ktorá je vo vlatníctve alebo nájme štátu, pre ktorý plní
štátne úlohy (napr. policajná, colná, poštová, majáková, lodivodská, vojnová loď)</t>
        </is>
      </c>
      <c r="CN140" s="2" t="inlineStr">
        <is>
          <t>državna ladja</t>
        </is>
      </c>
      <c r="CO140" s="2" t="inlineStr">
        <is>
          <t>3</t>
        </is>
      </c>
      <c r="CP140" s="2" t="inlineStr">
        <is>
          <t/>
        </is>
      </c>
      <c r="CQ140" t="inlineStr">
        <is>
          <t/>
        </is>
      </c>
      <c r="CR140" s="2" t="inlineStr">
        <is>
          <t>statligt fartyg|
statsfartyg</t>
        </is>
      </c>
      <c r="CS140" s="2" t="inlineStr">
        <is>
          <t>3|
3</t>
        </is>
      </c>
      <c r="CT140" s="2" t="inlineStr">
        <is>
          <t xml:space="preserve">|
</t>
        </is>
      </c>
      <c r="CU140" t="inlineStr">
        <is>
          <t/>
        </is>
      </c>
    </row>
    <row r="141">
      <c r="A141" s="1" t="str">
        <f>HYPERLINK("https://iate.europa.eu/entry/result/120349/all", "120349")</f>
        <v>120349</v>
      </c>
      <c r="B141" t="inlineStr">
        <is>
          <t>AGRICULTURE, FORESTRY AND FISHERIES</t>
        </is>
      </c>
      <c r="C141" t="inlineStr">
        <is>
          <t>AGRICULTURE, FORESTRY AND FISHERIES|fisheries</t>
        </is>
      </c>
      <c r="D141" s="2" t="inlineStr">
        <is>
          <t>рибопреработващ кораб</t>
        </is>
      </c>
      <c r="E141" s="2" t="inlineStr">
        <is>
          <t>3</t>
        </is>
      </c>
      <c r="F141" s="2" t="inlineStr">
        <is>
          <t/>
        </is>
      </c>
      <c r="G141" t="inlineStr">
        <is>
          <t/>
        </is>
      </c>
      <c r="H141" s="2" t="inlineStr">
        <is>
          <t>plavidlo na zpracování ryb|
plavidlo zpracovávající ryby|
loď, která zpracovává ryby|
zpracovatelské plavidlo</t>
        </is>
      </c>
      <c r="I141" s="2" t="inlineStr">
        <is>
          <t>3|
3|
3|
3</t>
        </is>
      </c>
      <c r="J141" s="2" t="inlineStr">
        <is>
          <t xml:space="preserve">|
|
|
</t>
        </is>
      </c>
      <c r="K141" t="inlineStr">
        <is>
          <t>plavidlo, na jehož palubě rybářské produkty procházejí před balením jednou nebo více z těchto operací: filetováním nebo plátkováním, mražením nebo zpracováním</t>
        </is>
      </c>
      <c r="L141" s="2" t="inlineStr">
        <is>
          <t>skib til forarbejdning af fisk</t>
        </is>
      </c>
      <c r="M141" s="2" t="inlineStr">
        <is>
          <t>3</t>
        </is>
      </c>
      <c r="N141" s="2" t="inlineStr">
        <is>
          <t/>
        </is>
      </c>
      <c r="O141" t="inlineStr">
        <is>
          <t>fartøj, om bord
på hvilket fiskevarer underkastes én eller flere af følgende behandlinger inden
pakning: filetering eller udskæring i skiver, frysning og/eller forarbejdning</t>
        </is>
      </c>
      <c r="P141" s="2" t="inlineStr">
        <is>
          <t>Verarbeitungsschiff|
Fischverarbeitungsschiff</t>
        </is>
      </c>
      <c r="Q141" s="2" t="inlineStr">
        <is>
          <t>3|
3</t>
        </is>
      </c>
      <c r="R141" s="2" t="inlineStr">
        <is>
          <t xml:space="preserve">|
</t>
        </is>
      </c>
      <c r="S141" t="inlineStr">
        <is>
          <t>Schiff, an dessen Bord Fischereierzeugnisse vor ihrer Verpackung einer oder mehreren der folgenden Behandlungen unterzogen werden: Zerlegen in Filets oder in Scheiben, Gefrieren und/oder Verarbeiten</t>
        </is>
      </c>
      <c r="T141" s="2" t="inlineStr">
        <is>
          <t>πλοίo επεξεργασίας αλιευμάτων|
πλοίo-εργοστάσιo για τη μεταποίηση ψαριών</t>
        </is>
      </c>
      <c r="U141" s="2" t="inlineStr">
        <is>
          <t>3|
3</t>
        </is>
      </c>
      <c r="V141" s="2" t="inlineStr">
        <is>
          <t xml:space="preserve">preferred|
</t>
        </is>
      </c>
      <c r="W141" t="inlineStr">
        <is>
          <t>σκάφος επί του οποίου τα αλιευτικά προϊόντα υπόκεινται σε μία ή περισσότερες από τις εξής κατεργασίες πριν συσκευαστούν: τεμαχισμό σε φιλέτα ή φέτες, κατάψυξη ή/και μεταποίηση</t>
        </is>
      </c>
      <c r="X141" s="2" t="inlineStr">
        <is>
          <t>fish-processing ship|
fish-processing vessel|
processing vessel</t>
        </is>
      </c>
      <c r="Y141" s="2" t="inlineStr">
        <is>
          <t>3|
3|
3</t>
        </is>
      </c>
      <c r="Z141" s="2" t="inlineStr">
        <is>
          <t xml:space="preserve">|
|
</t>
        </is>
      </c>
      <c r="AA141" t="inlineStr">
        <is>
          <t>vessel on board of which fisheries products are subject to one or more of the following operations, prior to their packaging: filleting or slicing, freezing and/or processing</t>
        </is>
      </c>
      <c r="AB141" s="2" t="inlineStr">
        <is>
          <t>buque de transformación|
buque factoría</t>
        </is>
      </c>
      <c r="AC141" s="2" t="inlineStr">
        <is>
          <t>3|
3</t>
        </is>
      </c>
      <c r="AD141" s="2" t="inlineStr">
        <is>
          <t xml:space="preserve">|
</t>
        </is>
      </c>
      <c r="AE141" t="inlineStr">
        <is>
          <t>Buque a bordo del cual los productos de la 
pesca, antes de su envasado, se someten a una o varias de las siguientes
 operaciones: fileteado o corte en rodajas, congelación o transformación.</t>
        </is>
      </c>
      <c r="AF141" s="2" t="inlineStr">
        <is>
          <t>kalatöötlemislaev</t>
        </is>
      </c>
      <c r="AG141" s="2" t="inlineStr">
        <is>
          <t>3</t>
        </is>
      </c>
      <c r="AH141" s="2" t="inlineStr">
        <is>
          <t/>
        </is>
      </c>
      <c r="AI141" t="inlineStr">
        <is>
          <t>laev, mille pardal läbivad kalatooted enne pakendamist ühe või mitu järgmistest toimingutest: fileerimine või viilutamine, külmutamine ja/või töötlemine</t>
        </is>
      </c>
      <c r="AJ141" s="2" t="inlineStr">
        <is>
          <t>kalankäsittelyalus|
jalostusalus|
kalanjalostusalus</t>
        </is>
      </c>
      <c r="AK141" s="2" t="inlineStr">
        <is>
          <t>3|
3|
3</t>
        </is>
      </c>
      <c r="AL141" s="2" t="inlineStr">
        <is>
          <t xml:space="preserve">|
|
</t>
        </is>
      </c>
      <c r="AM141" t="inlineStr">
        <is>
          <t>alus, jolla kalastustuotteille tehdään yksi tai useampia seuraavista 
toimenpiteistä ennen tuotteiden pakkaamista: fileointi tai viipalointi, 
jäädytys ja/tai jalostus</t>
        </is>
      </c>
      <c r="AN141" s="2" t="inlineStr">
        <is>
          <t>navire de transformation|
navire-usine|
navire-usine pour le traitement du poisson</t>
        </is>
      </c>
      <c r="AO141" s="2" t="inlineStr">
        <is>
          <t>3|
3|
2</t>
        </is>
      </c>
      <c r="AP141" s="2" t="inlineStr">
        <is>
          <t xml:space="preserve">|
|
</t>
        </is>
      </c>
      <c r="AQ141" t="inlineStr">
        <is>
          <t>navire à bord duquel les produits de la pêche subissent une ou plusieurs des opérations suivantes, obligatoirement suivies d'un conditionnement et éventuellement d'un emballage : filetage, tranchage, pelage, hachage, congélation, transformation</t>
        </is>
      </c>
      <c r="AR141" s="2" t="inlineStr">
        <is>
          <t>soitheach próiseála éisc</t>
        </is>
      </c>
      <c r="AS141" s="2" t="inlineStr">
        <is>
          <t>3</t>
        </is>
      </c>
      <c r="AT141" s="2" t="inlineStr">
        <is>
          <t/>
        </is>
      </c>
      <c r="AU141" t="inlineStr">
        <is>
          <t/>
        </is>
      </c>
      <c r="AV141" s="2" t="inlineStr">
        <is>
          <t>brod za preradu ribe|
plovilo za preradu ribe|
plovilo za preradu</t>
        </is>
      </c>
      <c r="AW141" s="2" t="inlineStr">
        <is>
          <t>3|
3|
3</t>
        </is>
      </c>
      <c r="AX141" s="2" t="inlineStr">
        <is>
          <t xml:space="preserve">|
|
</t>
        </is>
      </c>
      <c r="AY141" t="inlineStr">
        <is>
          <t>plovilo na kojem se proizvodi ribarstva prije pakiranja obrađuju na jedan ili više sljedećih načina: filetiranje ili rezanje na komade, zamrzavanje i/ili prerađivanje</t>
        </is>
      </c>
      <c r="AZ141" s="2" t="inlineStr">
        <is>
          <t>halfeldolgozó hajó</t>
        </is>
      </c>
      <c r="BA141" s="2" t="inlineStr">
        <is>
          <t>3</t>
        </is>
      </c>
      <c r="BB141" s="2" t="inlineStr">
        <is>
          <t/>
        </is>
      </c>
      <c r="BC141" t="inlineStr">
        <is>
          <t>olyan hajó, amelynek fedélzetén a halászati termékeken csomagolásuk előtt egy vagy több műveletet végeznek el az alábbiak közül: filézés vagy darabolás, fagyasztás és/vagy feldolgozás</t>
        </is>
      </c>
      <c r="BD141" s="2" t="inlineStr">
        <is>
          <t>nave officina per il trattamento del pesce|
nave officina</t>
        </is>
      </c>
      <c r="BE141" s="2" t="inlineStr">
        <is>
          <t>3|
3</t>
        </is>
      </c>
      <c r="BF141" s="2" t="inlineStr">
        <is>
          <t xml:space="preserve">|
</t>
        </is>
      </c>
      <c r="BG141" t="inlineStr">
        <is>
          <t>nave a bordo della quale i prodotti della pesca subiscono una o più delle seguenti operazioni, prima dell'imballaggio: sfilettatura o affettatura, congelamento e/o trasformazione</t>
        </is>
      </c>
      <c r="BH141" s="2" t="inlineStr">
        <is>
          <t>perdirbimo laivas|
žuvų perdirbimo laivas</t>
        </is>
      </c>
      <c r="BI141" s="2" t="inlineStr">
        <is>
          <t>3|
3</t>
        </is>
      </c>
      <c r="BJ141" s="2" t="inlineStr">
        <is>
          <t xml:space="preserve">|
</t>
        </is>
      </c>
      <c r="BK141" t="inlineStr">
        <is>
          <t>laivas, kuriame prieš supakuojant žuvininkystės produktus atliekama viena arba kelios iš šių operacijų: filė gamyba arba pjaustymas, užšaldymas ir (arba) perdirbimas</t>
        </is>
      </c>
      <c r="BL141" s="2" t="inlineStr">
        <is>
          <t>zivju apstrādes kuģis</t>
        </is>
      </c>
      <c r="BM141" s="2" t="inlineStr">
        <is>
          <t>3</t>
        </is>
      </c>
      <c r="BN141" s="2" t="inlineStr">
        <is>
          <t/>
        </is>
      </c>
      <c r="BO141" t="inlineStr">
        <is>
          <t>kuģis, kurā ar zvejas produktiem pirms iepakošanas veic vienu vai 
vairākas šādas darbības: filetēšana vai griešana šķēlēs, sasaldēšana 
un/vai apstrāde</t>
        </is>
      </c>
      <c r="BP141" s="2" t="inlineStr">
        <is>
          <t>bastiment għall-ipproċessar|
bastiment li jipproċessa l-ħut|
vapur li jipproċessa l-ħut</t>
        </is>
      </c>
      <c r="BQ141" s="2" t="inlineStr">
        <is>
          <t>3|
3|
3</t>
        </is>
      </c>
      <c r="BR141" s="2" t="inlineStr">
        <is>
          <t xml:space="preserve">|
|
</t>
        </is>
      </c>
      <c r="BS141" t="inlineStr">
        <is>
          <t>bastiment li abbord tiegħu l-prodotti tas-sajd jiġu soġġetti għal operazzjoni waħda jew aktar minn dawn li ġejjin qabel ma jiġu imballati: iffilettjar, tqattigħ, friżar u/jew proċessar</t>
        </is>
      </c>
      <c r="BT141" s="2" t="inlineStr">
        <is>
          <t>schip dat vis verwerkt</t>
        </is>
      </c>
      <c r="BU141" s="2" t="inlineStr">
        <is>
          <t>3</t>
        </is>
      </c>
      <c r="BV141" s="2" t="inlineStr">
        <is>
          <t/>
        </is>
      </c>
      <c r="BW141" t="inlineStr">
        <is>
          <t>vaartuig aan boord waarvan visserijproducten een of meer van de volgende behandelingen ondergaan alvorens te worden verpakt: fileren of in moten verdelen, invriezen en/of verwerken</t>
        </is>
      </c>
      <c r="BX141" s="2" t="inlineStr">
        <is>
          <t>statek-przetwórnia|
statek do przetwórstwa ryb</t>
        </is>
      </c>
      <c r="BY141" s="2" t="inlineStr">
        <is>
          <t>3|
3</t>
        </is>
      </c>
      <c r="BZ141" s="2" t="inlineStr">
        <is>
          <t xml:space="preserve">|
</t>
        </is>
      </c>
      <c r="CA141" t="inlineStr">
        <is>
          <t>statek, na którym produkty rybołówstwa poddaje się przed ich opakowaniem co najmniej jednej z następujących operacji: filetowanie lub krojenie, mrożenie lub przetwarzanie</t>
        </is>
      </c>
      <c r="CB141" s="2" t="inlineStr">
        <is>
          <t>navio-fábrica|
navio de transformação</t>
        </is>
      </c>
      <c r="CC141" s="2" t="inlineStr">
        <is>
          <t>3|
3</t>
        </is>
      </c>
      <c r="CD141" s="2" t="inlineStr">
        <is>
          <t xml:space="preserve">|
</t>
        </is>
      </c>
      <c r="CE141" t="inlineStr">
        <is>
          <t>Navio a bordo do qual o pescado é submetido a uma ou mais das seguintes operações, antes da embalagem: filetagem ou corte em postas, congelação e/ou transformação.</t>
        </is>
      </c>
      <c r="CF141" s="2" t="inlineStr">
        <is>
          <t>navă de prelucrare a peștelui</t>
        </is>
      </c>
      <c r="CG141" s="2" t="inlineStr">
        <is>
          <t>3</t>
        </is>
      </c>
      <c r="CH141" s="2" t="inlineStr">
        <is>
          <t/>
        </is>
      </c>
      <c r="CI141" t="inlineStr">
        <is>
          <t/>
        </is>
      </c>
      <c r="CJ141" s="2" t="inlineStr">
        <is>
          <t>loď spracúvajúca ryby|
plavidlo na spracovanie rýb|
loď, na ktorej sa spracúvajú ryby|
spracovateľské plavidlo</t>
        </is>
      </c>
      <c r="CK141" s="2" t="inlineStr">
        <is>
          <t>3|
3|
3|
3</t>
        </is>
      </c>
      <c r="CL141" s="2" t="inlineStr">
        <is>
          <t xml:space="preserve">|
|
|
</t>
        </is>
      </c>
      <c r="CM141" t="inlineStr">
        <is>
          <t>plavidlo, na ktorého palube sa produkty rybolovu pred
balením podrobia jednej alebo viacerým z týchto operácií: porciovaniu alebo
krájaniu, mrazeniu a/alebo spracovaniu</t>
        </is>
      </c>
      <c r="CN141" s="2" t="inlineStr">
        <is>
          <t>plovilo za predelavo rib|
predelovalno plovilo|
ladja za predelavo rib</t>
        </is>
      </c>
      <c r="CO141" s="2" t="inlineStr">
        <is>
          <t>3|
3|
3</t>
        </is>
      </c>
      <c r="CP141" s="2" t="inlineStr">
        <is>
          <t xml:space="preserve">|
|
</t>
        </is>
      </c>
      <c r="CQ141" t="inlineStr">
        <is>
          <t>katerokoli plovilo, na katerem se ribiške proizvode obdela z enim ali več naslednjimi postopki, ki jim sledi pakiranje: predelava v fileje, rezanje, odstranjevanje kože, mletje, zamrzovanje ali predelovanje</t>
        </is>
      </c>
      <c r="CR141" s="2" t="inlineStr">
        <is>
          <t>fiskberedningsfartyg|
beredningsfartyg</t>
        </is>
      </c>
      <c r="CS141" s="2" t="inlineStr">
        <is>
          <t>3|
3</t>
        </is>
      </c>
      <c r="CT141" s="2" t="inlineStr">
        <is>
          <t xml:space="preserve">|
</t>
        </is>
      </c>
      <c r="CU141" t="inlineStr">
        <is>
          <t>fartyg ombord på vilket fiskeriprodukter före paketering genomgår en eller flera av följande behandlingar: fileing eller skivning, frysning och/eller beredning</t>
        </is>
      </c>
    </row>
    <row r="142">
      <c r="A142" s="1" t="str">
        <f>HYPERLINK("https://iate.europa.eu/entry/result/3619622/all", "3619622")</f>
        <v>3619622</v>
      </c>
      <c r="B142" t="inlineStr">
        <is>
          <t>ENERGY;TRANSPORT</t>
        </is>
      </c>
      <c r="C142" t="inlineStr">
        <is>
          <t>ENERGY|energy policy;TRANSPORT</t>
        </is>
      </c>
      <c r="D142" s="2" t="inlineStr">
        <is>
          <t>доставчик на услуги за мобилност</t>
        </is>
      </c>
      <c r="E142" s="2" t="inlineStr">
        <is>
          <t>3</t>
        </is>
      </c>
      <c r="F142" s="2" t="inlineStr">
        <is>
          <t/>
        </is>
      </c>
      <c r="G142" t="inlineStr">
        <is>
          <t>юридическо лице, което предоставя услуги срещу заплащане на краен ползвател, включително продажба на услуга за зареждане</t>
        </is>
      </c>
      <c r="H142" s="2" t="inlineStr">
        <is>
          <t>poskytovatel služeb mobility</t>
        </is>
      </c>
      <c r="I142" s="2" t="inlineStr">
        <is>
          <t>2</t>
        </is>
      </c>
      <c r="J142" s="2" t="inlineStr">
        <is>
          <t/>
        </is>
      </c>
      <c r="K142" t="inlineStr">
        <is>
          <t>právnická osoba, která poskytuje služby za úplatu koncovému uživateli, včetně prodeje služby dobíjení</t>
        </is>
      </c>
      <c r="L142" s="2" t="inlineStr">
        <is>
          <t>udbyder af mobilitetstjenester|
mobilitetstjenesteudbyder</t>
        </is>
      </c>
      <c r="M142" s="2" t="inlineStr">
        <is>
          <t>3|
3</t>
        </is>
      </c>
      <c r="N142" s="2" t="inlineStr">
        <is>
          <t xml:space="preserve">|
</t>
        </is>
      </c>
      <c r="O142" t="inlineStr">
        <is>
          <t>enhed, der
leverer en række mobilitetsprodukter eller -tjenester til forbrugerne, såsom
kreditkort og betalings- eller navigationssoftware</t>
        </is>
      </c>
      <c r="P142" s="2" t="inlineStr">
        <is>
          <t>Mobilitätsdienstleister</t>
        </is>
      </c>
      <c r="Q142" s="2" t="inlineStr">
        <is>
          <t>3</t>
        </is>
      </c>
      <c r="R142" s="2" t="inlineStr">
        <is>
          <t/>
        </is>
      </c>
      <c r="S142" t="inlineStr">
        <is>
          <t/>
        </is>
      </c>
      <c r="T142" s="2" t="inlineStr">
        <is>
          <t>πάροχος υπηρεσιών κινητικότητας</t>
        </is>
      </c>
      <c r="U142" s="2" t="inlineStr">
        <is>
          <t>3</t>
        </is>
      </c>
      <c r="V142" s="2" t="inlineStr">
        <is>
          <t/>
        </is>
      </c>
      <c r="W142" t="inlineStr">
        <is>
          <t>οντότητα που παρέχει στους καταναλωτές μια
σειρά προϊόντων ή υπηρεσιών που σχετίζονται με την κινητικότητα, όπως κάρτες
φόρτισης και λογισμικό για πληρωμές ή πλοήγηση</t>
        </is>
      </c>
      <c r="X142" s="2" t="inlineStr">
        <is>
          <t>mobility service provider</t>
        </is>
      </c>
      <c r="Y142" s="2" t="inlineStr">
        <is>
          <t>3</t>
        </is>
      </c>
      <c r="Z142" s="2" t="inlineStr">
        <is>
          <t/>
        </is>
      </c>
      <c r="AA142" t="inlineStr">
        <is>
          <t>entity providing consumers with a range of mobility
products or services, such as charge cards and payment or navigation software</t>
        </is>
      </c>
      <c r="AB142" s="2" t="inlineStr">
        <is>
          <t>proveedor de servicios de movilidad</t>
        </is>
      </c>
      <c r="AC142" s="2" t="inlineStr">
        <is>
          <t>3</t>
        </is>
      </c>
      <c r="AD142" s="2" t="inlineStr">
        <is>
          <t/>
        </is>
      </c>
      <c r="AE142" t="inlineStr">
        <is>
          <t>Entidad que ofrece a los consumidores una serie de productos o servicios de movilidad, como tarjetas de pago y programas informáticos de navegación o pago.</t>
        </is>
      </c>
      <c r="AF142" s="2" t="inlineStr">
        <is>
          <t>liikuvusteenuse osutaja</t>
        </is>
      </c>
      <c r="AG142" s="2" t="inlineStr">
        <is>
          <t>3</t>
        </is>
      </c>
      <c r="AH142" s="2" t="inlineStr">
        <is>
          <t/>
        </is>
      </c>
      <c r="AI142" t="inlineStr">
        <is>
          <t>juriidiline isik, kes osutab lõppkasutajale tasu eest teenuseid, sealhulgas müüb laadimisteenust</t>
        </is>
      </c>
      <c r="AJ142" s="2" t="inlineStr">
        <is>
          <t>liikennepalvelun tarjoaja|
liikkuvuuspalvelujen tarjoaja|
liikkumispalvelun tarjoaja</t>
        </is>
      </c>
      <c r="AK142" s="2" t="inlineStr">
        <is>
          <t>3|
2|
2</t>
        </is>
      </c>
      <c r="AL142" s="2" t="inlineStr">
        <is>
          <t xml:space="preserve">|
|
</t>
        </is>
      </c>
      <c r="AM142" t="inlineStr">
        <is>
          <t>oikeushenkilö, joka tarjoaa palveluja loppukäyttäjälle korvausta vastaan, mukaan lukien latauspalvelun myynti</t>
        </is>
      </c>
      <c r="AN142" s="2" t="inlineStr">
        <is>
          <t>prestataire de services de mobilité</t>
        </is>
      </c>
      <c r="AO142" s="2" t="inlineStr">
        <is>
          <t>3</t>
        </is>
      </c>
      <c r="AP142" s="2" t="inlineStr">
        <is>
          <t/>
        </is>
      </c>
      <c r="AQ142" t="inlineStr">
        <is>
          <t>opérateur fournissant des services de mobilité aux utilisateurs finaux, dont la vente de services de recharge</t>
        </is>
      </c>
      <c r="AR142" s="2" t="inlineStr">
        <is>
          <t>soláthraí seirbhíse soghluaisteachta</t>
        </is>
      </c>
      <c r="AS142" s="2" t="inlineStr">
        <is>
          <t>3</t>
        </is>
      </c>
      <c r="AT142" s="2" t="inlineStr">
        <is>
          <t/>
        </is>
      </c>
      <c r="AU142" t="inlineStr">
        <is>
          <t/>
        </is>
      </c>
      <c r="AV142" s="2" t="inlineStr">
        <is>
          <t>pružatelj usluga mobilnosti</t>
        </is>
      </c>
      <c r="AW142" s="2" t="inlineStr">
        <is>
          <t>3</t>
        </is>
      </c>
      <c r="AX142" s="2" t="inlineStr">
        <is>
          <t/>
        </is>
      </c>
      <c r="AY142" t="inlineStr">
        <is>
          <t>pravna osoba koja pruža usluge krajnjem korisniku u zamjenu za naknadu, uključujući prodaju usluge punjenja</t>
        </is>
      </c>
      <c r="AZ142" s="2" t="inlineStr">
        <is>
          <t>mobilitási szolgáltató</t>
        </is>
      </c>
      <c r="BA142" s="2" t="inlineStr">
        <is>
          <t>3</t>
        </is>
      </c>
      <c r="BB142" s="2" t="inlineStr">
        <is>
          <t/>
        </is>
      </c>
      <c r="BC142" t="inlineStr">
        <is>
          <t/>
        </is>
      </c>
      <c r="BD142" s="2" t="inlineStr">
        <is>
          <t>fornitore di servizi di mobilità</t>
        </is>
      </c>
      <c r="BE142" s="2" t="inlineStr">
        <is>
          <t>3</t>
        </is>
      </c>
      <c r="BF142" s="2" t="inlineStr">
        <is>
          <t/>
        </is>
      </c>
      <c r="BG142" t="inlineStr">
        <is>
          <t>persona giuridica che fornisce servizi a un utente finale dietro un corrispettivo, compresa la vendita di un servizio di ricarica</t>
        </is>
      </c>
      <c r="BH142" s="2" t="inlineStr">
        <is>
          <t>judumo paslaugų teikėjas</t>
        </is>
      </c>
      <c r="BI142" s="2" t="inlineStr">
        <is>
          <t>3</t>
        </is>
      </c>
      <c r="BJ142" s="2" t="inlineStr">
        <is>
          <t/>
        </is>
      </c>
      <c r="BK142" t="inlineStr">
        <is>
          <t>subjektas, tiekiantis naudotojams įvairius judumo 
produktus ar teikiantis judumo paslaugas, pavyzdžiui, mokėjimo korteles ir mokėjimo arba navigacijos 
programinę įrangą</t>
        </is>
      </c>
      <c r="BL142" s="2" t="inlineStr">
        <is>
          <t>mobilitātes pakalpojuma sniedzējs</t>
        </is>
      </c>
      <c r="BM142" s="2" t="inlineStr">
        <is>
          <t>2</t>
        </is>
      </c>
      <c r="BN142" s="2" t="inlineStr">
        <is>
          <t/>
        </is>
      </c>
      <c r="BO142" t="inlineStr">
        <is>
          <t>juridiska persona, kura galalietotājiem par atlīdzību sniedz pakalpojumus, t. sk. pārdod uzlādes pakalpojumu</t>
        </is>
      </c>
      <c r="BP142" s="2" t="inlineStr">
        <is>
          <t>fornitur ta' servizz ta' mobilità</t>
        </is>
      </c>
      <c r="BQ142" s="2" t="inlineStr">
        <is>
          <t>3</t>
        </is>
      </c>
      <c r="BR142" s="2" t="inlineStr">
        <is>
          <t/>
        </is>
      </c>
      <c r="BS142" t="inlineStr">
        <is>
          <t>entità li tipprovdi l-konsumaturi b'firxa ta' prodotti u servizzi ta' mobilità bħal charge cards u software għall-ħlas jew għan-navigazzjoni</t>
        </is>
      </c>
      <c r="BT142" s="2" t="inlineStr">
        <is>
          <t>aanbieder van mobiliteitsdiensten</t>
        </is>
      </c>
      <c r="BU142" s="2" t="inlineStr">
        <is>
          <t>3</t>
        </is>
      </c>
      <c r="BV142" s="2" t="inlineStr">
        <is>
          <t/>
        </is>
      </c>
      <c r="BW142" t="inlineStr">
        <is>
          <t>"entiteit die consumenten een reeks mobiliteitsproducten of -diensten aanbiedt, zoals klantenpassen en betaal- of navigatiesoftware"</t>
        </is>
      </c>
      <c r="BX142" s="2" t="inlineStr">
        <is>
          <t>dostawca usług w zakresie mobilności</t>
        </is>
      </c>
      <c r="BY142" s="2" t="inlineStr">
        <is>
          <t>3</t>
        </is>
      </c>
      <c r="BZ142" s="2" t="inlineStr">
        <is>
          <t/>
        </is>
      </c>
      <c r="CA142" t="inlineStr">
        <is>
          <t>osoba prawna, która świadczy usługi za wynagrodzeniem na rzecz użytkownika końcowego, w tym sprzedaje usługi ładowania</t>
        </is>
      </c>
      <c r="CB142" s="2" t="inlineStr">
        <is>
          <t>prestador de serviços de mobilidade</t>
        </is>
      </c>
      <c r="CC142" s="2" t="inlineStr">
        <is>
          <t>3</t>
        </is>
      </c>
      <c r="CD142" s="2" t="inlineStr">
        <is>
          <t/>
        </is>
      </c>
      <c r="CE142" t="inlineStr">
        <is>
          <t>Entidade que oferece aos consumidores produtos ou serviços de mobilidade, tais como cartões de carregamento e
programas informáticos de pagamento ou de navegação.</t>
        </is>
      </c>
      <c r="CF142" s="2" t="inlineStr">
        <is>
          <t>furnizor de servicii de mobilitate</t>
        </is>
      </c>
      <c r="CG142" s="2" t="inlineStr">
        <is>
          <t>3</t>
        </is>
      </c>
      <c r="CH142" s="2" t="inlineStr">
        <is>
          <t/>
        </is>
      </c>
      <c r="CI142" t="inlineStr">
        <is>
          <t/>
        </is>
      </c>
      <c r="CJ142" s="2" t="inlineStr">
        <is>
          <t>poskytovateľ služieb mobility</t>
        </is>
      </c>
      <c r="CK142" s="2" t="inlineStr">
        <is>
          <t>3</t>
        </is>
      </c>
      <c r="CL142" s="2" t="inlineStr">
        <is>
          <t/>
        </is>
      </c>
      <c r="CM142" t="inlineStr">
        <is>
          <t>právnická osoba, ktorá koncovému používateľovi poskytuje služby za odplatu vrátane predaja &lt;a href="https://iate.europa.eu/entry/slideshow/1629373201824/3619572/sk" target="_blank"&gt;nabíjacej služby&lt;/a&gt;</t>
        </is>
      </c>
      <c r="CN142" s="2" t="inlineStr">
        <is>
          <t>ponudnik mobilnostnih storitev</t>
        </is>
      </c>
      <c r="CO142" s="2" t="inlineStr">
        <is>
          <t>3</t>
        </is>
      </c>
      <c r="CP142" s="2" t="inlineStr">
        <is>
          <t/>
        </is>
      </c>
      <c r="CQ142" t="inlineStr">
        <is>
          <t>pravna oseba, ki zagotavlja storitve končnemu uporabniku v zameno za plačilo, vključno s prodajo storitve polnjenja</t>
        </is>
      </c>
      <c r="CR142" s="2" t="inlineStr">
        <is>
          <t>leverantör av mobilitetstjänster</t>
        </is>
      </c>
      <c r="CS142" s="2" t="inlineStr">
        <is>
          <t>3</t>
        </is>
      </c>
      <c r="CT142" s="2" t="inlineStr">
        <is>
          <t/>
        </is>
      </c>
      <c r="CU142" t="inlineStr">
        <is>
          <t>en juridisk person som mot ersättning tillhandahåller tjänster till en slutanvändare, inklusive försäljning av en laddningstjänst</t>
        </is>
      </c>
    </row>
    <row r="143">
      <c r="A143" s="1" t="str">
        <f>HYPERLINK("https://iate.europa.eu/entry/result/1593976/all", "1593976")</f>
        <v>1593976</v>
      </c>
      <c r="B143" t="inlineStr">
        <is>
          <t>TRANSPORT</t>
        </is>
      </c>
      <c r="C143" t="inlineStr">
        <is>
          <t>TRANSPORT|maritime and inland waterway transport</t>
        </is>
      </c>
      <c r="D143" s="2" t="inlineStr">
        <is>
          <t>пристанище на регистрация</t>
        </is>
      </c>
      <c r="E143" s="2" t="inlineStr">
        <is>
          <t>3</t>
        </is>
      </c>
      <c r="F143" s="2" t="inlineStr">
        <is>
          <t/>
        </is>
      </c>
      <c r="G143" t="inlineStr">
        <is>
          <t>мястото, където официално са записани данните на даден кораб или лодка</t>
        </is>
      </c>
      <c r="H143" s="2" t="inlineStr">
        <is>
          <t>rejstříkový přístav|
přístav registrace</t>
        </is>
      </c>
      <c r="I143" s="2" t="inlineStr">
        <is>
          <t>3|
3</t>
        </is>
      </c>
      <c r="J143" s="2" t="inlineStr">
        <is>
          <t xml:space="preserve">preferred|
</t>
        </is>
      </c>
      <c r="K143" t="inlineStr">
        <is>
          <t>místo, kde je námořní plavidlo zapsáno do námořního rejstříku</t>
        </is>
      </c>
      <c r="L143" s="2" t="inlineStr">
        <is>
          <t>registreringshavn</t>
        </is>
      </c>
      <c r="M143" s="2" t="inlineStr">
        <is>
          <t>3</t>
        </is>
      </c>
      <c r="N143" s="2" t="inlineStr">
        <is>
          <t/>
        </is>
      </c>
      <c r="O143" t="inlineStr">
        <is>
          <t>havn, hvor et
fartøj er registreret</t>
        </is>
      </c>
      <c r="P143" s="2" t="inlineStr">
        <is>
          <t>Registrierhafen|
Registerhafen</t>
        </is>
      </c>
      <c r="Q143" s="2" t="inlineStr">
        <is>
          <t>3|
3</t>
        </is>
      </c>
      <c r="R143" s="2" t="inlineStr">
        <is>
          <t xml:space="preserve">|
</t>
        </is>
      </c>
      <c r="S143" t="inlineStr">
        <is>
          <t>Hafen, in welchem das Seeschiff in das Schiffsregister eingetragen ist</t>
        </is>
      </c>
      <c r="T143" s="2" t="inlineStr">
        <is>
          <t>λιμένας νηολόγησης|
λιμένας νηολογίου</t>
        </is>
      </c>
      <c r="U143" s="2" t="inlineStr">
        <is>
          <t>3|
3</t>
        </is>
      </c>
      <c r="V143" s="2" t="inlineStr">
        <is>
          <t xml:space="preserve">|
</t>
        </is>
      </c>
      <c r="W143" t="inlineStr">
        <is>
          <t>λιμένας στα νηολόγια του οποίου εγγράφεται ένα πλοίο ή πλοιάριο και ο οποίος αναφέρεται στα έγγραφα νηολόγησης του πλοίου και αναγράφεται στην πρύμνη του</t>
        </is>
      </c>
      <c r="X143" s="2" t="inlineStr">
        <is>
          <t>port of registry|
registration port|
registry port|
port of registration</t>
        </is>
      </c>
      <c r="Y143" s="2" t="inlineStr">
        <is>
          <t>3|
3|
3|
3</t>
        </is>
      </c>
      <c r="Z143" s="2" t="inlineStr">
        <is>
          <t xml:space="preserve">|
|
|
</t>
        </is>
      </c>
      <c r="AA143" t="inlineStr">
        <is>
          <t>port listed in a vessel's registration documents and lettered on her stern</t>
        </is>
      </c>
      <c r="AB143" s="2" t="inlineStr">
        <is>
          <t>puerto de matrícula|
puerto de registro|
matrícula</t>
        </is>
      </c>
      <c r="AC143" s="2" t="inlineStr">
        <is>
          <t>3|
3|
3</t>
        </is>
      </c>
      <c r="AD143" s="2" t="inlineStr">
        <is>
          <t xml:space="preserve">preferred|
admitted|
</t>
        </is>
      </c>
      <c r="AE143" t="inlineStr">
        <is>
          <t>1) Puerto donde está matriculado el buque. 2) Puerto del distrito marítimo &lt;a href="/entry/result/1477162/all" id="ENTRY_TO_ENTRY_CONVERTER" target="_blank"&gt;IATE:1477162&lt;/a&gt; donde se halla registrado un buque.</t>
        </is>
      </c>
      <c r="AF143" s="2" t="inlineStr">
        <is>
          <t>registreerimissadam</t>
        </is>
      </c>
      <c r="AG143" s="2" t="inlineStr">
        <is>
          <t>3</t>
        </is>
      </c>
      <c r="AH143" s="2" t="inlineStr">
        <is>
          <t/>
        </is>
      </c>
      <c r="AI143" t="inlineStr">
        <is>
          <t>sadam, kus laev registreeritakse ja millele laev kuulub</t>
        </is>
      </c>
      <c r="AJ143" s="2" t="inlineStr">
        <is>
          <t>rekisteröintisatama|
rekisteröimispaikka</t>
        </is>
      </c>
      <c r="AK143" s="2" t="inlineStr">
        <is>
          <t>3|
3</t>
        </is>
      </c>
      <c r="AL143" s="2" t="inlineStr">
        <is>
          <t xml:space="preserve">|
</t>
        </is>
      </c>
      <c r="AM143" t="inlineStr">
        <is>
          <t>satama, jossa alus on rekisteröity</t>
        </is>
      </c>
      <c r="AN143" s="2" t="inlineStr">
        <is>
          <t>port d'immatriculation|
port d'enregistrement</t>
        </is>
      </c>
      <c r="AO143" s="2" t="inlineStr">
        <is>
          <t>3|
3</t>
        </is>
      </c>
      <c r="AP143" s="2" t="inlineStr">
        <is>
          <t xml:space="preserve">|
</t>
        </is>
      </c>
      <c r="AQ143" t="inlineStr">
        <is>
          <t>port où le navire est immatriculé</t>
        </is>
      </c>
      <c r="AR143" s="2" t="inlineStr">
        <is>
          <t>calafort clárúcháin</t>
        </is>
      </c>
      <c r="AS143" s="2" t="inlineStr">
        <is>
          <t>3</t>
        </is>
      </c>
      <c r="AT143" s="2" t="inlineStr">
        <is>
          <t/>
        </is>
      </c>
      <c r="AU143" t="inlineStr">
        <is>
          <t/>
        </is>
      </c>
      <c r="AV143" s="2" t="inlineStr">
        <is>
          <t>luka upisa</t>
        </is>
      </c>
      <c r="AW143" s="2" t="inlineStr">
        <is>
          <t>3</t>
        </is>
      </c>
      <c r="AX143" s="2" t="inlineStr">
        <is>
          <t/>
        </is>
      </c>
      <c r="AY143" t="inlineStr">
        <is>
          <t/>
        </is>
      </c>
      <c r="AZ143" s="2" t="inlineStr">
        <is>
          <t>lajstromozási kikötő</t>
        </is>
      </c>
      <c r="BA143" s="2" t="inlineStr">
        <is>
          <t>4</t>
        </is>
      </c>
      <c r="BB143" s="2" t="inlineStr">
        <is>
          <t/>
        </is>
      </c>
      <c r="BC143" t="inlineStr">
        <is>
          <t>a hajó dokumentumaiban és a hajótesten feltüntetett kikötő</t>
        </is>
      </c>
      <c r="BD143" s="2" t="inlineStr">
        <is>
          <t>porto di immatricolazione</t>
        </is>
      </c>
      <c r="BE143" s="2" t="inlineStr">
        <is>
          <t>3</t>
        </is>
      </c>
      <c r="BF143" s="2" t="inlineStr">
        <is>
          <t/>
        </is>
      </c>
      <c r="BG143" t="inlineStr">
        <is>
          <t>porto dove ha sede il compartimento marittimo nel cui registro di matricola è iscritta una nave mercantile, e dove ha domicilio legale l’armatore o il proprietario</t>
        </is>
      </c>
      <c r="BH143" s="2" t="inlineStr">
        <is>
          <t>registracijos uostas</t>
        </is>
      </c>
      <c r="BI143" s="2" t="inlineStr">
        <is>
          <t>3</t>
        </is>
      </c>
      <c r="BJ143" s="2" t="inlineStr">
        <is>
          <t/>
        </is>
      </c>
      <c r="BK143" t="inlineStr">
        <is>
          <t>uostas, nurodytas laivo registracijos dokumentuose</t>
        </is>
      </c>
      <c r="BL143" s="2" t="inlineStr">
        <is>
          <t>pieraksta osta|
reģistrācijas osta</t>
        </is>
      </c>
      <c r="BM143" s="2" t="inlineStr">
        <is>
          <t>3|
3</t>
        </is>
      </c>
      <c r="BN143" s="2" t="inlineStr">
        <is>
          <t xml:space="preserve">|
</t>
        </is>
      </c>
      <c r="BO143" t="inlineStr">
        <is>
          <t/>
        </is>
      </c>
      <c r="BP143" s="2" t="inlineStr">
        <is>
          <t>port tar-reġistrazzjoni</t>
        </is>
      </c>
      <c r="BQ143" s="2" t="inlineStr">
        <is>
          <t>3</t>
        </is>
      </c>
      <c r="BR143" s="2" t="inlineStr">
        <is>
          <t/>
        </is>
      </c>
      <c r="BS143" t="inlineStr">
        <is>
          <t>il-port elenkat fuq id-dokumenti tar-reġistrazzjoni u li l-ittri rappreżentattivi tiegħu jkunu jidhru fuq il-poppa</t>
        </is>
      </c>
      <c r="BT143" s="2" t="inlineStr">
        <is>
          <t>haven van registratie</t>
        </is>
      </c>
      <c r="BU143" s="2" t="inlineStr">
        <is>
          <t>3</t>
        </is>
      </c>
      <c r="BV143" s="2" t="inlineStr">
        <is>
          <t/>
        </is>
      </c>
      <c r="BW143" t="inlineStr">
        <is>
          <t>haven waar een vaartuig in het scheepsregister is geregistreerd</t>
        </is>
      </c>
      <c r="BX143" s="2" t="inlineStr">
        <is>
          <t>port rejestracji</t>
        </is>
      </c>
      <c r="BY143" s="2" t="inlineStr">
        <is>
          <t>3</t>
        </is>
      </c>
      <c r="BZ143" s="2" t="inlineStr">
        <is>
          <t/>
        </is>
      </c>
      <c r="CA143" t="inlineStr">
        <is>
          <t>port wskazany w dokumentach rejestracyjnych statku</t>
        </is>
      </c>
      <c r="CB143" s="2" t="inlineStr">
        <is>
          <t>porto de registo</t>
        </is>
      </c>
      <c r="CC143" s="2" t="inlineStr">
        <is>
          <t>3</t>
        </is>
      </c>
      <c r="CD143" s="2" t="inlineStr">
        <is>
          <t/>
        </is>
      </c>
      <c r="CE143" t="inlineStr">
        <is>
          <t>Porto em cuja repartição marítima se encontra registada a propriedade da embarcação.</t>
        </is>
      </c>
      <c r="CF143" s="2" t="inlineStr">
        <is>
          <t>port de înmatriculare</t>
        </is>
      </c>
      <c r="CG143" s="2" t="inlineStr">
        <is>
          <t>3</t>
        </is>
      </c>
      <c r="CH143" s="2" t="inlineStr">
        <is>
          <t/>
        </is>
      </c>
      <c r="CI143" t="inlineStr">
        <is>
          <t/>
        </is>
      </c>
      <c r="CJ143" s="2" t="inlineStr">
        <is>
          <t>registračný prístav|
prístav registrácie</t>
        </is>
      </c>
      <c r="CK143" s="2" t="inlineStr">
        <is>
          <t>3|
3</t>
        </is>
      </c>
      <c r="CL143" s="2" t="inlineStr">
        <is>
          <t xml:space="preserve">|
</t>
        </is>
      </c>
      <c r="CM143" t="inlineStr">
        <is>
          <t>prístav, ktorý je uvedený v registračných dokladoch plavidla a názov ktorého je umiestnený v zadnej časti námornej lode pod menom námornej lode</t>
        </is>
      </c>
      <c r="CN143" s="2" t="inlineStr">
        <is>
          <t>pristanišče registracije|
registrsko pristanišče</t>
        </is>
      </c>
      <c r="CO143" s="2" t="inlineStr">
        <is>
          <t>3|
3</t>
        </is>
      </c>
      <c r="CP143" s="2" t="inlineStr">
        <is>
          <t xml:space="preserve">|
</t>
        </is>
      </c>
      <c r="CQ143" t="inlineStr">
        <is>
          <t/>
        </is>
      </c>
      <c r="CR143" s="2" t="inlineStr">
        <is>
          <t>hemort|
registreringshamn</t>
        </is>
      </c>
      <c r="CS143" s="2" t="inlineStr">
        <is>
          <t>3|
3</t>
        </is>
      </c>
      <c r="CT143" s="2" t="inlineStr">
        <is>
          <t xml:space="preserve">|
</t>
        </is>
      </c>
      <c r="CU143" t="inlineStr">
        <is>
          <t/>
        </is>
      </c>
    </row>
    <row r="144">
      <c r="A144" s="1" t="str">
        <f>HYPERLINK("https://iate.europa.eu/entry/result/3599799/all", "3599799")</f>
        <v>3599799</v>
      </c>
      <c r="B144" t="inlineStr">
        <is>
          <t>ENERGY</t>
        </is>
      </c>
      <c r="C144" t="inlineStr">
        <is>
          <t>ENERGY|energy policy|energy policy|energy audit|energy production</t>
        </is>
      </c>
      <c r="D144" s="2" t="inlineStr">
        <is>
          <t>заместващ източник на енергия</t>
        </is>
      </c>
      <c r="E144" s="2" t="inlineStr">
        <is>
          <t>3</t>
        </is>
      </c>
      <c r="F144" s="2" t="inlineStr">
        <is>
          <t/>
        </is>
      </c>
      <c r="G144" t="inlineStr">
        <is>
          <t/>
        </is>
      </c>
      <c r="H144" s="2" t="inlineStr">
        <is>
          <t>náhradní zdroj energie</t>
        </is>
      </c>
      <c r="I144" s="2" t="inlineStr">
        <is>
          <t>2</t>
        </is>
      </c>
      <c r="J144" s="2" t="inlineStr">
        <is>
          <t/>
        </is>
      </c>
      <c r="K144" t="inlineStr">
        <is>
          <t>obnovitelná větrná nebo sluneční energie vyrobená na palubě plavidla nebo elektřina dodávaná z pobřežních zdrojů energie</t>
        </is>
      </c>
      <c r="L144" s="2" t="inlineStr">
        <is>
          <t>alternativ energikilde</t>
        </is>
      </c>
      <c r="M144" s="2" t="inlineStr">
        <is>
          <t>3</t>
        </is>
      </c>
      <c r="N144" s="2" t="inlineStr">
        <is>
          <t/>
        </is>
      </c>
      <c r="O144" t="inlineStr">
        <is>
          <t>vedvarende vind-
eller solenergi, der produceres om bord, eller elektricitet, der leveres fra
landstrøm</t>
        </is>
      </c>
      <c r="P144" s="2" t="inlineStr">
        <is>
          <t>Ersatzenergiequelle</t>
        </is>
      </c>
      <c r="Q144" s="2" t="inlineStr">
        <is>
          <t>3</t>
        </is>
      </c>
      <c r="R144" s="2" t="inlineStr">
        <is>
          <t/>
        </is>
      </c>
      <c r="S144" t="inlineStr">
        <is>
          <t>erneuerbare Wind- oder Solarenergie, die an Bord erzeugt wird, oder die landseitige Stromversorgung</t>
        </is>
      </c>
      <c r="T144" s="2" t="inlineStr">
        <is>
          <t>υποκατάστατη πηγή ενέργειας</t>
        </is>
      </c>
      <c r="U144" s="2" t="inlineStr">
        <is>
          <t>3</t>
        </is>
      </c>
      <c r="V144" s="2" t="inlineStr">
        <is>
          <t/>
        </is>
      </c>
      <c r="W144" t="inlineStr">
        <is>
          <t>η ανανεώσιμη αιολική ή ηλιακή ενέργεια που παράγεται επί του πλοίου ή η ηλεκτρική ενέργεια που παρέχεται μέσω ηλεκτρικής τροφοδότησης από ξηράς</t>
        </is>
      </c>
      <c r="X144" s="2" t="inlineStr">
        <is>
          <t>substitute source of energy</t>
        </is>
      </c>
      <c r="Y144" s="2" t="inlineStr">
        <is>
          <t>3</t>
        </is>
      </c>
      <c r="Z144" s="2" t="inlineStr">
        <is>
          <t/>
        </is>
      </c>
      <c r="AA144" t="inlineStr">
        <is>
          <t>renewable wind or solar energy generated
on-board or electricity supplied from on-shore power supply</t>
        </is>
      </c>
      <c r="AB144" s="2" t="inlineStr">
        <is>
          <t>fuente de energía sustitutoria</t>
        </is>
      </c>
      <c r="AC144" s="2" t="inlineStr">
        <is>
          <t>3</t>
        </is>
      </c>
      <c r="AD144" s="2" t="inlineStr">
        <is>
          <t/>
        </is>
      </c>
      <c r="AE144" t="inlineStr">
        <is>
          <t>Energía eólica
o solar renovable generada a bordo o la electricidad procedente del suministro
de electricidad en puerto.</t>
        </is>
      </c>
      <c r="AF144" s="2" t="inlineStr">
        <is>
          <t>asendusenergiaallikas</t>
        </is>
      </c>
      <c r="AG144" s="2" t="inlineStr">
        <is>
          <t>3</t>
        </is>
      </c>
      <c r="AH144" s="2" t="inlineStr">
        <is>
          <t/>
        </is>
      </c>
      <c r="AI144" t="inlineStr">
        <is>
          <t>pardal toodetav taastuv tuule- või päikeseenergia või &lt;i&gt;kaldaäärsest elektritoitest &lt;/i&gt;&lt;a href="/entry/result/3599564/all" id="ENTRY_TO_ENTRY_CONVERTER" target="_blank"&gt;IATE:3599564&lt;/a&gt; saadav elekter</t>
        </is>
      </c>
      <c r="AJ144" s="2" t="inlineStr">
        <is>
          <t>korvaava energialähde</t>
        </is>
      </c>
      <c r="AK144" s="2" t="inlineStr">
        <is>
          <t>3</t>
        </is>
      </c>
      <c r="AL144" s="2" t="inlineStr">
        <is>
          <t/>
        </is>
      </c>
      <c r="AM144" t="inlineStr">
        <is>
          <t>aluksella tuotettu uusiutuva tuuli- tai aurinkoenergia tai maasähköjärjestelmästä toimitettu sähkö</t>
        </is>
      </c>
      <c r="AN144" s="2" t="inlineStr">
        <is>
          <t>source d'énergie de substitution</t>
        </is>
      </c>
      <c r="AO144" s="2" t="inlineStr">
        <is>
          <t>3</t>
        </is>
      </c>
      <c r="AP144" s="2" t="inlineStr">
        <is>
          <t/>
        </is>
      </c>
      <c r="AQ144" t="inlineStr">
        <is>
          <t>énergie éolienne ou solaire renouvelable produite à bord ou l’électricité fournie par l’alimentation électrique à quai</t>
        </is>
      </c>
      <c r="AR144" s="2" t="inlineStr">
        <is>
          <t>foinse ionadach fuinnimh</t>
        </is>
      </c>
      <c r="AS144" s="2" t="inlineStr">
        <is>
          <t>3</t>
        </is>
      </c>
      <c r="AT144" s="2" t="inlineStr">
        <is>
          <t/>
        </is>
      </c>
      <c r="AU144" t="inlineStr">
        <is>
          <t/>
        </is>
      </c>
      <c r="AV144" s="2" t="inlineStr">
        <is>
          <t>zamjenski izvor energije</t>
        </is>
      </c>
      <c r="AW144" s="2" t="inlineStr">
        <is>
          <t>3</t>
        </is>
      </c>
      <c r="AX144" s="2" t="inlineStr">
        <is>
          <t/>
        </is>
      </c>
      <c r="AY144" t="inlineStr">
        <is>
          <t>obnovljiva energija vjetra ili sunca proizvedena na brodu ili opskrba električnom energijom s kopna</t>
        </is>
      </c>
      <c r="AZ144" s="2" t="inlineStr">
        <is>
          <t>helyettesítő energiaforrás</t>
        </is>
      </c>
      <c r="BA144" s="2" t="inlineStr">
        <is>
          <t>3</t>
        </is>
      </c>
      <c r="BB144" s="2" t="inlineStr">
        <is>
          <t/>
        </is>
      </c>
      <c r="BC144" t="inlineStr">
        <is>
          <t>a fedélzeten előállított megújuló szél- vagy napenergia, illetve a szárazföldi áramforrásból nyert villamos energia</t>
        </is>
      </c>
      <c r="BD144" s="2" t="inlineStr">
        <is>
          <t>fonte di energia sostitutiva</t>
        </is>
      </c>
      <c r="BE144" s="2" t="inlineStr">
        <is>
          <t>3</t>
        </is>
      </c>
      <c r="BF144" s="2" t="inlineStr">
        <is>
          <t/>
        </is>
      </c>
      <c r="BG144" t="inlineStr">
        <is>
          <t>energia eolica o solare rinnovabile generata a bordo o energia elettrica fornita mediante alimentazione elettrica da terra</t>
        </is>
      </c>
      <c r="BH144" s="2" t="inlineStr">
        <is>
          <t>pakaitinių išteklių energija</t>
        </is>
      </c>
      <c r="BI144" s="2" t="inlineStr">
        <is>
          <t>2</t>
        </is>
      </c>
      <c r="BJ144" s="2" t="inlineStr">
        <is>
          <t/>
        </is>
      </c>
      <c r="BK144" t="inlineStr">
        <is>
          <t/>
        </is>
      </c>
      <c r="BL144" s="2" t="inlineStr">
        <is>
          <t>aizstājējenergoresursi</t>
        </is>
      </c>
      <c r="BM144" s="2" t="inlineStr">
        <is>
          <t>2</t>
        </is>
      </c>
      <c r="BN144" s="2" t="inlineStr">
        <is>
          <t/>
        </is>
      </c>
      <c r="BO144" t="inlineStr">
        <is>
          <t>vēja vai saules atjaunīgā enerģija, kas ražota uz kuģa, vai elektroenerģija, kas piegādāta no krasta elektroapgādes</t>
        </is>
      </c>
      <c r="BP144" s="2" t="inlineStr">
        <is>
          <t>sors alternattiv tal-enerġija</t>
        </is>
      </c>
      <c r="BQ144" s="2" t="inlineStr">
        <is>
          <t>3</t>
        </is>
      </c>
      <c r="BR144" s="2" t="inlineStr">
        <is>
          <t/>
        </is>
      </c>
      <c r="BS144" t="inlineStr">
        <is>
          <t>enerġija rinnovabbli mir-riħ jew mix-xemx iġġenerata abbord jew elettriku fornut minn provvista tal-enerġija mix-xatt</t>
        </is>
      </c>
      <c r="BT144" s="2" t="inlineStr">
        <is>
          <t>alternatieve energiebron</t>
        </is>
      </c>
      <c r="BU144" s="2" t="inlineStr">
        <is>
          <t>3</t>
        </is>
      </c>
      <c r="BV144" s="2" t="inlineStr">
        <is>
          <t/>
        </is>
      </c>
      <c r="BW144" t="inlineStr">
        <is>
          <t>hernieuwbare wind- of zonne-energie die aan boord van een vaartuig wordt opgewekt of elektriciteit die wordt geleverd door walstroomvoorziening</t>
        </is>
      </c>
      <c r="BX144" s="2" t="inlineStr">
        <is>
          <t>zastępcze źródło energii</t>
        </is>
      </c>
      <c r="BY144" s="2" t="inlineStr">
        <is>
          <t>3</t>
        </is>
      </c>
      <c r="BZ144" s="2" t="inlineStr">
        <is>
          <t/>
        </is>
      </c>
      <c r="CA144" t="inlineStr">
        <is>
          <t>odnawialna energia wiatrowa lub słoneczna wytwarzana na statku lub energia elektryczna z zasilania energią elektryczną z lądu</t>
        </is>
      </c>
      <c r="CB144" s="2" t="inlineStr">
        <is>
          <t>fonte alternativa de energia</t>
        </is>
      </c>
      <c r="CC144" s="2" t="inlineStr">
        <is>
          <t>3</t>
        </is>
      </c>
      <c r="CD144" s="2" t="inlineStr">
        <is>
          <t/>
        </is>
      </c>
      <c r="CE144" t="inlineStr">
        <is>
          <t>Energia renovável de fonte eólica ou solar produzida a bordo ou eletricidade fornecida a partir de fontes de alimentação em terra.</t>
        </is>
      </c>
      <c r="CF144" s="2" t="inlineStr">
        <is>
          <t>sursă alternativă de energie</t>
        </is>
      </c>
      <c r="CG144" s="2" t="inlineStr">
        <is>
          <t>3</t>
        </is>
      </c>
      <c r="CH144" s="2" t="inlineStr">
        <is>
          <t/>
        </is>
      </c>
      <c r="CI144" t="inlineStr">
        <is>
          <t>„surse alternative de energie” înseamnă energie eoliană sau solară produsă la bord sau energie electrică de la mal</t>
        </is>
      </c>
      <c r="CJ144" s="2" t="inlineStr">
        <is>
          <t>náhradný zdroj energie</t>
        </is>
      </c>
      <c r="CK144" s="2" t="inlineStr">
        <is>
          <t>3</t>
        </is>
      </c>
      <c r="CL144" s="2" t="inlineStr">
        <is>
          <t/>
        </is>
      </c>
      <c r="CM144" t="inlineStr">
        <is>
          <t>veterná alebo slnečná energia z obnoviteľných zdrojov vyrábaná na palube alebo elektrina dodávaná z pobrežného zásobovania elektrickou energiou</t>
        </is>
      </c>
      <c r="CN144" s="2" t="inlineStr">
        <is>
          <t>nadomestni vir energije</t>
        </is>
      </c>
      <c r="CO144" s="2" t="inlineStr">
        <is>
          <t>3</t>
        </is>
      </c>
      <c r="CP144" s="2" t="inlineStr">
        <is>
          <t/>
        </is>
      </c>
      <c r="CQ144" t="inlineStr">
        <is>
          <t>obnovljiva vetrna ali sončna energija, proizvedena na krovu, ali električna energija, dobavljena pri oskrbi z električno energijo z obale</t>
        </is>
      </c>
      <c r="CR144" s="2" t="inlineStr">
        <is>
          <t>ersättningskällor för energi</t>
        </is>
      </c>
      <c r="CS144" s="2" t="inlineStr">
        <is>
          <t>3</t>
        </is>
      </c>
      <c r="CT144" s="2" t="inlineStr">
        <is>
          <t/>
        </is>
      </c>
      <c r="CU144" t="inlineStr">
        <is>
          <t>förnybar vind- eller solenergi som produceras ombord eller el som levereras genom landströmsförsörjning</t>
        </is>
      </c>
    </row>
    <row r="145">
      <c r="A145" s="1" t="str">
        <f>HYPERLINK("https://iate.europa.eu/entry/result/911048/all", "911048")</f>
        <v>911048</v>
      </c>
      <c r="B145" t="inlineStr">
        <is>
          <t>TRANSPORT;INTERNATIONAL ORGANISATIONS</t>
        </is>
      </c>
      <c r="C145" t="inlineStr">
        <is>
          <t>TRANSPORT|maritime and inland waterway transport|maritime transport;INTERNATIONAL ORGANISATIONS|United Nations|UN specialised agency|International Maritime Organisation;TRANSPORT|transport policy|traffic regulations</t>
        </is>
      </c>
      <c r="D145" s="2" t="inlineStr">
        <is>
          <t>идентификационен номер в ММО</t>
        </is>
      </c>
      <c r="E145" s="2" t="inlineStr">
        <is>
          <t>3</t>
        </is>
      </c>
      <c r="F145" s="2" t="inlineStr">
        <is>
          <t/>
        </is>
      </c>
      <c r="G145" t="inlineStr">
        <is>
          <t/>
        </is>
      </c>
      <c r="H145" s="2" t="inlineStr">
        <is>
          <t>identifikační číslo lodě podle IMO|
číslo IMO|
identifikační číslo podle IMO</t>
        </is>
      </c>
      <c r="I145" s="2" t="inlineStr">
        <is>
          <t>3|
3|
3</t>
        </is>
      </c>
      <c r="J145" s="2" t="inlineStr">
        <is>
          <t xml:space="preserve">|
|
</t>
        </is>
      </c>
      <c r="K145" t="inlineStr">
        <is>
          <t>jedinečné sedmiciferné číslo trvale přidělené lodi pro účely její identifikace</t>
        </is>
      </c>
      <c r="L145" s="2" t="inlineStr">
        <is>
          <t>IMO-identifikationsnummer|
IMO-nummer|
IMO-skibsidentifikationsnummer</t>
        </is>
      </c>
      <c r="M145" s="2" t="inlineStr">
        <is>
          <t>3|
3|
3</t>
        </is>
      </c>
      <c r="N145" s="2" t="inlineStr">
        <is>
          <t xml:space="preserve">|
|
</t>
        </is>
      </c>
      <c r="O145" t="inlineStr">
        <is>
          <t>unikt nummer, der
består af bogstaverne IMO efterfulgt af syv cifre, og som tildeles permanent
ved et skibs konstruktion, eller første gang IMO får meddelelse om dets eksistens</t>
        </is>
      </c>
      <c r="P145" s="2" t="inlineStr">
        <is>
          <t>IMO-Schiffsnummer|
IMO-Identifikationsnummer</t>
        </is>
      </c>
      <c r="Q145" s="2" t="inlineStr">
        <is>
          <t>3|
3</t>
        </is>
      </c>
      <c r="R145" s="2" t="inlineStr">
        <is>
          <t xml:space="preserve">|
</t>
        </is>
      </c>
      <c r="S145" t="inlineStr">
        <is>
          <t>Nummer zur eindeutigen Identifizierung von Schiffen, bestehend aus dem Buchstabenkürzel „IMO“ und einer siebenstelligen Zahl</t>
        </is>
      </c>
      <c r="T145" s="2" t="inlineStr">
        <is>
          <t>αριθμός IMO|
κωδικός αριθμός ΔΝΟ|
αριθμός αναγνώρισης πλοίου IMO</t>
        </is>
      </c>
      <c r="U145" s="2" t="inlineStr">
        <is>
          <t>3|
3|
3</t>
        </is>
      </c>
      <c r="V145" s="2" t="inlineStr">
        <is>
          <t xml:space="preserve">|
|
</t>
        </is>
      </c>
      <c r="W145" t="inlineStr">
        <is>
          <t>μοναδικός επταψήφιος αριθμός που αποδίδεται μόνιμα σε πλοίο για σκοπούς ταυτοποίησης</t>
        </is>
      </c>
      <c r="X145" s="2" t="inlineStr">
        <is>
          <t>IMO identification number|
IMO ship identification number|
IMO number</t>
        </is>
      </c>
      <c r="Y145" s="2" t="inlineStr">
        <is>
          <t>3|
3|
3</t>
        </is>
      </c>
      <c r="Z145" s="2" t="inlineStr">
        <is>
          <t xml:space="preserve">|
|
</t>
        </is>
      </c>
      <c r="AA145" t="inlineStr">
        <is>
          <t>unique seven-digit number assigned permanently to a ship for identification purposes</t>
        </is>
      </c>
      <c r="AB145" s="2" t="inlineStr">
        <is>
          <t>número OMI de identificación|
número de la OMI|
número OMI de identificación del buque</t>
        </is>
      </c>
      <c r="AC145" s="2" t="inlineStr">
        <is>
          <t>3|
3|
3</t>
        </is>
      </c>
      <c r="AD145" s="2" t="inlineStr">
        <is>
          <t xml:space="preserve">|
|
</t>
        </is>
      </c>
      <c r="AE145" t="inlineStr">
        <is>
          <t>Número de identificación consistente en las tres letras «IMO» seguidas de un número de siete dígitos asignado a los buques para su identificación.</t>
        </is>
      </c>
      <c r="AF145" s="2" t="inlineStr">
        <is>
          <t>IMO number|
IMO identifitseerimisnumber|
IMO registrinumber</t>
        </is>
      </c>
      <c r="AG145" s="2" t="inlineStr">
        <is>
          <t>3|
3|
3</t>
        </is>
      </c>
      <c r="AH145" s="2" t="inlineStr">
        <is>
          <t xml:space="preserve">|
|
</t>
        </is>
      </c>
      <c r="AI145" t="inlineStr">
        <is>
          <t>identifitseerimisnumber, mida &lt;i&gt;Rahvusvaheline Mereorganisatsioon (IMO)&lt;/i&gt; &lt;a href="/entry/result/800404/all" id="ENTRY_TO_ENTRY_CONVERTER" target="_blank"&gt;IATE:800404&lt;/a&gt; annab kaubalaevadele, registreeritud laevaomanikele ja laevandusettevõtetele.</t>
        </is>
      </c>
      <c r="AJ145" s="2" t="inlineStr">
        <is>
          <t>IMO-numero|
IMO-tunnistenumero|
IMO-tunnusnumero</t>
        </is>
      </c>
      <c r="AK145" s="2" t="inlineStr">
        <is>
          <t>3|
3|
3</t>
        </is>
      </c>
      <c r="AL145" s="2" t="inlineStr">
        <is>
          <t xml:space="preserve">|
|
</t>
        </is>
      </c>
      <c r="AM145" t="inlineStr">
        <is>
          <t>Kansainvälisen merenkulkujärjestön suosituksen A.600(15) mukainen jokaiselle alukselle annettava pysyvä numero, joka seuraa alusta sen koko käyttöiän eikä muutu omistajan tai rekisterivaltion muutoksen johdosta</t>
        </is>
      </c>
      <c r="AN145" s="2" t="inlineStr">
        <is>
          <t>numéro OMI d'identification des navires|
numéro OMI d'identification|
numéro OMI</t>
        </is>
      </c>
      <c r="AO145" s="2" t="inlineStr">
        <is>
          <t>3|
3|
3</t>
        </is>
      </c>
      <c r="AP145" s="2" t="inlineStr">
        <is>
          <t xml:space="preserve">|
|
</t>
        </is>
      </c>
      <c r="AQ145" t="inlineStr">
        <is>
          <t>numéro destiné à assurer l'identification des navires de commerce de jauge brute égale ou supérieure à 100, composé des trois lettres IMO suivi d'un nombre de sept chiffres, attribué à la construction du navire et invariant quels que soient les changements 
de propriétaire, de pavillon ou de nom du navire</t>
        </is>
      </c>
      <c r="AR145" s="2" t="inlineStr">
        <is>
          <t>uimhir aitheantais loinge IMO|
uimhir aitheantais IMO</t>
        </is>
      </c>
      <c r="AS145" s="2" t="inlineStr">
        <is>
          <t>3|
3</t>
        </is>
      </c>
      <c r="AT145" s="2" t="inlineStr">
        <is>
          <t xml:space="preserve">|
</t>
        </is>
      </c>
      <c r="AU145" t="inlineStr">
        <is>
          <t/>
        </is>
      </c>
      <c r="AV145" s="2" t="inlineStr">
        <is>
          <t>IMO broj|
identifikacijski broj broda IMO</t>
        </is>
      </c>
      <c r="AW145" s="2" t="inlineStr">
        <is>
          <t>3|
3</t>
        </is>
      </c>
      <c r="AX145" s="2" t="inlineStr">
        <is>
          <t xml:space="preserve">|
</t>
        </is>
      </c>
      <c r="AY145" t="inlineStr">
        <is>
          <t>broj kojim se brod trajno identificira u Međunarodnoj pomorskoj organizaciji</t>
        </is>
      </c>
      <c r="AZ145" s="2" t="inlineStr">
        <is>
          <t>IMO-szám|
IMO hajóazonosító szám</t>
        </is>
      </c>
      <c r="BA145" s="2" t="inlineStr">
        <is>
          <t>3|
3</t>
        </is>
      </c>
      <c r="BB145" s="2" t="inlineStr">
        <is>
          <t xml:space="preserve">|
</t>
        </is>
      </c>
      <c r="BC145" t="inlineStr">
        <is>
          <t>a Nemzetközi Tengerészeti Szervezet (IMO) által
a tengerjáró hajókhoz rendelt egyedi szám</t>
        </is>
      </c>
      <c r="BD145" s="2" t="inlineStr">
        <is>
          <t>numero di identificazione IMO</t>
        </is>
      </c>
      <c r="BE145" s="2" t="inlineStr">
        <is>
          <t>3</t>
        </is>
      </c>
      <c r="BF145" s="2" t="inlineStr">
        <is>
          <t/>
        </is>
      </c>
      <c r="BG145" t="inlineStr">
        <is>
          <t>codice unico di sette cifre assegnato alle navi al momento della costruzione e permanentemente marcato in un punto ben visibile della stessa (poppa, fianchi della nave, sovrastrutture) e su una paratia dell'apparato motore a scopo identificativo</t>
        </is>
      </c>
      <c r="BH145" s="2" t="inlineStr">
        <is>
          <t>IMO suteiktas laivo identifikavimo numeris|
IMO numeris|
Tarptautinės jūrų organizacijos laivui suteiktas identifikavimo numeris</t>
        </is>
      </c>
      <c r="BI145" s="2" t="inlineStr">
        <is>
          <t>3|
3|
3</t>
        </is>
      </c>
      <c r="BJ145" s="2" t="inlineStr">
        <is>
          <t xml:space="preserve">|
|
</t>
        </is>
      </c>
      <c r="BK145" t="inlineStr">
        <is>
          <t/>
        </is>
      </c>
      <c r="BL145" s="2" t="inlineStr">
        <is>
          <t>SJO numurs|
SJO kuģa identifikācijas numurs|
SJO identifikācijas numurs</t>
        </is>
      </c>
      <c r="BM145" s="2" t="inlineStr">
        <is>
          <t>3|
3|
3</t>
        </is>
      </c>
      <c r="BN145" s="2" t="inlineStr">
        <is>
          <t xml:space="preserve">|
|
</t>
        </is>
      </c>
      <c r="BO145" t="inlineStr">
        <is>
          <t/>
        </is>
      </c>
      <c r="BP145" s="2" t="inlineStr">
        <is>
          <t>numru tal-identifikazzjoni tal-IMO tal-vapur|
numru tal-IMO|
numru tal-identifikazzjoni tal-IMO</t>
        </is>
      </c>
      <c r="BQ145" s="2" t="inlineStr">
        <is>
          <t>3|
3|
3</t>
        </is>
      </c>
      <c r="BR145" s="2" t="inlineStr">
        <is>
          <t xml:space="preserve">|
|
</t>
        </is>
      </c>
      <c r="BS145" t="inlineStr">
        <is>
          <t>numru uniku ta' seba' ċifri assenjat b'mod permanenti lil vapur għal finijiet ta' identifikazzjoni</t>
        </is>
      </c>
      <c r="BT145" s="2" t="inlineStr">
        <is>
          <t>IMO-nummer|
IMO-identificatienummer</t>
        </is>
      </c>
      <c r="BU145" s="2" t="inlineStr">
        <is>
          <t>3|
3</t>
        </is>
      </c>
      <c r="BV145" s="2" t="inlineStr">
        <is>
          <t xml:space="preserve">|
</t>
        </is>
      </c>
      <c r="BW145" t="inlineStr">
        <is>
          <t>"scheepsidentificatienummer dat bestaat uit de drie letters "IMO" (voor 
&lt;i&gt;International Maritime Organization&lt;/i&gt;) gevolgd door een zevencijferig getal, dat wordt verstrekt door Lloyd's Register bij de bouw van een zeeschip"</t>
        </is>
      </c>
      <c r="BX145" s="2" t="inlineStr">
        <is>
          <t>numer IMO|
numer identyfikacyjny IMO|
numer identyfikacyjny statku według IMO</t>
        </is>
      </c>
      <c r="BY145" s="2" t="inlineStr">
        <is>
          <t>3|
3|
3</t>
        </is>
      </c>
      <c r="BZ145" s="2" t="inlineStr">
        <is>
          <t xml:space="preserve">|
|
</t>
        </is>
      </c>
      <c r="CA145" t="inlineStr">
        <is>
          <t>niepowtarzalny numer identyfikujący statek, umieszczany w sposób trwały na konstrukcji statku</t>
        </is>
      </c>
      <c r="CB145" s="2" t="inlineStr">
        <is>
          <t>número IMO|
número OMI</t>
        </is>
      </c>
      <c r="CC145" s="2" t="inlineStr">
        <is>
          <t>3|
3</t>
        </is>
      </c>
      <c r="CD145" s="2" t="inlineStr">
        <is>
          <t>|
preferred</t>
        </is>
      </c>
      <c r="CE145" t="inlineStr">
        <is>
          <t>Número dado aos navios de todo o mundo pela Organização Marítima Internacional.</t>
        </is>
      </c>
      <c r="CF145" s="2" t="inlineStr">
        <is>
          <t>numărul de identificare OMI</t>
        </is>
      </c>
      <c r="CG145" s="2" t="inlineStr">
        <is>
          <t>3</t>
        </is>
      </c>
      <c r="CH145" s="2" t="inlineStr">
        <is>
          <t/>
        </is>
      </c>
      <c r="CI145" t="inlineStr">
        <is>
          <t/>
        </is>
      </c>
      <c r="CJ145" s="2" t="inlineStr">
        <is>
          <t>identifikačné číslo lode IMO|
identifikačné číslo IMO|
číslo IMO</t>
        </is>
      </c>
      <c r="CK145" s="2" t="inlineStr">
        <is>
          <t>3|
3|
3</t>
        </is>
      </c>
      <c r="CL145" s="2" t="inlineStr">
        <is>
          <t xml:space="preserve">|
|
</t>
        </is>
      </c>
      <c r="CM145" t="inlineStr">
        <is>
          <t>jedinečné referenčné číslo lode pre registrovaných majiteľov lodí
a správcovské spoločnosti vydané &lt;a href="https://iate.europa.eu/entry/slideshow/1638470132373/800404/sk" target="_blank"&gt;Medzinárodnou námornou organizáciou (IMO)&lt;/a&gt;</t>
        </is>
      </c>
      <c r="CN145" s="2" t="inlineStr">
        <is>
          <t>identifikacijska številka ladje IMO|
identifikacijska številka IMO|
številka IMO</t>
        </is>
      </c>
      <c r="CO145" s="2" t="inlineStr">
        <is>
          <t>3|
3|
3</t>
        </is>
      </c>
      <c r="CP145" s="2" t="inlineStr">
        <is>
          <t xml:space="preserve">|
|
</t>
        </is>
      </c>
      <c r="CQ145" t="inlineStr">
        <is>
          <t/>
        </is>
      </c>
      <c r="CR145" s="2" t="inlineStr">
        <is>
          <t>IMO-nummer</t>
        </is>
      </c>
      <c r="CS145" s="2" t="inlineStr">
        <is>
          <t>3</t>
        </is>
      </c>
      <c r="CT145" s="2" t="inlineStr">
        <is>
          <t/>
        </is>
      </c>
      <c r="CU145" t="inlineStr">
        <is>
          <t>unikt nummer som FN:s internationella sjöfartsorganisation (IMO) tilldelar havsgående fartyg</t>
        </is>
      </c>
    </row>
    <row r="146">
      <c r="A146" s="1" t="str">
        <f>HYPERLINK("https://iate.europa.eu/entry/result/3566948/all", "3566948")</f>
        <v>3566948</v>
      </c>
      <c r="B146" t="inlineStr">
        <is>
          <t>ENERGY</t>
        </is>
      </c>
      <c r="C146" t="inlineStr">
        <is>
          <t>ENERGY|energy policy|energy policy</t>
        </is>
      </c>
      <c r="D146" s="2" t="inlineStr">
        <is>
          <t>електроенергиен микс</t>
        </is>
      </c>
      <c r="E146" s="2" t="inlineStr">
        <is>
          <t>3</t>
        </is>
      </c>
      <c r="F146" s="2" t="inlineStr">
        <is>
          <t/>
        </is>
      </c>
      <c r="G146" t="inlineStr">
        <is>
          <t/>
        </is>
      </c>
      <c r="H146" s="2" t="inlineStr">
        <is>
          <t>skladba elektrické energie|
skladba zdrojů elektřiny|
skladba elektřiny|
skladba zdrojů elektrické energie</t>
        </is>
      </c>
      <c r="I146" s="2" t="inlineStr">
        <is>
          <t>3|
3|
3|
3</t>
        </is>
      </c>
      <c r="J146" s="2" t="inlineStr">
        <is>
          <t xml:space="preserve">|
|
|
</t>
        </is>
      </c>
      <c r="K146" t="inlineStr">
        <is>
          <t/>
        </is>
      </c>
      <c r="L146" s="2" t="inlineStr">
        <is>
          <t>elektricitetssammensætning|
elsammensætning|
elektricitetsmiks|
elmiks</t>
        </is>
      </c>
      <c r="M146" s="2" t="inlineStr">
        <is>
          <t>3|
3|
3|
3</t>
        </is>
      </c>
      <c r="N146" s="2" t="inlineStr">
        <is>
          <t xml:space="preserve">|
|
|
</t>
        </is>
      </c>
      <c r="O146" t="inlineStr">
        <is>
          <t>sammensætning af de
forskellige energikilder, der indgår i et lands elproduktion</t>
        </is>
      </c>
      <c r="P146" s="2" t="inlineStr">
        <is>
          <t>Strommix</t>
        </is>
      </c>
      <c r="Q146" s="2" t="inlineStr">
        <is>
          <t>3</t>
        </is>
      </c>
      <c r="R146" s="2" t="inlineStr">
        <is>
          <t/>
        </is>
      </c>
      <c r="S146" t="inlineStr">
        <is>
          <t>Aufteilung der Stromerzeugung nach verschiedenen Primärenergieträgern</t>
        </is>
      </c>
      <c r="T146" s="2" t="inlineStr">
        <is>
          <t>μείγμα ηλεκτρικής ενέργειας</t>
        </is>
      </c>
      <c r="U146" s="2" t="inlineStr">
        <is>
          <t>3</t>
        </is>
      </c>
      <c r="V146" s="2" t="inlineStr">
        <is>
          <t/>
        </is>
      </c>
      <c r="W146" t="inlineStr">
        <is>
          <t>κατανομή της παραγωγής ηλεκτρικής ενέργειας μεταξύ διαφορετικών πηγών πρωτογενούς ενέργειας</t>
        </is>
      </c>
      <c r="X146" s="2" t="inlineStr">
        <is>
          <t>electricity mix</t>
        </is>
      </c>
      <c r="Y146" s="2" t="inlineStr">
        <is>
          <t>3</t>
        </is>
      </c>
      <c r="Z146" s="2" t="inlineStr">
        <is>
          <t/>
        </is>
      </c>
      <c r="AA146" t="inlineStr">
        <is>
          <t>distribution of power generation through different primary energy sources.</t>
        </is>
      </c>
      <c r="AB146" s="2" t="inlineStr">
        <is>
          <t>mix de generación eléctrica|
mix de generación|
mix eléctrico</t>
        </is>
      </c>
      <c r="AC146" s="2" t="inlineStr">
        <is>
          <t>3|
3|
3</t>
        </is>
      </c>
      <c r="AD146" s="2" t="inlineStr">
        <is>
          <t xml:space="preserve">|
|
</t>
        </is>
      </c>
      <c r="AE146" t="inlineStr">
        <is>
          <t>Distribución de la producción eléctrica en función de su tecnología de generación.</t>
        </is>
      </c>
      <c r="AF146" s="2" t="inlineStr">
        <is>
          <t>elektrienergia allikate jaotus</t>
        </is>
      </c>
      <c r="AG146" s="2" t="inlineStr">
        <is>
          <t>3</t>
        </is>
      </c>
      <c r="AH146" s="2" t="inlineStr">
        <is>
          <t/>
        </is>
      </c>
      <c r="AI146" t="inlineStr">
        <is>
          <t>elektrienergia tootmiseks kasutatavate primaarenergia allikate kombinatsioon</t>
        </is>
      </c>
      <c r="AJ146" s="2" t="inlineStr">
        <is>
          <t>kokonaistuotanto|
sähkön kokonaistuotanto|
sähköpaletti|
sähköntuotanto</t>
        </is>
      </c>
      <c r="AK146" s="2" t="inlineStr">
        <is>
          <t>3|
3|
3|
3</t>
        </is>
      </c>
      <c r="AL146" s="2" t="inlineStr">
        <is>
          <t xml:space="preserve">|
|
|
</t>
        </is>
      </c>
      <c r="AM146" t="inlineStr">
        <is>
          <t/>
        </is>
      </c>
      <c r="AN146" s="2" t="inlineStr">
        <is>
          <t>mix électrique|
bouquet électrique</t>
        </is>
      </c>
      <c r="AO146" s="2" t="inlineStr">
        <is>
          <t>3|
3</t>
        </is>
      </c>
      <c r="AP146" s="2" t="inlineStr">
        <is>
          <t xml:space="preserve">|
</t>
        </is>
      </c>
      <c r="AQ146" t="inlineStr">
        <is>
          <t>répartition des différentes sources d’énergie qui sont utiles à la production de l’électricité pour répondre aux besoins d’une zone géographique</t>
        </is>
      </c>
      <c r="AR146" s="2" t="inlineStr">
        <is>
          <t>meascán leictreachais</t>
        </is>
      </c>
      <c r="AS146" s="2" t="inlineStr">
        <is>
          <t>3</t>
        </is>
      </c>
      <c r="AT146" s="2" t="inlineStr">
        <is>
          <t/>
        </is>
      </c>
      <c r="AU146" t="inlineStr">
        <is>
          <t/>
        </is>
      </c>
      <c r="AV146" s="2" t="inlineStr">
        <is>
          <t>kombinacija izvora električne energije</t>
        </is>
      </c>
      <c r="AW146" s="2" t="inlineStr">
        <is>
          <t>3</t>
        </is>
      </c>
      <c r="AX146" s="2" t="inlineStr">
        <is>
          <t/>
        </is>
      </c>
      <c r="AY146" t="inlineStr">
        <is>
          <t/>
        </is>
      </c>
      <c r="AZ146" s="2" t="inlineStr">
        <is>
          <t>villamosenergia-mix|
villamosenergia-szerkezet</t>
        </is>
      </c>
      <c r="BA146" s="2" t="inlineStr">
        <is>
          <t>4|
3</t>
        </is>
      </c>
      <c r="BB146" s="2" t="inlineStr">
        <is>
          <t xml:space="preserve">|
</t>
        </is>
      </c>
      <c r="BC146" t="inlineStr">
        <is>
          <t>a különböző energiaforrásokból előállított energia forrásainak összetétele</t>
        </is>
      </c>
      <c r="BD146" s="2" t="inlineStr">
        <is>
          <t>mix energetico|
mix di elettricità</t>
        </is>
      </c>
      <c r="BE146" s="2" t="inlineStr">
        <is>
          <t>3|
3</t>
        </is>
      </c>
      <c r="BF146" s="2" t="inlineStr">
        <is>
          <t xml:space="preserve">|
</t>
        </is>
      </c>
      <c r="BG146" t="inlineStr">
        <is>
          <t>somma delle quantità di energia prodotte da diverse fonti primarie per la generazione elettrica</t>
        </is>
      </c>
      <c r="BH146" s="2" t="inlineStr">
        <is>
          <t>elektros energijos iš įvairių išteklių derinys</t>
        </is>
      </c>
      <c r="BI146" s="2" t="inlineStr">
        <is>
          <t>2</t>
        </is>
      </c>
      <c r="BJ146" s="2" t="inlineStr">
        <is>
          <t/>
        </is>
      </c>
      <c r="BK146" t="inlineStr">
        <is>
          <t/>
        </is>
      </c>
      <c r="BL146" s="2" t="inlineStr">
        <is>
          <t>elektroenerģijas struktūra</t>
        </is>
      </c>
      <c r="BM146" s="2" t="inlineStr">
        <is>
          <t>2</t>
        </is>
      </c>
      <c r="BN146" s="2" t="inlineStr">
        <is>
          <t/>
        </is>
      </c>
      <c r="BO146" t="inlineStr">
        <is>
          <t/>
        </is>
      </c>
      <c r="BP146" s="2" t="inlineStr">
        <is>
          <t>taħlita tal-elettriku</t>
        </is>
      </c>
      <c r="BQ146" s="2" t="inlineStr">
        <is>
          <t>3</t>
        </is>
      </c>
      <c r="BR146" s="2" t="inlineStr">
        <is>
          <t/>
        </is>
      </c>
      <c r="BS146" t="inlineStr">
        <is>
          <t>id-distribuzzjoni tal-ġenerazzjoni tal-enerġija permezz ta' sorsi tal-enerġija primarji differenti</t>
        </is>
      </c>
      <c r="BT146" s="2" t="inlineStr">
        <is>
          <t>elektriciteitsmix</t>
        </is>
      </c>
      <c r="BU146" s="2" t="inlineStr">
        <is>
          <t>3</t>
        </is>
      </c>
      <c r="BV146" s="2" t="inlineStr">
        <is>
          <t/>
        </is>
      </c>
      <c r="BW146" t="inlineStr">
        <is>
          <t>"verdeling van de energiebronnen voor de elektriciteitsproductie"</t>
        </is>
      </c>
      <c r="BX146" s="2" t="inlineStr">
        <is>
          <t>koszyk energii elektrycznej</t>
        </is>
      </c>
      <c r="BY146" s="2" t="inlineStr">
        <is>
          <t>3</t>
        </is>
      </c>
      <c r="BZ146" s="2" t="inlineStr">
        <is>
          <t/>
        </is>
      </c>
      <c r="CA146" t="inlineStr">
        <is>
          <t/>
        </is>
      </c>
      <c r="CB146" s="2" t="inlineStr">
        <is>
          <t>cabaz elétrico|
matriz elétrica</t>
        </is>
      </c>
      <c r="CC146" s="2" t="inlineStr">
        <is>
          <t>3|
3</t>
        </is>
      </c>
      <c r="CD146" s="2" t="inlineStr">
        <is>
          <t>|
preferred</t>
        </is>
      </c>
      <c r="CE146" t="inlineStr">
        <is>
          <t>Distribuição da produção de energia elétrica por fonte de geração.</t>
        </is>
      </c>
      <c r="CF146" s="2" t="inlineStr">
        <is>
          <t>mix de energie electrică</t>
        </is>
      </c>
      <c r="CG146" s="2" t="inlineStr">
        <is>
          <t>3</t>
        </is>
      </c>
      <c r="CH146" s="2" t="inlineStr">
        <is>
          <t/>
        </is>
      </c>
      <c r="CI146" t="inlineStr">
        <is>
          <t/>
        </is>
      </c>
      <c r="CJ146" s="2" t="inlineStr">
        <is>
          <t>energetický mix</t>
        </is>
      </c>
      <c r="CK146" s="2" t="inlineStr">
        <is>
          <t>3</t>
        </is>
      </c>
      <c r="CL146" s="2" t="inlineStr">
        <is>
          <t/>
        </is>
      </c>
      <c r="CM146" t="inlineStr">
        <is>
          <t>podiel jednotlivých zdrojov energie na celkovej vyrobenej elektrine</t>
        </is>
      </c>
      <c r="CN146" s="2" t="inlineStr">
        <is>
          <t>mešanica virov električne energije</t>
        </is>
      </c>
      <c r="CO146" s="2" t="inlineStr">
        <is>
          <t>3</t>
        </is>
      </c>
      <c r="CP146" s="2" t="inlineStr">
        <is>
          <t/>
        </is>
      </c>
      <c r="CQ146" t="inlineStr">
        <is>
          <t/>
        </is>
      </c>
      <c r="CR146" s="2" t="inlineStr">
        <is>
          <t>elmix</t>
        </is>
      </c>
      <c r="CS146" s="2" t="inlineStr">
        <is>
          <t>3</t>
        </is>
      </c>
      <c r="CT146" s="2" t="inlineStr">
        <is>
          <t/>
        </is>
      </c>
      <c r="CU146" t="inlineStr">
        <is>
          <t/>
        </is>
      </c>
    </row>
    <row r="147">
      <c r="A147" s="1" t="str">
        <f>HYPERLINK("https://iate.europa.eu/entry/result/1593226/all", "1593226")</f>
        <v>1593226</v>
      </c>
      <c r="B147" t="inlineStr">
        <is>
          <t>TRANSPORT</t>
        </is>
      </c>
      <c r="C147" t="inlineStr">
        <is>
          <t>TRANSPORT|maritime and inland waterway transport</t>
        </is>
      </c>
      <c r="D147" s="2" t="inlineStr">
        <is>
          <t>пристанище на домуване</t>
        </is>
      </c>
      <c r="E147" s="2" t="inlineStr">
        <is>
          <t>3</t>
        </is>
      </c>
      <c r="F147" s="2" t="inlineStr">
        <is>
          <t/>
        </is>
      </c>
      <c r="G147" t="inlineStr">
        <is>
          <t/>
        </is>
      </c>
      <c r="H147" s="2" t="inlineStr">
        <is>
          <t>domovský přístav</t>
        </is>
      </c>
      <c r="I147" s="2" t="inlineStr">
        <is>
          <t>3</t>
        </is>
      </c>
      <c r="J147" s="2" t="inlineStr">
        <is>
          <t/>
        </is>
      </c>
      <c r="K147" t="inlineStr">
        <is>
          <t>místo, v němž plavidlo obvykle kotví a které může, ale nemusí být &lt;a href="https://iate.europa.eu/entry/slideshow/1633092497158/1593976/cs" target="_blank"&gt;rejstříkovým přístavem&lt;/a&gt;</t>
        </is>
      </c>
      <c r="L147" s="2" t="inlineStr">
        <is>
          <t>hjemsted|
hjemhavn|
hjemstedshavn</t>
        </is>
      </c>
      <c r="M147" s="2" t="inlineStr">
        <is>
          <t>3|
3|
3</t>
        </is>
      </c>
      <c r="N147" s="2" t="inlineStr">
        <is>
          <t xml:space="preserve">|
|
</t>
        </is>
      </c>
      <c r="O147" t="inlineStr">
        <is>
          <t>havn, hvor et
fartøj er hjemmehørende</t>
        </is>
      </c>
      <c r="P147" s="2" t="inlineStr">
        <is>
          <t>Heimathafen</t>
        </is>
      </c>
      <c r="Q147" s="2" t="inlineStr">
        <is>
          <t>3</t>
        </is>
      </c>
      <c r="R147" s="2" t="inlineStr">
        <is>
          <t/>
        </is>
      </c>
      <c r="S147" t="inlineStr">
        <is>
          <t>Hafen, von dem aus das Schiff gewöhnlich operiert</t>
        </is>
      </c>
      <c r="T147" s="2" t="inlineStr">
        <is>
          <t>λιμένας βάσης</t>
        </is>
      </c>
      <c r="U147" s="2" t="inlineStr">
        <is>
          <t>3</t>
        </is>
      </c>
      <c r="V147" s="2" t="inlineStr">
        <is>
          <t/>
        </is>
      </c>
      <c r="W147" t="inlineStr">
        <is>
          <t>λιμάνι στο οποίο συνήθως ελλιμενίζεται το πλοίο όταν δεν είναι σε πλου</t>
        </is>
      </c>
      <c r="X147" s="2" t="inlineStr">
        <is>
          <t>base port|
home port</t>
        </is>
      </c>
      <c r="Y147" s="2" t="inlineStr">
        <is>
          <t>1|
3</t>
        </is>
      </c>
      <c r="Z147" s="2" t="inlineStr">
        <is>
          <t xml:space="preserve">|
</t>
        </is>
      </c>
      <c r="AA147" t="inlineStr">
        <is>
          <t>place at which a vessel is
habitually kept when not on voyage</t>
        </is>
      </c>
      <c r="AB147" s="2" t="inlineStr">
        <is>
          <t>puerto base|
puerto de invernada</t>
        </is>
      </c>
      <c r="AC147" s="2" t="inlineStr">
        <is>
          <t>3|
3</t>
        </is>
      </c>
      <c r="AD147" s="2" t="inlineStr">
        <is>
          <t xml:space="preserve">|
</t>
        </is>
      </c>
      <c r="AE147" t="inlineStr">
        <is>
          <t>1) El puerto terminal de un buque, a partir del cual opera. 2) &lt;p&gt;Puerto desde el que un buque desarrolla la mayor parte de sus actividades o con el que mantiene una vinculación socioeconómica destacable.&lt;/p&gt;En la legislación española, en el caso de los cruceros, es el puerto en el que inicien o finalicen el crucero al menos el 50% de los pasajeros y su número no sea inferior a 250.</t>
        </is>
      </c>
      <c r="AF147" s="2" t="inlineStr">
        <is>
          <t>kodusadam</t>
        </is>
      </c>
      <c r="AG147" s="2" t="inlineStr">
        <is>
          <t>3</t>
        </is>
      </c>
      <c r="AH147" s="2" t="inlineStr">
        <is>
          <t/>
        </is>
      </c>
      <c r="AI147" t="inlineStr">
        <is>
          <t>sadam, mille kaudu laeva meresõiduks peamiselt kasutatakse</t>
        </is>
      </c>
      <c r="AJ147" s="2" t="inlineStr">
        <is>
          <t>kotisatama</t>
        </is>
      </c>
      <c r="AK147" s="2" t="inlineStr">
        <is>
          <t>3</t>
        </is>
      </c>
      <c r="AL147" s="2" t="inlineStr">
        <is>
          <t/>
        </is>
      </c>
      <c r="AM147" t="inlineStr">
        <is>
          <t/>
        </is>
      </c>
      <c r="AN147" s="2" t="inlineStr">
        <is>
          <t>port d'attache</t>
        </is>
      </c>
      <c r="AO147" s="2" t="inlineStr">
        <is>
          <t>3</t>
        </is>
      </c>
      <c r="AP147" s="2" t="inlineStr">
        <is>
          <t/>
        </is>
      </c>
      <c r="AQ147" t="inlineStr">
        <is>
          <t>port d'où provient ou opère un navire, sans qu'il corresponde obligatoirement au port d'immatriculation</t>
        </is>
      </c>
      <c r="AR147" s="2" t="inlineStr">
        <is>
          <t>calafort baile</t>
        </is>
      </c>
      <c r="AS147" s="2" t="inlineStr">
        <is>
          <t>3</t>
        </is>
      </c>
      <c r="AT147" s="2" t="inlineStr">
        <is>
          <t/>
        </is>
      </c>
      <c r="AU147" t="inlineStr">
        <is>
          <t/>
        </is>
      </c>
      <c r="AV147" s="2" t="inlineStr">
        <is>
          <t>matična luka</t>
        </is>
      </c>
      <c r="AW147" s="2" t="inlineStr">
        <is>
          <t>3</t>
        </is>
      </c>
      <c r="AX147" s="2" t="inlineStr">
        <is>
          <t/>
        </is>
      </c>
      <c r="AY147" t="inlineStr">
        <is>
          <t/>
        </is>
      </c>
      <c r="AZ147" s="2" t="inlineStr">
        <is>
          <t>anyakikötő</t>
        </is>
      </c>
      <c r="BA147" s="2" t="inlineStr">
        <is>
          <t>3</t>
        </is>
      </c>
      <c r="BB147" s="2" t="inlineStr">
        <is>
          <t/>
        </is>
      </c>
      <c r="BC147" t="inlineStr">
        <is>
          <t>az a kikötő, amelyben a hajó általában tartózkodik, amikor nincs úton</t>
        </is>
      </c>
      <c r="BD147" s="2" t="inlineStr">
        <is>
          <t>porto di armamento|
porto di riferimento|
porto di origine|
porto di appartenenza</t>
        </is>
      </c>
      <c r="BE147" s="2" t="inlineStr">
        <is>
          <t>3|
3|
3|
3</t>
        </is>
      </c>
      <c r="BF147" s="2" t="inlineStr">
        <is>
          <t xml:space="preserve">|
|
|
</t>
        </is>
      </c>
      <c r="BG147" t="inlineStr">
        <is>
          <t>porto di riferimento operativo di una nave</t>
        </is>
      </c>
      <c r="BH147" s="2" t="inlineStr">
        <is>
          <t>prirašymo uostas</t>
        </is>
      </c>
      <c r="BI147" s="2" t="inlineStr">
        <is>
          <t>2</t>
        </is>
      </c>
      <c r="BJ147" s="2" t="inlineStr">
        <is>
          <t/>
        </is>
      </c>
      <c r="BK147" t="inlineStr">
        <is>
          <t/>
        </is>
      </c>
      <c r="BL147" s="2" t="inlineStr">
        <is>
          <t>piederības osta</t>
        </is>
      </c>
      <c r="BM147" s="2" t="inlineStr">
        <is>
          <t>3</t>
        </is>
      </c>
      <c r="BN147" s="2" t="inlineStr">
        <is>
          <t/>
        </is>
      </c>
      <c r="BO147" t="inlineStr">
        <is>
          <t/>
        </is>
      </c>
      <c r="BP147" s="2" t="inlineStr">
        <is>
          <t>port tar-ritorn</t>
        </is>
      </c>
      <c r="BQ147" s="2" t="inlineStr">
        <is>
          <t>3</t>
        </is>
      </c>
      <c r="BR147" s="2" t="inlineStr">
        <is>
          <t/>
        </is>
      </c>
      <c r="BS147" t="inlineStr">
        <is>
          <t>il-post fejn normalment jinżamm il-bastiment meta ma jkunx qed jivvjaġġa</t>
        </is>
      </c>
      <c r="BT147" s="2" t="inlineStr">
        <is>
          <t>thuishaven</t>
        </is>
      </c>
      <c r="BU147" s="2" t="inlineStr">
        <is>
          <t>3</t>
        </is>
      </c>
      <c r="BV147" s="2" t="inlineStr">
        <is>
          <t/>
        </is>
      </c>
      <c r="BW147" t="inlineStr">
        <is>
          <t>haven waar de vaste ligplaats van een vaartuig is</t>
        </is>
      </c>
      <c r="BX147" s="2" t="inlineStr">
        <is>
          <t>port macierzysty</t>
        </is>
      </c>
      <c r="BY147" s="2" t="inlineStr">
        <is>
          <t>3</t>
        </is>
      </c>
      <c r="BZ147" s="2" t="inlineStr">
        <is>
          <t/>
        </is>
      </c>
      <c r="CA147" t="inlineStr">
        <is>
          <t>port, który armator wskazał jako miejsce stałego postoju statku</t>
        </is>
      </c>
      <c r="CB147" s="2" t="inlineStr">
        <is>
          <t>porto de amarração|
porto de base|
porto de origem|
porto de armamento</t>
        </is>
      </c>
      <c r="CC147" s="2" t="inlineStr">
        <is>
          <t>3|
3|
3|
3</t>
        </is>
      </c>
      <c r="CD147" s="2" t="inlineStr">
        <is>
          <t xml:space="preserve">|
|
|
</t>
        </is>
      </c>
      <c r="CE147" t="inlineStr">
        <is>
          <t>Porto a partir do qual uma embarcação opera e onde normalmente encontra as condições básicas de apoio às suas atividades.</t>
        </is>
      </c>
      <c r="CF147" s="2" t="inlineStr">
        <is>
          <t>port de origine</t>
        </is>
      </c>
      <c r="CG147" s="2" t="inlineStr">
        <is>
          <t>3</t>
        </is>
      </c>
      <c r="CH147" s="2" t="inlineStr">
        <is>
          <t/>
        </is>
      </c>
      <c r="CI147" t="inlineStr">
        <is>
          <t/>
        </is>
      </c>
      <c r="CJ147" s="2" t="inlineStr">
        <is>
          <t>domovský prístav</t>
        </is>
      </c>
      <c r="CK147" s="2" t="inlineStr">
        <is>
          <t>3</t>
        </is>
      </c>
      <c r="CL147" s="2" t="inlineStr">
        <is>
          <t/>
        </is>
      </c>
      <c r="CM147" t="inlineStr">
        <is>
          <t>prístav, v ktorom plavidlo zvyčajne kotví, keď sa neplaví, a ktorý môže, ale nemusí byť &lt;a href="https://iate.europa.eu/entry/result/1593976/sk" target="_blank"&gt;registračným prístavom&lt;time datetime="2. 12. 2021"&gt; (2. 12. 2021)&lt;/time&gt;&lt;/a&gt;</t>
        </is>
      </c>
      <c r="CN147" s="2" t="inlineStr">
        <is>
          <t>domače pristanišče</t>
        </is>
      </c>
      <c r="CO147" s="2" t="inlineStr">
        <is>
          <t>3</t>
        </is>
      </c>
      <c r="CP147" s="2" t="inlineStr">
        <is>
          <t/>
        </is>
      </c>
      <c r="CQ147" t="inlineStr">
        <is>
          <t/>
        </is>
      </c>
      <c r="CR147" s="2" t="inlineStr">
        <is>
          <t>hemmahamn</t>
        </is>
      </c>
      <c r="CS147" s="2" t="inlineStr">
        <is>
          <t>3</t>
        </is>
      </c>
      <c r="CT147" s="2" t="inlineStr">
        <is>
          <t/>
        </is>
      </c>
      <c r="CU147" t="inlineStr">
        <is>
          <t/>
        </is>
      </c>
    </row>
    <row r="148">
      <c r="A148" s="1" t="str">
        <f>HYPERLINK("https://iate.europa.eu/entry/result/1235615/all", "1235615")</f>
        <v>1235615</v>
      </c>
      <c r="B148" t="inlineStr">
        <is>
          <t>INTERNATIONAL RELATIONS;TRANSPORT</t>
        </is>
      </c>
      <c r="C148" t="inlineStr">
        <is>
          <t>INTERNATIONAL RELATIONS|defence;TRANSPORT|maritime and inland waterway transport</t>
        </is>
      </c>
      <c r="D148" s="2" t="inlineStr">
        <is>
          <t>спомагателен военноморски съд</t>
        </is>
      </c>
      <c r="E148" s="2" t="inlineStr">
        <is>
          <t>3</t>
        </is>
      </c>
      <c r="F148" s="2" t="inlineStr">
        <is>
          <t/>
        </is>
      </c>
      <c r="G148" t="inlineStr">
        <is>
          <t/>
        </is>
      </c>
      <c r="H148" s="2" t="inlineStr">
        <is>
          <t>pomocné námořní plavidlo|
pomocné námořní válečné plavidlo|
pomocná loď|
pomocná válečná loď|
pomocné plavidlo</t>
        </is>
      </c>
      <c r="I148" s="2" t="inlineStr">
        <is>
          <t>3|
3|
3|
3|
3</t>
        </is>
      </c>
      <c r="J148" s="2" t="inlineStr">
        <is>
          <t xml:space="preserve">|
|
|
|
</t>
        </is>
      </c>
      <c r="K148" t="inlineStr">
        <is>
          <t>plavidlo, které není válečnou lodí a které je vlastněno nebo výlučně kontrolováno ozbrojenými složkami státu a v daném okamžiku využíváno k neobchodním účelům ve státním zájmu</t>
        </is>
      </c>
      <c r="L148" s="2" t="inlineStr">
        <is>
          <t>hjælpeskib|
marinehjælpeskib|
marinehjælpefartøj|
hjælpefartøj</t>
        </is>
      </c>
      <c r="M148" s="2" t="inlineStr">
        <is>
          <t>3|
3|
3|
3</t>
        </is>
      </c>
      <c r="N148" s="2" t="inlineStr">
        <is>
          <t>|
|
|
admitted</t>
        </is>
      </c>
      <c r="O148" t="inlineStr">
        <is>
          <t>fartøj, der ikke
er et krigsskib, men som ejes eller kontrolleres af en stats væbnede styrker, og
som på det pågældende tidspunkt udelukkende anvendes i ikke-kommerciel
statstjeneste</t>
        </is>
      </c>
      <c r="P148" s="2" t="inlineStr">
        <is>
          <t>Flottenhilfsschiff</t>
        </is>
      </c>
      <c r="Q148" s="2" t="inlineStr">
        <is>
          <t>3</t>
        </is>
      </c>
      <c r="R148" s="2" t="inlineStr">
        <is>
          <t/>
        </is>
      </c>
      <c r="S148" t="inlineStr">
        <is>
          <t/>
        </is>
      </c>
      <c r="T148" s="2" t="inlineStr">
        <is>
          <t>βοηθητικό πλοίο του πολεμικού ναυτικού|
βοηθητικό πλοίο</t>
        </is>
      </c>
      <c r="U148" s="2" t="inlineStr">
        <is>
          <t>3|
3</t>
        </is>
      </c>
      <c r="V148" s="2" t="inlineStr">
        <is>
          <t xml:space="preserve">|
</t>
        </is>
      </c>
      <c r="W148" t="inlineStr">
        <is>
          <t>σκάφος, πλην πολεμικού πλοίου, το οποίο ανήκει στις ένοπλες δυνάμεις ενός κράτους ή βρίσκεται υπό τον αποκλειστικό έλεγχό τους και χρησιμοποιείται για κάποιο χρονικό διάστημα για την εκτέλεση κρατικής μη εμπορικής υπηρεσίας</t>
        </is>
      </c>
      <c r="X148" s="2" t="inlineStr">
        <is>
          <t>naval auxiliary|
auxiliary ship</t>
        </is>
      </c>
      <c r="Y148" s="2" t="inlineStr">
        <is>
          <t>3|
3</t>
        </is>
      </c>
      <c r="Z148" s="2" t="inlineStr">
        <is>
          <t xml:space="preserve">|
</t>
        </is>
      </c>
      <c r="AA148" t="inlineStr">
        <is>
          <t>vessel, other than a warship, that is owned by or is under the exclusive control of the armed forces of a State and used for the time being on government non-commercial service</t>
        </is>
      </c>
      <c r="AB148" s="2" t="inlineStr">
        <is>
          <t>unidad naval auxiliar</t>
        </is>
      </c>
      <c r="AC148" s="2" t="inlineStr">
        <is>
          <t>3</t>
        </is>
      </c>
      <c r="AD148" s="2" t="inlineStr">
        <is>
          <t/>
        </is>
      </c>
      <c r="AE148" t="inlineStr">
        <is>
          <t>Buque, que no sea un buque de guerra, perteneciente o bajo el control exclusivo de las fuerzas armadas de un estado, y que se utiliza para un servicio gubernamental no comercial.</t>
        </is>
      </c>
      <c r="AF148" s="2" t="inlineStr">
        <is>
          <t>mereväe abilaev</t>
        </is>
      </c>
      <c r="AG148" s="2" t="inlineStr">
        <is>
          <t>3</t>
        </is>
      </c>
      <c r="AH148" s="2" t="inlineStr">
        <is>
          <t/>
        </is>
      </c>
      <c r="AI148" t="inlineStr">
        <is>
          <t>sõjalaevastiku laev, mida kasutatakse sõjalaevade ning vesilennukite teenindamiseks</t>
        </is>
      </c>
      <c r="AJ148" s="2" t="inlineStr">
        <is>
          <t>apualus|
laivaston apualus</t>
        </is>
      </c>
      <c r="AK148" s="2" t="inlineStr">
        <is>
          <t>3|
3</t>
        </is>
      </c>
      <c r="AL148" s="2" t="inlineStr">
        <is>
          <t xml:space="preserve">|
</t>
        </is>
      </c>
      <c r="AM148" t="inlineStr">
        <is>
          <t>laivaston alus, joka on suunniteltu tukemaan taistelualuksia erilaisissa tehtävissä ja operaatioissa</t>
        </is>
      </c>
      <c r="AN148" s="2" t="inlineStr">
        <is>
          <t>navire de guerre auxiliaire|
navire auxiliaire|
navire d'appoint de la marine de guerre</t>
        </is>
      </c>
      <c r="AO148" s="2" t="inlineStr">
        <is>
          <t>2|
3|
3</t>
        </is>
      </c>
      <c r="AP148" s="2" t="inlineStr">
        <is>
          <t xml:space="preserve">|
|
</t>
        </is>
      </c>
      <c r="AQ148" t="inlineStr">
        <is>
          <t/>
        </is>
      </c>
      <c r="AR148" s="2" t="inlineStr">
        <is>
          <t>inneall cúnta cabhlaigh|
long chúntach chabhlaigh</t>
        </is>
      </c>
      <c r="AS148" s="2" t="inlineStr">
        <is>
          <t>3|
3</t>
        </is>
      </c>
      <c r="AT148" s="2" t="inlineStr">
        <is>
          <t xml:space="preserve">|
</t>
        </is>
      </c>
      <c r="AU148" t="inlineStr">
        <is>
          <t/>
        </is>
      </c>
      <c r="AV148" s="2" t="inlineStr">
        <is>
          <t>vojni pomoćni brod</t>
        </is>
      </c>
      <c r="AW148" s="2" t="inlineStr">
        <is>
          <t>3</t>
        </is>
      </c>
      <c r="AX148" s="2" t="inlineStr">
        <is>
          <t/>
        </is>
      </c>
      <c r="AY148" t="inlineStr">
        <is>
          <t/>
        </is>
      </c>
      <c r="AZ148" s="2" t="inlineStr">
        <is>
          <t>haditengerészeti segédhajó</t>
        </is>
      </c>
      <c r="BA148" s="2" t="inlineStr">
        <is>
          <t>3</t>
        </is>
      </c>
      <c r="BB148" s="2" t="inlineStr">
        <is>
          <t/>
        </is>
      </c>
      <c r="BC148" t="inlineStr">
        <is>
          <t/>
        </is>
      </c>
      <c r="BD148" s="2" t="inlineStr">
        <is>
          <t>nave ausiliaria</t>
        </is>
      </c>
      <c r="BE148" s="2" t="inlineStr">
        <is>
          <t>3</t>
        </is>
      </c>
      <c r="BF148" s="2" t="inlineStr">
        <is>
          <t/>
        </is>
      </c>
      <c r="BG148" t="inlineStr">
        <is>
          <t>unità navale militare progettata per svolgere uno o più compiti di supporto sia alle navi da guerra sia nelle operazioni navali in generale, adibita, ad esempio, al trasporto di truppe, rifornimenti ecc.</t>
        </is>
      </c>
      <c r="BH148" s="2" t="inlineStr">
        <is>
          <t>karinio laivyno pagalbinis laivas</t>
        </is>
      </c>
      <c r="BI148" s="2" t="inlineStr">
        <is>
          <t>3</t>
        </is>
      </c>
      <c r="BJ148" s="2" t="inlineStr">
        <is>
          <t/>
        </is>
      </c>
      <c r="BK148" t="inlineStr">
        <is>
          <t/>
        </is>
      </c>
      <c r="BL148" s="2" t="inlineStr">
        <is>
          <t>jūras kara palīgkuģis|
kara flotes palīgkuģis</t>
        </is>
      </c>
      <c r="BM148" s="2" t="inlineStr">
        <is>
          <t>2|
3</t>
        </is>
      </c>
      <c r="BN148" s="2" t="inlineStr">
        <is>
          <t xml:space="preserve">|
</t>
        </is>
      </c>
      <c r="BO148" t="inlineStr">
        <is>
          <t>valstij piederošs kuģis, kurš veic vienīgi nekomerciālas darbības valsts karakuģu atbalstam</t>
        </is>
      </c>
      <c r="BP148" s="2" t="inlineStr">
        <is>
          <t>awżiljarju navali|
vapur awżiljarju</t>
        </is>
      </c>
      <c r="BQ148" s="2" t="inlineStr">
        <is>
          <t>3|
3</t>
        </is>
      </c>
      <c r="BR148" s="2" t="inlineStr">
        <is>
          <t xml:space="preserve">|
</t>
        </is>
      </c>
      <c r="BS148" t="inlineStr">
        <is>
          <t>bastiment, għajr vapur tal-gwerra, li jkun proprjetà tal-forzi armati tal-istat jew taħt il-kontroll esklużiv tagħhom u li jkun qed jintuża fuq servizz mhux kummerċjali tal-gvern</t>
        </is>
      </c>
      <c r="BT148" s="2" t="inlineStr">
        <is>
          <t>marinehulpschip|
hulpschip van de marine</t>
        </is>
      </c>
      <c r="BU148" s="2" t="inlineStr">
        <is>
          <t>3|
3</t>
        </is>
      </c>
      <c r="BV148" s="2" t="inlineStr">
        <is>
          <t xml:space="preserve">|
</t>
        </is>
      </c>
      <c r="BW148" t="inlineStr">
        <is>
          <t>schip dat ondersteuning en diensten verleent bij militaire acties op zee</t>
        </is>
      </c>
      <c r="BX148" s="2" t="inlineStr">
        <is>
          <t>okręt wojenny floty pomocniczej|
jednostka pomocnicza</t>
        </is>
      </c>
      <c r="BY148" s="2" t="inlineStr">
        <is>
          <t>3|
2</t>
        </is>
      </c>
      <c r="BZ148" s="2" t="inlineStr">
        <is>
          <t xml:space="preserve">|
</t>
        </is>
      </c>
      <c r="CA148" t="inlineStr">
        <is>
          <t>statek inny niż wojenny, należący do państwowych sił zbrojnych i wykorzystywany do celów niekomercyjnych</t>
        </is>
      </c>
      <c r="CB148" s="2" t="inlineStr">
        <is>
          <t>unidade auxiliar da marinha de guerra|
UAM|
unidade auxiliar da marinha|
unidade naval auxiliar</t>
        </is>
      </c>
      <c r="CC148" s="2" t="inlineStr">
        <is>
          <t>3|
3|
3|
2</t>
        </is>
      </c>
      <c r="CD148" s="2" t="inlineStr">
        <is>
          <t xml:space="preserve">|
|
|
</t>
        </is>
      </c>
      <c r="CE148" t="inlineStr">
        <is>
          <t>Embarcação não combatente empregue pela marinha de guerra.</t>
        </is>
      </c>
      <c r="CF148" s="2" t="inlineStr">
        <is>
          <t>navă auxiliară</t>
        </is>
      </c>
      <c r="CG148" s="2" t="inlineStr">
        <is>
          <t>3</t>
        </is>
      </c>
      <c r="CH148" s="2" t="inlineStr">
        <is>
          <t/>
        </is>
      </c>
      <c r="CI148" t="inlineStr">
        <is>
          <t/>
        </is>
      </c>
      <c r="CJ148" s="2" t="inlineStr">
        <is>
          <t>pomocné námorné plavidlo|
pomocný mechanizmus</t>
        </is>
      </c>
      <c r="CK148" s="2" t="inlineStr">
        <is>
          <t>3|
3</t>
        </is>
      </c>
      <c r="CL148" s="2" t="inlineStr">
        <is>
          <t xml:space="preserve">|
</t>
        </is>
      </c>
      <c r="CM148" t="inlineStr">
        <is>
          <t>plavidlo iné ako vojnová loď, ktoré vlastnia ozbrojené sily štátu alebo ktoré je pod výlučnou kontrolou ozbrojených síl štátu a v súčasnosti sa používa vo vládnej neobchodnej službe</t>
        </is>
      </c>
      <c r="CN148" s="2" t="inlineStr">
        <is>
          <t>pomožna vojaška ladja</t>
        </is>
      </c>
      <c r="CO148" s="2" t="inlineStr">
        <is>
          <t>3</t>
        </is>
      </c>
      <c r="CP148" s="2" t="inlineStr">
        <is>
          <t/>
        </is>
      </c>
      <c r="CQ148" t="inlineStr">
        <is>
          <t/>
        </is>
      </c>
      <c r="CR148" s="2" t="inlineStr">
        <is>
          <t>stödfartyg</t>
        </is>
      </c>
      <c r="CS148" s="2" t="inlineStr">
        <is>
          <t>3</t>
        </is>
      </c>
      <c r="CT148" s="2" t="inlineStr">
        <is>
          <t/>
        </is>
      </c>
      <c r="CU148" t="inlineStr">
        <is>
          <t/>
        </is>
      </c>
    </row>
    <row r="149">
      <c r="A149" s="1" t="str">
        <f>HYPERLINK("https://iate.europa.eu/entry/result/3599887/all", "3599887")</f>
        <v>3599887</v>
      </c>
      <c r="B149" t="inlineStr">
        <is>
          <t>TRANSPORT</t>
        </is>
      </c>
      <c r="C149" t="inlineStr">
        <is>
          <t>TRANSPORT|land transport|land transport|road transport</t>
        </is>
      </c>
      <c r="D149" s="2" t="inlineStr">
        <is>
          <t>място за безопасно и сигурно паркиране</t>
        </is>
      </c>
      <c r="E149" s="2" t="inlineStr">
        <is>
          <t>3</t>
        </is>
      </c>
      <c r="F149" s="2" t="inlineStr">
        <is>
          <t/>
        </is>
      </c>
      <c r="G149" t="inlineStr">
        <is>
          <t>място за паркиране за търговските ползватели, което им позволява да избегнат паркиране на неподходящи за целта места и допринася за безопасността на водачите и товарите</t>
        </is>
      </c>
      <c r="H149" s="2" t="inlineStr">
        <is>
          <t>bezpečné a chráněné parkovací místo</t>
        </is>
      </c>
      <c r="I149" s="2" t="inlineStr">
        <is>
          <t>3</t>
        </is>
      </c>
      <c r="J149" s="2" t="inlineStr">
        <is>
          <t/>
        </is>
      </c>
      <c r="K149" t="inlineStr">
        <is>
          <t>parkovací místo pro komerční uživatele, jež jim umožní vyhnout se nevhodnému parkování a přispěje k bezpečnosti řidičů a nákladu</t>
        </is>
      </c>
      <c r="L149" s="2" t="inlineStr">
        <is>
          <t>sikret parkeringsplads</t>
        </is>
      </c>
      <c r="M149" s="2" t="inlineStr">
        <is>
          <t>3</t>
        </is>
      </c>
      <c r="N149" s="2" t="inlineStr">
        <is>
          <t/>
        </is>
      </c>
      <c r="O149" t="inlineStr">
        <is>
          <t>parkeringsplads for erhvervsbrugere, som gør det muligt at undgå uhensigtsmæssig parkering og dermed bidrager til øget sikkerhed for førere og gods</t>
        </is>
      </c>
      <c r="P149" s="2" t="inlineStr">
        <is>
          <t>sicherer Parkplatz</t>
        </is>
      </c>
      <c r="Q149" s="2" t="inlineStr">
        <is>
          <t>3</t>
        </is>
      </c>
      <c r="R149" s="2" t="inlineStr">
        <is>
          <t/>
        </is>
      </c>
      <c r="S149" t="inlineStr">
        <is>
          <t>Parkplatz für gewerbliche Nutzer, der es diesen ermöglicht, wildes Parken zu vermeiden, und der zur Sicherheit von Fahrern und Fracht beiträgt</t>
        </is>
      </c>
      <c r="T149" s="2" t="inlineStr">
        <is>
          <t>ασφαλής και προστατευμένη θέση στάθμευσης</t>
        </is>
      </c>
      <c r="U149" s="2" t="inlineStr">
        <is>
          <t>3</t>
        </is>
      </c>
      <c r="V149" s="2" t="inlineStr">
        <is>
          <t/>
        </is>
      </c>
      <c r="W149" t="inlineStr">
        <is>
          <t>θέση στάθμευσης για επαγγελματίες χρήστες η οποία τους επιτρέπει να αποφεύγουν την ακατάλληλη στάθμευση και συμβάλλει στην ασφάλεια οδηγών και εμπορευμάτων</t>
        </is>
      </c>
      <c r="X149" s="2" t="inlineStr">
        <is>
          <t>safe and secure parking place</t>
        </is>
      </c>
      <c r="Y149" s="2" t="inlineStr">
        <is>
          <t>3</t>
        </is>
      </c>
      <c r="Z149" s="2" t="inlineStr">
        <is>
          <t/>
        </is>
      </c>
      <c r="AA149" t="inlineStr">
        <is>
          <t>parking place for commercial users allowing them to avoid unsuitable parking and contributing to safety of drivers and freight</t>
        </is>
      </c>
      <c r="AB149" s="2" t="inlineStr">
        <is>
          <t>zona de estacionamiento segura y protegida</t>
        </is>
      </c>
      <c r="AC149" s="2" t="inlineStr">
        <is>
          <t>3</t>
        </is>
      </c>
      <c r="AD149" s="2" t="inlineStr">
        <is>
          <t/>
        </is>
      </c>
      <c r="AE149" t="inlineStr">
        <is>
          <t>Zona de 
estacionamiento para usuarios comerciales que les permite evitar 
estacionar en un lugar inadecuado y contribuye a la seguridad de los 
conductores y de las mercancías.</t>
        </is>
      </c>
      <c r="AF149" s="2" t="inlineStr">
        <is>
          <t>turvaline parkimiskoht</t>
        </is>
      </c>
      <c r="AG149" s="2" t="inlineStr">
        <is>
          <t>3</t>
        </is>
      </c>
      <c r="AH149" s="2" t="inlineStr">
        <is>
          <t/>
        </is>
      </c>
      <c r="AI149" t="inlineStr">
        <is>
          <t>kaubanduslikele kasutajatele ettenähtud parkimiskoht, mis võimaldab neil vältida parkimist sobimatusse kohta ning suurendab sõidukijuhtide ja veoste turvalisust</t>
        </is>
      </c>
      <c r="AJ149" s="2" t="inlineStr">
        <is>
          <t>turvallinen ja valvottu pysäköintipaikka</t>
        </is>
      </c>
      <c r="AK149" s="2" t="inlineStr">
        <is>
          <t>3</t>
        </is>
      </c>
      <c r="AL149" s="2" t="inlineStr">
        <is>
          <t/>
        </is>
      </c>
      <c r="AM149" t="inlineStr">
        <is>
          <t>kaupallisten käyttäjien pysäköintipaikka, jonka avulla he voivat 
välttää epäasianmukaisen pysäköinnin ja joka parantaa kuljettajien ja 
rahdin turvallisuutta</t>
        </is>
      </c>
      <c r="AN149" s="2" t="inlineStr">
        <is>
          <t>aire de stationnement sûre et sécurisée</t>
        </is>
      </c>
      <c r="AO149" s="2" t="inlineStr">
        <is>
          <t>3</t>
        </is>
      </c>
      <c r="AP149" s="2" t="inlineStr">
        <is>
          <t/>
        </is>
      </c>
      <c r="AQ149" t="inlineStr">
        <is>
          <t>aire de stationnement qui permet aux utilisateurs commerciaux d’éviter 
le stationnement inadapté et qui contribue à la sécurité des conducteurs
 et des marchandises</t>
        </is>
      </c>
      <c r="AR149" s="2" t="inlineStr">
        <is>
          <t>áit pháirceála shábháilte shlán</t>
        </is>
      </c>
      <c r="AS149" s="2" t="inlineStr">
        <is>
          <t>3</t>
        </is>
      </c>
      <c r="AT149" s="2" t="inlineStr">
        <is>
          <t/>
        </is>
      </c>
      <c r="AU149" t="inlineStr">
        <is>
          <t/>
        </is>
      </c>
      <c r="AV149" s="2" t="inlineStr">
        <is>
          <t>sigurno i zaštićeno parkirališno mjesto</t>
        </is>
      </c>
      <c r="AW149" s="2" t="inlineStr">
        <is>
          <t>3</t>
        </is>
      </c>
      <c r="AX149" s="2" t="inlineStr">
        <is>
          <t/>
        </is>
      </c>
      <c r="AY149" t="inlineStr">
        <is>
          <t>parkirališno mjesto za gospodarske korisnike koje im omogućuje propisno parkiranje i kojim se pridonosi sigurnosti vozača i tereta</t>
        </is>
      </c>
      <c r="AZ149" s="2" t="inlineStr">
        <is>
          <t>biztonságos és védett parkolóhely</t>
        </is>
      </c>
      <c r="BA149" s="2" t="inlineStr">
        <is>
          <t>3</t>
        </is>
      </c>
      <c r="BB149" s="2" t="inlineStr">
        <is>
          <t/>
        </is>
      </c>
      <c r="BC149" t="inlineStr">
        <is>
          <t>kereskedelmi úthasználóknak fenntartott parkolóhely, amely a helytelen 
parkolás elkerülését, valamint a járművezetők és szállítmányuk 
biztonságát szolgálja</t>
        </is>
      </c>
      <c r="BD149" s="2" t="inlineStr">
        <is>
          <t>area di parcheggio sicura</t>
        </is>
      </c>
      <c r="BE149" s="2" t="inlineStr">
        <is>
          <t>3</t>
        </is>
      </c>
      <c r="BF149" s="2" t="inlineStr">
        <is>
          <t/>
        </is>
      </c>
      <c r="BG149" t="inlineStr">
        <is>
          <t>area di parcheggio destinata agli utenti commerciali che consenta loro di evitare lo stazionamento improprio e contribuisca alla sicurezza dei conducenti e del trasporto merci</t>
        </is>
      </c>
      <c r="BH149" s="2" t="inlineStr">
        <is>
          <t>saugi stovėjimo aikštelė|
saugi stovėjimo vieta</t>
        </is>
      </c>
      <c r="BI149" s="2" t="inlineStr">
        <is>
          <t>3|
3</t>
        </is>
      </c>
      <c r="BJ149" s="2" t="inlineStr">
        <is>
          <t xml:space="preserve">|
</t>
        </is>
      </c>
      <c r="BK149" t="inlineStr">
        <is>
          <t>komerciniams naudotojams skirta stovėjimo aikštelė, padedanti išvengti netinkamo transporto priemonių stovėjimo ir užtikrinti vairuotojų ir krovinio saugą</t>
        </is>
      </c>
      <c r="BL149" s="2" t="inlineStr">
        <is>
          <t>droša stāvvieta</t>
        </is>
      </c>
      <c r="BM149" s="2" t="inlineStr">
        <is>
          <t>3</t>
        </is>
      </c>
      <c r="BN149" s="2" t="inlineStr">
        <is>
          <t/>
        </is>
      </c>
      <c r="BO149" t="inlineStr">
        <is>
          <t>stāvvieta komerciāliem lietotājiem, kas tiem ļauj izvairīties no 
transportlīdzekļa novietošanas stāvēšanai nepiemērotās vietās un sekmē 
autovadītāju un kravu drošību</t>
        </is>
      </c>
      <c r="BP149" s="2" t="inlineStr">
        <is>
          <t>parkeġġ sikur u sigur</t>
        </is>
      </c>
      <c r="BQ149" s="2" t="inlineStr">
        <is>
          <t>3</t>
        </is>
      </c>
      <c r="BR149" s="2" t="inlineStr">
        <is>
          <t/>
        </is>
      </c>
      <c r="BS149" t="inlineStr">
        <is>
          <t>parkeġġ għal utenti kummerċjali biex jevitaw parkeġġ inadegwat u jikkontribwixxu għas-sikurezza tas-sewwieqa u tal-merkanzija</t>
        </is>
      </c>
      <c r="BT149" s="2" t="inlineStr">
        <is>
          <t>veilige en beveiligde parkeerplaats</t>
        </is>
      </c>
      <c r="BU149" s="2" t="inlineStr">
        <is>
          <t>3</t>
        </is>
      </c>
      <c r="BV149" s="2" t="inlineStr">
        <is>
          <t/>
        </is>
      </c>
      <c r="BW149" t="inlineStr">
        <is>
          <t>parkeerplaats voor commerciële gebruikers, waardoor verkeerd parkeren wordt voorkomen en een bijdrage wordt geleverd tot de veiligheid van de bestuurders en de vracht</t>
        </is>
      </c>
      <c r="BX149" s="2" t="inlineStr">
        <is>
          <t>bezpieczny i chroniony parking</t>
        </is>
      </c>
      <c r="BY149" s="2" t="inlineStr">
        <is>
          <t>3</t>
        </is>
      </c>
      <c r="BZ149" s="2" t="inlineStr">
        <is>
          <t/>
        </is>
      </c>
      <c r="CA149" t="inlineStr">
        <is>
          <t>parking dla użytkowników pojazdów użytkowych pozwalający uniknąć niewłaściwego parkowania i przyczyniający się do bezpieczeństwa kierowców i ładunku</t>
        </is>
      </c>
      <c r="CB149" s="2" t="inlineStr">
        <is>
          <t>lugar de estacionamento seguro e vigiado</t>
        </is>
      </c>
      <c r="CC149" s="2" t="inlineStr">
        <is>
          <t>3</t>
        </is>
      </c>
      <c r="CD149" s="2" t="inlineStr">
        <is>
          <t/>
        </is>
      </c>
      <c r="CE149" t="inlineStr">
        <is>
          <t>Lugar de estacionamento para utilizadores comerciais que lhes permite evitar o estacionamento inadequado e contribui para a segurança dos motoristas e das mercadorias.</t>
        </is>
      </c>
      <c r="CF149" s="2" t="inlineStr">
        <is>
          <t>loc de parcare sigur și securizat</t>
        </is>
      </c>
      <c r="CG149" s="2" t="inlineStr">
        <is>
          <t>3</t>
        </is>
      </c>
      <c r="CH149" s="2" t="inlineStr">
        <is>
          <t/>
        </is>
      </c>
      <c r="CI149" t="inlineStr">
        <is>
          <t>un loc de parcare destinat utilizatorilor comerciali care le permite să evite staționarea inadecvată și contribuie la siguranța șoferilor și a mărfurilor</t>
        </is>
      </c>
      <c r="CJ149" s="2" t="inlineStr">
        <is>
          <t>bezpečné a chránené parkovacie miesto</t>
        </is>
      </c>
      <c r="CK149" s="2" t="inlineStr">
        <is>
          <t>3</t>
        </is>
      </c>
      <c r="CL149" s="2" t="inlineStr">
        <is>
          <t/>
        </is>
      </c>
      <c r="CM149" t="inlineStr">
        <is>
          <t>parkovacie miesto pre komerčných užívateľov, ktoré im umožňuje vyhnúť sa nevhodnému parkovaniu a prispieva k bezpečnosti vodičov a nákladu</t>
        </is>
      </c>
      <c r="CN149" s="2" t="inlineStr">
        <is>
          <t>varno in varovano parkirišče</t>
        </is>
      </c>
      <c r="CO149" s="2" t="inlineStr">
        <is>
          <t>3</t>
        </is>
      </c>
      <c r="CP149" s="2" t="inlineStr">
        <is>
          <t/>
        </is>
      </c>
      <c r="CQ149" t="inlineStr">
        <is>
          <t>parkirišče za komercialne uporabnike, ki jim omogoča, da se izognejo parkiranju na neprimernih mestih, in prispeva k varnosti voznikov in tovora</t>
        </is>
      </c>
      <c r="CR149" s="2" t="inlineStr">
        <is>
          <t>säker och skyddad parkeringsplats</t>
        </is>
      </c>
      <c r="CS149" s="2" t="inlineStr">
        <is>
          <t>3</t>
        </is>
      </c>
      <c r="CT149" s="2" t="inlineStr">
        <is>
          <t/>
        </is>
      </c>
      <c r="CU149" t="inlineStr">
        <is>
          <t>parkeringsplats för kommersiella användare som gör det möjligt för dem att undvika olämplig parkering och bidrar till förarnas och lastens säkerhet</t>
        </is>
      </c>
    </row>
    <row r="150">
      <c r="A150" s="1" t="str">
        <f>HYPERLINK("https://iate.europa.eu/entry/result/3599862/all", "3599862")</f>
        <v>3599862</v>
      </c>
      <c r="B150" t="inlineStr">
        <is>
          <t>ENERGY;EUROPEAN UNION</t>
        </is>
      </c>
      <c r="C150" t="inlineStr">
        <is>
          <t>ENERGY|energy policy|energy policy;ENERGY|oil industry|petrochemicals|petroleum product|motor fuel|aviation fuel;EUROPEAN UNION|European construction|deepening of the European Union|EU activity|EU action|EU initiative</t>
        </is>
      </c>
      <c r="D150" s="2" t="inlineStr">
        <is>
          <t>инициатива ReFuelEU — сектор „Авиация“</t>
        </is>
      </c>
      <c r="E150" s="2" t="inlineStr">
        <is>
          <t>3</t>
        </is>
      </c>
      <c r="F150" s="2" t="inlineStr">
        <is>
          <t/>
        </is>
      </c>
      <c r="G150" t="inlineStr">
        <is>
          <t/>
        </is>
      </c>
      <c r="H150" s="2" t="inlineStr">
        <is>
          <t>Iniciativa pro letecká paliva ReFuelEU</t>
        </is>
      </c>
      <c r="I150" s="2" t="inlineStr">
        <is>
          <t>3</t>
        </is>
      </c>
      <c r="J150" s="2" t="inlineStr">
        <is>
          <t/>
        </is>
      </c>
      <c r="K150" t="inlineStr">
        <is>
          <t/>
        </is>
      </c>
      <c r="L150" s="2" t="inlineStr">
        <is>
          <t>ReFuelEU Aviation|
ReFuelEU Aviation-initiativet|
initiativet ReFuelEU Aviation</t>
        </is>
      </c>
      <c r="M150" s="2" t="inlineStr">
        <is>
          <t>3|
3|
3</t>
        </is>
      </c>
      <c r="N150" s="2" t="inlineStr">
        <is>
          <t xml:space="preserve">|
|
</t>
        </is>
      </c>
      <c r="O150" t="inlineStr">
        <is>
          <t>initiativ, der har til formål at øge udbuddet af og efterspørgslen efter
&lt;a href="https://iate.europa.eu/entry/result/3590413/da" target="_blank"&gt;bæredygtige flybrændstoffer&lt;/a&gt; i EU, så luftfartens &lt;a href="https://iate.europa.eu/entry/result/3547689/da" target="_blank"&gt;miljøaftryk&lt;/a&gt; reduceres og den
dermed bidrager til at nå &lt;a href="https://iate.europa.eu/entry/result/3591674/da" target="_blank"&gt;EU's klimamål&lt;/a&gt;</t>
        </is>
      </c>
      <c r="P150" s="2" t="inlineStr">
        <is>
          <t>Initiative „ReFuelEU Aviation“</t>
        </is>
      </c>
      <c r="Q150" s="2" t="inlineStr">
        <is>
          <t>3</t>
        </is>
      </c>
      <c r="R150" s="2" t="inlineStr">
        <is>
          <t/>
        </is>
      </c>
      <c r="S150" t="inlineStr">
        <is>
          <t>Initiative zur Steigerung von Angebot und Nachfrage nach nachhaltigen Flugzeugtreibstoffen in der EU, um den ökologischen Fußabdruck des Luftverkehrs zu verringern und diesen in die Lage zu versetzen, zur Verwirklichung der Klimaziele der EU beizutragen</t>
        </is>
      </c>
      <c r="T150" s="2" t="inlineStr">
        <is>
          <t>πρωτοβουλία «ReFuelEU Aviation»</t>
        </is>
      </c>
      <c r="U150" s="2" t="inlineStr">
        <is>
          <t>3</t>
        </is>
      </c>
      <c r="V150" s="2" t="inlineStr">
        <is>
          <t/>
        </is>
      </c>
      <c r="W150" t="inlineStr">
        <is>
          <t>πρωτοβουλία που αποσκοπεί στην ενίσχυση της προσφοράς και της ζήτησης για &lt;a href="https://iate.europa.eu/entry/result/3590413/en-el" target="_blank"&gt;βιώσιμα αεροπορικά καύσιμα&lt;/a&gt; στην ΕΕ, η οποία θα μειώσει με τη σειρά της το &lt;a href="https://iate.europa.eu/entry/result/3547689/en-el" target="_blank"&gt;περιβαλλοντικό αποτύπωμα&lt;/a&gt; των αερομεταφορών και θα διευκολύνει την επίτευξη των &lt;a href="https://iate.europa.eu/entry/result/3591674/en-el" target="_blank"&gt;ενωσιακών στόχων για το κλίμα&lt;/a&gt;</t>
        </is>
      </c>
      <c r="X150" s="2" t="inlineStr">
        <is>
          <t>ReFuelEU Initiative|
ReFuelEU Aviation initiative|
ReFuelEU Aviation</t>
        </is>
      </c>
      <c r="Y150" s="2" t="inlineStr">
        <is>
          <t>1|
3|
3</t>
        </is>
      </c>
      <c r="Z150" s="2" t="inlineStr">
        <is>
          <t xml:space="preserve">|
|
</t>
        </is>
      </c>
      <c r="AA150" t="inlineStr">
        <is>
          <t>initiative that aims to boost the supply and demand for &lt;a href="https://iate.europa.eu/entry/result/3590413/en" target="_blank"&gt;sustainable aviation fuels&lt;/a&gt; in the EU, which will reduce aviation’s &lt;a href="https://iate.europa.eu/entry/result/3547689/en" target="_blank"&gt;environmental footprint&lt;/a&gt; and enable it to help achieve the &lt;a href="https://iate.europa.eu/entry/result/3591674/en" target="_blank"&gt;EU’s climate targets&lt;/a&gt;</t>
        </is>
      </c>
      <c r="AB150" s="2" t="inlineStr">
        <is>
          <t>iniciativa «ReFuelEU Aviation»</t>
        </is>
      </c>
      <c r="AC150" s="2" t="inlineStr">
        <is>
          <t>3</t>
        </is>
      </c>
      <c r="AD150" s="2" t="inlineStr">
        <is>
          <t/>
        </is>
      </c>
      <c r="AE150" t="inlineStr">
        <is>
          <t>Iniciativa que tiene por objeto impulsar la oferta y la demanda de combustibles de 
aviación sostenibles en la UE, lo que, a su vez, reducirá la &lt;a href="https://iate.europa.eu/entry/slideshow/1632907982981/3547689/es" target="_blank"&gt;huella ambiental &lt;/a&gt;de la aviación y contribuirá a la consecución de los &lt;a href="https://iate.europa.eu/entry/slideshow/1632908033414/3591674/es" target="_blank"&gt;objetivos climáticos de la UE&lt;/a&gt;.</t>
        </is>
      </c>
      <c r="AF150" s="2" t="inlineStr">
        <is>
          <t>algatus „ReFuelEU Aviation"</t>
        </is>
      </c>
      <c r="AG150" s="2" t="inlineStr">
        <is>
          <t>3</t>
        </is>
      </c>
      <c r="AH150" s="2" t="inlineStr">
        <is>
          <t/>
        </is>
      </c>
      <c r="AI150" t="inlineStr">
        <is>
          <t>algatus, mille eesmärk on suurendada säästvate lennukikütuste pakkumist ja nõudlust ELis</t>
        </is>
      </c>
      <c r="AJ150" s="2" t="inlineStr">
        <is>
          <t>lentoliikenteen ReFuel -ehdotus|
ReFuelEU Aviation -aloite</t>
        </is>
      </c>
      <c r="AK150" s="2" t="inlineStr">
        <is>
          <t>2|
3</t>
        </is>
      </c>
      <c r="AL150" s="2" t="inlineStr">
        <is>
          <t xml:space="preserve">|
</t>
        </is>
      </c>
      <c r="AM150" t="inlineStr">
        <is>
          <t>aloite, jonka tavoitteena on edistää kestävien lentopolttoaineiden tuotantoa ja käyttöönottoa lentoliikenteessä</t>
        </is>
      </c>
      <c r="AN150" s="2" t="inlineStr">
        <is>
          <t>initiative RefuelEU Aviation</t>
        </is>
      </c>
      <c r="AO150" s="2" t="inlineStr">
        <is>
          <t>3</t>
        </is>
      </c>
      <c r="AP150" s="2" t="inlineStr">
        <is>
          <t/>
        </is>
      </c>
      <c r="AQ150" t="inlineStr">
        <is>
          <t/>
        </is>
      </c>
      <c r="AR150" s="2" t="inlineStr">
        <is>
          <t>an tionscnamh ‘ReFuelEU Aviation’|
ReFuelEU Aviation</t>
        </is>
      </c>
      <c r="AS150" s="2" t="inlineStr">
        <is>
          <t>3|
3</t>
        </is>
      </c>
      <c r="AT150" s="2" t="inlineStr">
        <is>
          <t xml:space="preserve">|
</t>
        </is>
      </c>
      <c r="AU150" t="inlineStr">
        <is>
          <t/>
        </is>
      </c>
      <c r="AV150" s="2" t="inlineStr">
        <is>
          <t>ReFuelEU Aviation|
inicijativa „ReFuelEU Aviation”</t>
        </is>
      </c>
      <c r="AW150" s="2" t="inlineStr">
        <is>
          <t>3|
3</t>
        </is>
      </c>
      <c r="AX150" s="2" t="inlineStr">
        <is>
          <t xml:space="preserve">|
</t>
        </is>
      </c>
      <c r="AY150" t="inlineStr">
        <is>
          <t/>
        </is>
      </c>
      <c r="AZ150" s="2" t="inlineStr">
        <is>
          <t>ReFuelEU Aviation kezdeményezés|
ReFuelEU légiközlekedési kezdeményezés</t>
        </is>
      </c>
      <c r="BA150" s="2" t="inlineStr">
        <is>
          <t>3|
3</t>
        </is>
      </c>
      <c r="BB150" s="2" t="inlineStr">
        <is>
          <t>preferred|
admitted</t>
        </is>
      </c>
      <c r="BC150" t="inlineStr">
        <is>
          <t/>
        </is>
      </c>
      <c r="BD150" s="2" t="inlineStr">
        <is>
          <t>ReFuelEU Aviation</t>
        </is>
      </c>
      <c r="BE150" s="2" t="inlineStr">
        <is>
          <t>3</t>
        </is>
      </c>
      <c r="BF150" s="2" t="inlineStr">
        <is>
          <t/>
        </is>
      </c>
      <c r="BG150" t="inlineStr">
        <is>
          <t>iniziativa volta a stimolare la domanda e l'offerta di carburanti sostenibili per l'aviazione nell'UE, con l'obiettivo di ridurre l'&lt;a href="https://iate.europa.eu/entry/result/3547689/en-it" target="_blank"&gt;impronta ambientale &lt;/a&gt; del settore dell'aviazione, che potrà così contribuire al conseguimento degli &lt;a href="https://iate.europa.eu/entry/result/3591674/en-it" target="_blank"&gt;obiettivi climatici dell'UE&lt;/a&gt;</t>
        </is>
      </c>
      <c r="BH150" s="2" t="inlineStr">
        <is>
          <t>iniciatyva „ReFuelEU Aviation“</t>
        </is>
      </c>
      <c r="BI150" s="2" t="inlineStr">
        <is>
          <t>3</t>
        </is>
      </c>
      <c r="BJ150" s="2" t="inlineStr">
        <is>
          <t/>
        </is>
      </c>
      <c r="BK150" t="inlineStr">
        <is>
          <t/>
        </is>
      </c>
      <c r="BL150" s="2" t="inlineStr">
        <is>
          <t>iniciatīva “ReFuelEU Aviation”</t>
        </is>
      </c>
      <c r="BM150" s="2" t="inlineStr">
        <is>
          <t>3</t>
        </is>
      </c>
      <c r="BN150" s="2" t="inlineStr">
        <is>
          <t/>
        </is>
      </c>
      <c r="BO150" t="inlineStr">
        <is>
          <t>iniciatīva, kuras mērķis ir palielināt ilgtspējīgu aviācijas degvielu piedāvājumu un pieprasījumu ES, kas savukārt samazinās aviācijas ietekmi uz vidi un palīdzēs sasniegt ES mērķus klimata jomā</t>
        </is>
      </c>
      <c r="BP150" s="2" t="inlineStr">
        <is>
          <t>ReFuelEU Aviation|
inizjattiva ReFuelEU Aviation</t>
        </is>
      </c>
      <c r="BQ150" s="2" t="inlineStr">
        <is>
          <t>3|
3</t>
        </is>
      </c>
      <c r="BR150" s="2" t="inlineStr">
        <is>
          <t xml:space="preserve">|
</t>
        </is>
      </c>
      <c r="BS150" t="inlineStr">
        <is>
          <t>inizjattiva li t-tir tagħha huwa li tagħti spinta l-provvista u d-domanda għall-fjuwils tal-avjazzjoni sostenibbli fl-UE, bil-għan li titnaqqas l-&lt;a href="https://iate.europa.eu/entry/result/3547689/mt" target="_blank"&gt;impronta ambjentali &lt;/a&gt;tas-settur tal-avjazzjoni u tgħin biex jintlaħqu l-&lt;a href="https://iate.europa.eu/entry/result/3591674/mt" target="_blank"&gt;miri klimatiċi tal-UE&lt;/a&gt;</t>
        </is>
      </c>
      <c r="BT150" s="2" t="inlineStr">
        <is>
          <t>initiatief ReFuelEU Luchtvaart|
ReFuelEU Luchtvaart</t>
        </is>
      </c>
      <c r="BU150" s="2" t="inlineStr">
        <is>
          <t>3|
3</t>
        </is>
      </c>
      <c r="BV150" s="2" t="inlineStr">
        <is>
          <t xml:space="preserve">|
</t>
        </is>
      </c>
      <c r="BW150" t="inlineStr">
        <is>
          <t>initiatief dat is bedoeld om het aanbod van en de vraag naar duurzame vliegtuigbrandstoffen in de EU te stimuleren, waardoor de ecologische voetafdruk van de luchtvaart zal verminderen, zodat ook deze sector de EU-klimaatdoelstellingen helpt te halen</t>
        </is>
      </c>
      <c r="BX150" s="2" t="inlineStr">
        <is>
          <t>ReFuelEU Aviation|
inicjatywa ReFuelEU Aviation</t>
        </is>
      </c>
      <c r="BY150" s="2" t="inlineStr">
        <is>
          <t>3|
3</t>
        </is>
      </c>
      <c r="BZ150" s="2" t="inlineStr">
        <is>
          <t xml:space="preserve">|
</t>
        </is>
      </c>
      <c r="CA150" t="inlineStr">
        <is>
          <t>inicjatywa mająca na celu zwiększenie podaży i popytu na zrównoważone paliwa lotnicze w UE, co ma przyczynić się do zmniejszenia śladu środowiskowego lotnictwa i pomóc w osiągnięciu celów UE w dziedzinie klimatu</t>
        </is>
      </c>
      <c r="CB150" s="2" t="inlineStr">
        <is>
          <t>iniciativa ReFuelEU Aviação</t>
        </is>
      </c>
      <c r="CC150" s="2" t="inlineStr">
        <is>
          <t>3</t>
        </is>
      </c>
      <c r="CD150" s="2" t="inlineStr">
        <is>
          <t/>
        </is>
      </c>
      <c r="CE150" t="inlineStr">
        <is>
          <t>Iniciativa criada para promover combustíveis sustentáveis para a aviação e incentivar a adoção de combustíveis sintéticos, também designados eletrocombustíveis.</t>
        </is>
      </c>
      <c r="CF150" s="2" t="inlineStr">
        <is>
          <t>inițiativa ReFuelEU în domeniul aviației</t>
        </is>
      </c>
      <c r="CG150" s="2" t="inlineStr">
        <is>
          <t>2</t>
        </is>
      </c>
      <c r="CH150" s="2" t="inlineStr">
        <is>
          <t>proposed</t>
        </is>
      </c>
      <c r="CI150" t="inlineStr">
        <is>
          <t/>
        </is>
      </c>
      <c r="CJ150" s="2" t="inlineStr">
        <is>
          <t>iniciatíva ReFuelEU Aviation</t>
        </is>
      </c>
      <c r="CK150" s="2" t="inlineStr">
        <is>
          <t>3</t>
        </is>
      </c>
      <c r="CL150" s="2" t="inlineStr">
        <is>
          <t/>
        </is>
      </c>
      <c r="CM150" t="inlineStr">
        <is>
          <t>iniciatíva zameraná na zvýšenie ponuky a dopytu po &lt;a href="https://iate.europa.eu/entry/result/3590413/sk" target="_blank"&gt;udržateľných leteckých palivách&lt;/a&gt; v EÚ, čím sa zníži &lt;a href="https://iate.europa.eu/entry/result/3547689/sk" target="_blank"&gt;environmentálna stopa&lt;/a&gt; letectva a umožní sa jej pomoc pri dosahovaní &lt;a href="https://iate.europa.eu/entry/result/3591674/sk" target="_blank"&gt;cieľov EÚ v oblasti klímy&lt;/a&gt;</t>
        </is>
      </c>
      <c r="CN150" s="2" t="inlineStr">
        <is>
          <t>pobuda „ReFuelEU za letalstvo“|
ReFuelEU za letalstvo</t>
        </is>
      </c>
      <c r="CO150" s="2" t="inlineStr">
        <is>
          <t>3|
3</t>
        </is>
      </c>
      <c r="CP150" s="2" t="inlineStr">
        <is>
          <t xml:space="preserve">|
</t>
        </is>
      </c>
      <c r="CQ150" t="inlineStr">
        <is>
          <t/>
        </is>
      </c>
      <c r="CR150" s="2" t="inlineStr">
        <is>
          <t>initiativet ReFuelEU Aviation</t>
        </is>
      </c>
      <c r="CS150" s="2" t="inlineStr">
        <is>
          <t>3</t>
        </is>
      </c>
      <c r="CT150" s="2" t="inlineStr">
        <is>
          <t/>
        </is>
      </c>
      <c r="CU150" t="inlineStr">
        <is>
          <t/>
        </is>
      </c>
    </row>
    <row r="151">
      <c r="A151" s="1" t="str">
        <f>HYPERLINK("https://iate.europa.eu/entry/result/3619471/all", "3619471")</f>
        <v>3619471</v>
      </c>
      <c r="B151" t="inlineStr">
        <is>
          <t>ENVIRONMENT</t>
        </is>
      </c>
      <c r="C151" t="inlineStr">
        <is>
          <t>ENVIRONMENT|environmental policy|climate change policy|emission trading|EU Emissions Trading Scheme</t>
        </is>
      </c>
      <c r="D151" t="inlineStr">
        <is>
          <t/>
        </is>
      </c>
      <c r="E151" t="inlineStr">
        <is>
          <t/>
        </is>
      </c>
      <c r="F151" t="inlineStr">
        <is>
          <t/>
        </is>
      </c>
      <c r="G151" t="inlineStr">
        <is>
          <t/>
        </is>
      </c>
      <c r="H151" t="inlineStr">
        <is>
          <t/>
        </is>
      </c>
      <c r="I151" t="inlineStr">
        <is>
          <t/>
        </is>
      </c>
      <c r="J151" t="inlineStr">
        <is>
          <t/>
        </is>
      </c>
      <c r="K151" t="inlineStr">
        <is>
          <t/>
        </is>
      </c>
      <c r="L151" t="inlineStr">
        <is>
          <t/>
        </is>
      </c>
      <c r="M151" t="inlineStr">
        <is>
          <t/>
        </is>
      </c>
      <c r="N151" t="inlineStr">
        <is>
          <t/>
        </is>
      </c>
      <c r="O151" t="inlineStr">
        <is>
          <t/>
        </is>
      </c>
      <c r="P151" t="inlineStr">
        <is>
          <t/>
        </is>
      </c>
      <c r="Q151" t="inlineStr">
        <is>
          <t/>
        </is>
      </c>
      <c r="R151" t="inlineStr">
        <is>
          <t/>
        </is>
      </c>
      <c r="S151" t="inlineStr">
        <is>
          <t/>
        </is>
      </c>
      <c r="T151" t="inlineStr">
        <is>
          <t/>
        </is>
      </c>
      <c r="U151" t="inlineStr">
        <is>
          <t/>
        </is>
      </c>
      <c r="V151" t="inlineStr">
        <is>
          <t/>
        </is>
      </c>
      <c r="W151" t="inlineStr">
        <is>
          <t/>
        </is>
      </c>
      <c r="X151" s="2" t="inlineStr">
        <is>
          <t>administering authority|
administering authority in respect of a shipping company</t>
        </is>
      </c>
      <c r="Y151" s="2" t="inlineStr">
        <is>
          <t>3|
3</t>
        </is>
      </c>
      <c r="Z151" s="2" t="inlineStr">
        <is>
          <t xml:space="preserve">|
</t>
        </is>
      </c>
      <c r="AA151" t="inlineStr">
        <is>
          <t>authority responsible for administering the EU
ETS in respect of a shipping company in accordance with Article 3gd of ...</t>
        </is>
      </c>
      <c r="AB151" t="inlineStr">
        <is>
          <t/>
        </is>
      </c>
      <c r="AC151" t="inlineStr">
        <is>
          <t/>
        </is>
      </c>
      <c r="AD151" t="inlineStr">
        <is>
          <t/>
        </is>
      </c>
      <c r="AE151" t="inlineStr">
        <is>
          <t/>
        </is>
      </c>
      <c r="AF151" t="inlineStr">
        <is>
          <t/>
        </is>
      </c>
      <c r="AG151" t="inlineStr">
        <is>
          <t/>
        </is>
      </c>
      <c r="AH151" t="inlineStr">
        <is>
          <t/>
        </is>
      </c>
      <c r="AI151" t="inlineStr">
        <is>
          <t/>
        </is>
      </c>
      <c r="AJ151" t="inlineStr">
        <is>
          <t/>
        </is>
      </c>
      <c r="AK151" t="inlineStr">
        <is>
          <t/>
        </is>
      </c>
      <c r="AL151" t="inlineStr">
        <is>
          <t/>
        </is>
      </c>
      <c r="AM151" t="inlineStr">
        <is>
          <t/>
        </is>
      </c>
      <c r="AN151" t="inlineStr">
        <is>
          <t/>
        </is>
      </c>
      <c r="AO151" t="inlineStr">
        <is>
          <t/>
        </is>
      </c>
      <c r="AP151" t="inlineStr">
        <is>
          <t/>
        </is>
      </c>
      <c r="AQ151" t="inlineStr">
        <is>
          <t/>
        </is>
      </c>
      <c r="AR151" s="2" t="inlineStr">
        <is>
          <t>údarás riaracháin i leith cuideachta loingseoireachta|
údarás riaracháin</t>
        </is>
      </c>
      <c r="AS151" s="2" t="inlineStr">
        <is>
          <t>3|
3</t>
        </is>
      </c>
      <c r="AT151" s="2" t="inlineStr">
        <is>
          <t xml:space="preserve">|
</t>
        </is>
      </c>
      <c r="AU151" t="inlineStr">
        <is>
          <t/>
        </is>
      </c>
      <c r="AV151" t="inlineStr">
        <is>
          <t/>
        </is>
      </c>
      <c r="AW151" t="inlineStr">
        <is>
          <t/>
        </is>
      </c>
      <c r="AX151" t="inlineStr">
        <is>
          <t/>
        </is>
      </c>
      <c r="AY151" t="inlineStr">
        <is>
          <t/>
        </is>
      </c>
      <c r="AZ151" t="inlineStr">
        <is>
          <t/>
        </is>
      </c>
      <c r="BA151" t="inlineStr">
        <is>
          <t/>
        </is>
      </c>
      <c r="BB151" t="inlineStr">
        <is>
          <t/>
        </is>
      </c>
      <c r="BC151" t="inlineStr">
        <is>
          <t/>
        </is>
      </c>
      <c r="BD151" t="inlineStr">
        <is>
          <t/>
        </is>
      </c>
      <c r="BE151" t="inlineStr">
        <is>
          <t/>
        </is>
      </c>
      <c r="BF151" t="inlineStr">
        <is>
          <t/>
        </is>
      </c>
      <c r="BG151" t="inlineStr">
        <is>
          <t/>
        </is>
      </c>
      <c r="BH151" t="inlineStr">
        <is>
          <t/>
        </is>
      </c>
      <c r="BI151" t="inlineStr">
        <is>
          <t/>
        </is>
      </c>
      <c r="BJ151" t="inlineStr">
        <is>
          <t/>
        </is>
      </c>
      <c r="BK151" t="inlineStr">
        <is>
          <t/>
        </is>
      </c>
      <c r="BL151" t="inlineStr">
        <is>
          <t/>
        </is>
      </c>
      <c r="BM151" t="inlineStr">
        <is>
          <t/>
        </is>
      </c>
      <c r="BN151" t="inlineStr">
        <is>
          <t/>
        </is>
      </c>
      <c r="BO151" t="inlineStr">
        <is>
          <t/>
        </is>
      </c>
      <c r="BP151" t="inlineStr">
        <is>
          <t/>
        </is>
      </c>
      <c r="BQ151" t="inlineStr">
        <is>
          <t/>
        </is>
      </c>
      <c r="BR151" t="inlineStr">
        <is>
          <t/>
        </is>
      </c>
      <c r="BS151" t="inlineStr">
        <is>
          <t/>
        </is>
      </c>
      <c r="BT151" t="inlineStr">
        <is>
          <t/>
        </is>
      </c>
      <c r="BU151" t="inlineStr">
        <is>
          <t/>
        </is>
      </c>
      <c r="BV151" t="inlineStr">
        <is>
          <t/>
        </is>
      </c>
      <c r="BW151" t="inlineStr">
        <is>
          <t/>
        </is>
      </c>
      <c r="BX151" s="2" t="inlineStr">
        <is>
          <t>organ administrujący|
organ administrujący w odniesieniu do przedsiębiorstwa żeglugowego</t>
        </is>
      </c>
      <c r="BY151" s="2" t="inlineStr">
        <is>
          <t>3|
3</t>
        </is>
      </c>
      <c r="BZ151" s="2" t="inlineStr">
        <is>
          <t xml:space="preserve">|
</t>
        </is>
      </c>
      <c r="CA151" t="inlineStr">
        <is>
          <t>organ odpowiedzialny za administrowanie EU ETS w odniesieniu do przedsiębiorstwa żeglugowego</t>
        </is>
      </c>
      <c r="CB151" s="2" t="inlineStr">
        <is>
          <t>autoridade administradora|
autoridade administradora de uma companhia de transporte marítimo</t>
        </is>
      </c>
      <c r="CC151" s="2" t="inlineStr">
        <is>
          <t>3|
3</t>
        </is>
      </c>
      <c r="CD151" s="2" t="inlineStr">
        <is>
          <t xml:space="preserve">|
</t>
        </is>
      </c>
      <c r="CE151" t="inlineStr">
        <is>
          <t>Autoridade responsável pela administração do &lt;a href="https://iate.europa.eu/entry/result/933374/pt" target="_blank"&gt;Sistema de Comércio de Licenças de Emissão da União Europeia (CELE)&lt;/a&gt; relativamente a uma companhia de transporte marítimo.</t>
        </is>
      </c>
      <c r="CF151" t="inlineStr">
        <is>
          <t/>
        </is>
      </c>
      <c r="CG151" t="inlineStr">
        <is>
          <t/>
        </is>
      </c>
      <c r="CH151" t="inlineStr">
        <is>
          <t/>
        </is>
      </c>
      <c r="CI151" t="inlineStr">
        <is>
          <t/>
        </is>
      </c>
      <c r="CJ151" t="inlineStr">
        <is>
          <t/>
        </is>
      </c>
      <c r="CK151" t="inlineStr">
        <is>
          <t/>
        </is>
      </c>
      <c r="CL151" t="inlineStr">
        <is>
          <t/>
        </is>
      </c>
      <c r="CM151" t="inlineStr">
        <is>
          <t/>
        </is>
      </c>
      <c r="CN151" s="2" t="inlineStr">
        <is>
          <t>upravni organ|
upravni organ za ladjarske družbe</t>
        </is>
      </c>
      <c r="CO151" s="2" t="inlineStr">
        <is>
          <t>3|
3</t>
        </is>
      </c>
      <c r="CP151" s="2" t="inlineStr">
        <is>
          <t xml:space="preserve">|
</t>
        </is>
      </c>
      <c r="CQ151" t="inlineStr">
        <is>
          <t>organ, pristojen za upravljanje EU ETS v zvezi z ladjarsko družbo v skladu s členom 3gd Direktive 2003/87/EC Evropskega parlamenta in Sveta</t>
        </is>
      </c>
      <c r="CR151" t="inlineStr">
        <is>
          <t/>
        </is>
      </c>
      <c r="CS151" t="inlineStr">
        <is>
          <t/>
        </is>
      </c>
      <c r="CT151" t="inlineStr">
        <is>
          <t/>
        </is>
      </c>
      <c r="CU151" t="inlineStr">
        <is>
          <t/>
        </is>
      </c>
    </row>
    <row r="152">
      <c r="A152" s="1" t="str">
        <f>HYPERLINK("https://iate.europa.eu/entry/result/3590413/all", "3590413")</f>
        <v>3590413</v>
      </c>
      <c r="B152" t="inlineStr">
        <is>
          <t>ENERGY</t>
        </is>
      </c>
      <c r="C152" t="inlineStr">
        <is>
          <t>ENERGY|oil industry|petrochemicals|petroleum product|motor fuel|aviation fuel</t>
        </is>
      </c>
      <c r="D152" t="inlineStr">
        <is>
          <t/>
        </is>
      </c>
      <c r="E152" t="inlineStr">
        <is>
          <t/>
        </is>
      </c>
      <c r="F152" t="inlineStr">
        <is>
          <t/>
        </is>
      </c>
      <c r="G152" t="inlineStr">
        <is>
          <t/>
        </is>
      </c>
      <c r="H152" t="inlineStr">
        <is>
          <t/>
        </is>
      </c>
      <c r="I152" t="inlineStr">
        <is>
          <t/>
        </is>
      </c>
      <c r="J152" t="inlineStr">
        <is>
          <t/>
        </is>
      </c>
      <c r="K152" t="inlineStr">
        <is>
          <t/>
        </is>
      </c>
      <c r="L152" s="2" t="inlineStr">
        <is>
          <t>bæredygtigt flybrændstof|
jetbrændstof fra vedvarende energikilder|
fornyeligt jetbrændstof</t>
        </is>
      </c>
      <c r="M152" s="2" t="inlineStr">
        <is>
          <t>3|
3|
3</t>
        </is>
      </c>
      <c r="N152" s="2" t="inlineStr">
        <is>
          <t xml:space="preserve">|
|
</t>
        </is>
      </c>
      <c r="O152" t="inlineStr">
        <is>
          <t/>
        </is>
      </c>
      <c r="P152" t="inlineStr">
        <is>
          <t/>
        </is>
      </c>
      <c r="Q152" t="inlineStr">
        <is>
          <t/>
        </is>
      </c>
      <c r="R152" t="inlineStr">
        <is>
          <t/>
        </is>
      </c>
      <c r="S152" t="inlineStr">
        <is>
          <t/>
        </is>
      </c>
      <c r="T152" s="2" t="inlineStr">
        <is>
          <t>βιώσιμο αεροπορικό καύσιμο</t>
        </is>
      </c>
      <c r="U152" s="2" t="inlineStr">
        <is>
          <t>3</t>
        </is>
      </c>
      <c r="V152" s="2" t="inlineStr">
        <is>
          <t/>
        </is>
      </c>
      <c r="W152" t="inlineStr">
        <is>
          <t>μη συμβατικό καύσιμο (ορυκτής προέλευσης) για τις αερομεταφορές</t>
        </is>
      </c>
      <c r="X152" s="2" t="inlineStr">
        <is>
          <t>renewable jet fuel|
sustainable alternative jet fuel|
SAF|
sustainable aviation fuel</t>
        </is>
      </c>
      <c r="Y152" s="2" t="inlineStr">
        <is>
          <t>3|
3|
3|
3</t>
        </is>
      </c>
      <c r="Z152" s="2" t="inlineStr">
        <is>
          <t xml:space="preserve">|
|
|
</t>
        </is>
      </c>
      <c r="AA152" t="inlineStr">
        <is>
          <t>non-conventional (fossil derived) aviation fuel</t>
        </is>
      </c>
      <c r="AB152" s="2" t="inlineStr">
        <is>
          <t>SAF|
combustible de aviación sostenible|
CAS</t>
        </is>
      </c>
      <c r="AC152" s="2" t="inlineStr">
        <is>
          <t>3|
3|
3</t>
        </is>
      </c>
      <c r="AD152" s="2" t="inlineStr">
        <is>
          <t xml:space="preserve">|
|
</t>
        </is>
      </c>
      <c r="AE152" t="inlineStr">
        <is>
          <t>Combustible
de aviación alternativo que reúne los criterios de sostenibilidad.</t>
        </is>
      </c>
      <c r="AF152" s="2" t="inlineStr">
        <is>
          <t>säästev lennukikütus</t>
        </is>
      </c>
      <c r="AG152" s="2" t="inlineStr">
        <is>
          <t>3</t>
        </is>
      </c>
      <c r="AH152" s="2" t="inlineStr">
        <is>
          <t/>
        </is>
      </c>
      <c r="AI152" t="inlineStr">
        <is>
          <t>teise põlvkonna biokütused ja sünteetilised kütused</t>
        </is>
      </c>
      <c r="AJ152" s="2" t="inlineStr">
        <is>
          <t>uusiutuva lentopolttoaine|
vastuullinen lentopolttoaine|
kestävä uusiutuva lentopolttoaine|
vastuullinen vaihtoehtoinen lentopolttoaine|
kestävä lentopolttoaine</t>
        </is>
      </c>
      <c r="AK152" s="2" t="inlineStr">
        <is>
          <t>3|
3|
3|
3|
3</t>
        </is>
      </c>
      <c r="AL152" s="2" t="inlineStr">
        <is>
          <t xml:space="preserve">|
|
|
|
</t>
        </is>
      </c>
      <c r="AM152" t="inlineStr">
        <is>
          <t>muu kuin perinteinen (fossiilipohjainen) lentopolttoaine</t>
        </is>
      </c>
      <c r="AN152" s="2" t="inlineStr">
        <is>
          <t>CAD|
CDA|
carburant durable pour l’aviation|
carburant durable d'aviation|
carburant d’aviation durable</t>
        </is>
      </c>
      <c r="AO152" s="2" t="inlineStr">
        <is>
          <t>3|
3|
3|
3|
3</t>
        </is>
      </c>
      <c r="AP152" s="2" t="inlineStr">
        <is>
          <t xml:space="preserve">|
|
|
|
</t>
        </is>
      </c>
      <c r="AQ152" t="inlineStr">
        <is>
          <t>substitut du kérosène fossile, utilisé comme carburant dans l'aviation</t>
        </is>
      </c>
      <c r="AR152" s="2" t="inlineStr">
        <is>
          <t>breosla eitlíochta inbhuanaithe</t>
        </is>
      </c>
      <c r="AS152" s="2" t="inlineStr">
        <is>
          <t>3</t>
        </is>
      </c>
      <c r="AT152" s="2" t="inlineStr">
        <is>
          <t/>
        </is>
      </c>
      <c r="AU152" t="inlineStr">
        <is>
          <t/>
        </is>
      </c>
      <c r="AV152" t="inlineStr">
        <is>
          <t/>
        </is>
      </c>
      <c r="AW152" t="inlineStr">
        <is>
          <t/>
        </is>
      </c>
      <c r="AX152" t="inlineStr">
        <is>
          <t/>
        </is>
      </c>
      <c r="AY152" t="inlineStr">
        <is>
          <t/>
        </is>
      </c>
      <c r="AZ152" s="2" t="inlineStr">
        <is>
          <t>megújuló sugárhajtómű-üzemanyag|
fenntartható légijármű-üzemanyag</t>
        </is>
      </c>
      <c r="BA152" s="2" t="inlineStr">
        <is>
          <t>3|
3</t>
        </is>
      </c>
      <c r="BB152" s="2" t="inlineStr">
        <is>
          <t xml:space="preserve">|
</t>
        </is>
      </c>
      <c r="BC152" t="inlineStr">
        <is>
          <t>nem hagyományos, fosszilis eredetű légi üzemanyagtípus, melynek felhasználása során ugyan keletkeznek üvegházhatású gázok, de
a szennyező komponensek kisebb mennyiségben kerülnek a légkörbe a
hagyományos üzemanyagokhoz képest és mentesek hamutól, aromás és kén vegyületektől</t>
        </is>
      </c>
      <c r="BD152" t="inlineStr">
        <is>
          <t/>
        </is>
      </c>
      <c r="BE152" t="inlineStr">
        <is>
          <t/>
        </is>
      </c>
      <c r="BF152" t="inlineStr">
        <is>
          <t/>
        </is>
      </c>
      <c r="BG152" t="inlineStr">
        <is>
          <t/>
        </is>
      </c>
      <c r="BH152" t="inlineStr">
        <is>
          <t/>
        </is>
      </c>
      <c r="BI152" t="inlineStr">
        <is>
          <t/>
        </is>
      </c>
      <c r="BJ152" t="inlineStr">
        <is>
          <t/>
        </is>
      </c>
      <c r="BK152" t="inlineStr">
        <is>
          <t/>
        </is>
      </c>
      <c r="BL152" s="2" t="inlineStr">
        <is>
          <t>ilgtspējīga aviācijas degviela</t>
        </is>
      </c>
      <c r="BM152" s="2" t="inlineStr">
        <is>
          <t>3</t>
        </is>
      </c>
      <c r="BN152" s="2" t="inlineStr">
        <is>
          <t/>
        </is>
      </c>
      <c r="BO152" t="inlineStr">
        <is>
          <t/>
        </is>
      </c>
      <c r="BP152" s="2" t="inlineStr">
        <is>
          <t>fjuwil tal-avjazzjoni sostenibbli|
SAF</t>
        </is>
      </c>
      <c r="BQ152" s="2" t="inlineStr">
        <is>
          <t>3|
3</t>
        </is>
      </c>
      <c r="BR152" s="2" t="inlineStr">
        <is>
          <t xml:space="preserve">|
</t>
        </is>
      </c>
      <c r="BS152" t="inlineStr">
        <is>
          <t/>
        </is>
      </c>
      <c r="BT152" s="2" t="inlineStr">
        <is>
          <t>duurzame luchtvaartbrandstof</t>
        </is>
      </c>
      <c r="BU152" s="2" t="inlineStr">
        <is>
          <t>3</t>
        </is>
      </c>
      <c r="BV152" s="2" t="inlineStr">
        <is>
          <t/>
        </is>
      </c>
      <c r="BW152" t="inlineStr">
        <is>
          <t>niet-conventionele brandstof die een fossiele niet-hernieuwbare brandstof kan vervangen zonder dat luchtvaartuigen of motoren aangepast moeten worden</t>
        </is>
      </c>
      <c r="BX152" s="2" t="inlineStr">
        <is>
          <t>SAF|
odnawialne paliwo odrzutowe|
zrównoważone paliwo lotnicze|
zrównoważone alternatywne paliwo odrzutowe|
ekologiczne paliwo lotnicze</t>
        </is>
      </c>
      <c r="BY152" s="2" t="inlineStr">
        <is>
          <t>3|
3|
3|
3|
2</t>
        </is>
      </c>
      <c r="BZ152" s="2" t="inlineStr">
        <is>
          <t xml:space="preserve">|
|
|
|
</t>
        </is>
      </c>
      <c r="CA152" t="inlineStr">
        <is>
          <t>paliwo lotnicze pozyskane z odnawialnych źródeł energii</t>
        </is>
      </c>
      <c r="CB152" s="2" t="inlineStr">
        <is>
          <t>combustível para motores a jato renovável|
combustível de aviação sustentável</t>
        </is>
      </c>
      <c r="CC152" s="2" t="inlineStr">
        <is>
          <t>3|
3</t>
        </is>
      </c>
      <c r="CD152" s="2" t="inlineStr">
        <is>
          <t xml:space="preserve">|
</t>
        </is>
      </c>
      <c r="CE152" t="inlineStr">
        <is>
          <t/>
        </is>
      </c>
      <c r="CF152" s="2" t="inlineStr">
        <is>
          <t>combustibil de aviație derivat din surse regenerabile|
SAF|
combustibil de aviație durabil</t>
        </is>
      </c>
      <c r="CG152" s="2" t="inlineStr">
        <is>
          <t>3|
3|
3</t>
        </is>
      </c>
      <c r="CH152" s="2" t="inlineStr">
        <is>
          <t xml:space="preserve">|
|
</t>
        </is>
      </c>
      <c r="CI152" t="inlineStr">
        <is>
          <t>combustibil
de aviație sintetic, biocombustibil avansat sau biocombustibil produs din
materiile prime enumerate în anexa IX partea B la Directiva (UE) 2018/2001,
care respectă criteriile privind durabilitatea și emisiile de gaze cu efect de
seră prevăzute directiva menționată și care sunt certificați în conformitate cu
aceasta</t>
        </is>
      </c>
      <c r="CJ152" s="2" t="inlineStr">
        <is>
          <t>udržateľné letecké palivo</t>
        </is>
      </c>
      <c r="CK152" s="2" t="inlineStr">
        <is>
          <t>3</t>
        </is>
      </c>
      <c r="CL152" s="2" t="inlineStr">
        <is>
          <t/>
        </is>
      </c>
      <c r="CM152" t="inlineStr">
        <is>
          <t>priamo využiteľné letecké palivo, ktoré je buď syntetickým leteckým palivom, pokročilým biopalivom vymedzeným v článku 2 druhom odseku bode 34 smernice (EÚ) 2018/2001 alebo biopalivom vyrobeným zo surovín uvedených v časti B prílohy IX k uvedenej smernici, ktoré spĺňajú kritériá udržateľnosti a úspor emisií skleníkových plynov stanovené v článku 29 ods. 2 až 7 uvedenej smernice a sú certifikované v súlade s článkom 30 uvedenej smernice</t>
        </is>
      </c>
      <c r="CN152" s="2" t="inlineStr">
        <is>
          <t>trajnostno letalsko gorivo</t>
        </is>
      </c>
      <c r="CO152" s="2" t="inlineStr">
        <is>
          <t>3</t>
        </is>
      </c>
      <c r="CP152" s="2" t="inlineStr">
        <is>
          <t/>
        </is>
      </c>
      <c r="CQ152" t="inlineStr">
        <is>
          <t>letalsko gorivo, pridobljeno iz obnovljivih virov energije</t>
        </is>
      </c>
      <c r="CR152" s="2" t="inlineStr">
        <is>
          <t>hållbart flygbränsle</t>
        </is>
      </c>
      <c r="CS152" s="2" t="inlineStr">
        <is>
          <t>3</t>
        </is>
      </c>
      <c r="CT152" s="2" t="inlineStr">
        <is>
          <t/>
        </is>
      </c>
      <c r="CU152" t="inlineStr">
        <is>
          <t/>
        </is>
      </c>
    </row>
    <row r="153">
      <c r="A153" s="1" t="str">
        <f>HYPERLINK("https://iate.europa.eu/entry/result/3504438/all", "3504438")</f>
        <v>3504438</v>
      </c>
      <c r="B153" t="inlineStr">
        <is>
          <t>TRANSPORT</t>
        </is>
      </c>
      <c r="C153" t="inlineStr">
        <is>
          <t>TRANSPORT|air and space transport|air transport</t>
        </is>
      </c>
      <c r="D153" s="2" t="inlineStr">
        <is>
          <t>летище на пристигане</t>
        </is>
      </c>
      <c r="E153" s="2" t="inlineStr">
        <is>
          <t>3</t>
        </is>
      </c>
      <c r="F153" s="2" t="inlineStr">
        <is>
          <t/>
        </is>
      </c>
      <c r="G153" t="inlineStr">
        <is>
          <t>летището, на което приключва полет, представляващ авиационна дейност, включена в списъка в приложение I към Директива 2003/87/ЕО</t>
        </is>
      </c>
      <c r="H153" s="2" t="inlineStr">
        <is>
          <t>letiště příletu</t>
        </is>
      </c>
      <c r="I153" s="2" t="inlineStr">
        <is>
          <t>3</t>
        </is>
      </c>
      <c r="J153" s="2" t="inlineStr">
        <is>
          <t/>
        </is>
      </c>
      <c r="K153" t="inlineStr">
        <is>
          <t>letiště, na němž končí let, který představuje činnost v oblasti letectví uvedenou v příloze I směrnice 2003/87/ES</t>
        </is>
      </c>
      <c r="L153" s="2" t="inlineStr">
        <is>
          <t>ankomstflyveplads</t>
        </is>
      </c>
      <c r="M153" s="2" t="inlineStr">
        <is>
          <t>3</t>
        </is>
      </c>
      <c r="N153" s="2" t="inlineStr">
        <is>
          <t/>
        </is>
      </c>
      <c r="O153" t="inlineStr">
        <is>
          <t>flyveplads, som
er bestemmelsessted for en flyvning, der udgør en luftfartsaktivitet som
omhandlet i bilag I til direktiv 2003/87/EF</t>
        </is>
      </c>
      <c r="P153" s="2" t="inlineStr">
        <is>
          <t>Ankunftsflugplatz</t>
        </is>
      </c>
      <c r="Q153" s="2" t="inlineStr">
        <is>
          <t>3</t>
        </is>
      </c>
      <c r="R153" s="2" t="inlineStr">
        <is>
          <t/>
        </is>
      </c>
      <c r="S153" t="inlineStr">
        <is>
          <t>Flugplatz, an dem ein Flug, der eine Luftverkehrstätigkeit gemäß Anhang I der Richtlinie 2003/87/EG darstellt, endet</t>
        </is>
      </c>
      <c r="T153" s="2" t="inlineStr">
        <is>
          <t>αεροδρόμιο άφιξης</t>
        </is>
      </c>
      <c r="U153" s="2" t="inlineStr">
        <is>
          <t>3</t>
        </is>
      </c>
      <c r="V153" s="2" t="inlineStr">
        <is>
          <t/>
        </is>
      </c>
      <c r="W153" t="inlineStr">
        <is>
          <t>αεροδρόμιο όπου καταλήγει μια πτήση, η οποία συνιστά αεροπορική δραστηριότητα περιλαμβανόμενη στο παράρτημα I της οδηγίας 2003/87</t>
        </is>
      </c>
      <c r="X153" s="2" t="inlineStr">
        <is>
          <t>aerodrome of arrival|
arrival aerodrome</t>
        </is>
      </c>
      <c r="Y153" s="2" t="inlineStr">
        <is>
          <t>3|
3</t>
        </is>
      </c>
      <c r="Z153" s="2" t="inlineStr">
        <is>
          <t xml:space="preserve">preferred|
</t>
        </is>
      </c>
      <c r="AA153" t="inlineStr">
        <is>
          <t>aerodrome at which a flight constituting an aviation activity listed in Annex I of Directive 2003/87/EC ends</t>
        </is>
      </c>
      <c r="AB153" s="2" t="inlineStr">
        <is>
          <t>aeródromo de destino</t>
        </is>
      </c>
      <c r="AC153" s="2" t="inlineStr">
        <is>
          <t>3</t>
        </is>
      </c>
      <c r="AD153" s="2" t="inlineStr">
        <is>
          <t/>
        </is>
      </c>
      <c r="AE153" t="inlineStr">
        <is>
          <t>Aeródromo en el que termina un vuelo que 
constituye una de las actividades de aviación enumeradas en el anexo I 
de la Directiva 2003/87/CE.</t>
        </is>
      </c>
      <c r="AF153" s="2" t="inlineStr">
        <is>
          <t>maandumislennuväli</t>
        </is>
      </c>
      <c r="AG153" s="2" t="inlineStr">
        <is>
          <t>3</t>
        </is>
      </c>
      <c r="AH153" s="2" t="inlineStr">
        <is>
          <t/>
        </is>
      </c>
      <c r="AI153" t="inlineStr">
        <is>
          <t>lennuväli, millel lõpeb direktiivi 2003/87/EÜ I lisas loetletud lennutegevuse hulka kuuluv lend</t>
        </is>
      </c>
      <c r="AJ153" s="2" t="inlineStr">
        <is>
          <t>saapumislentopaikka</t>
        </is>
      </c>
      <c r="AK153" s="2" t="inlineStr">
        <is>
          <t>3</t>
        </is>
      </c>
      <c r="AL153" s="2" t="inlineStr">
        <is>
          <t/>
        </is>
      </c>
      <c r="AM153" t="inlineStr">
        <is>
          <t>lentopaikka, johon direktiivin 2003/87/EY liitteessä I luetellun ilmailutoiminnan muodostava lento päättyy</t>
        </is>
      </c>
      <c r="AN153" s="2" t="inlineStr">
        <is>
          <t>aérodrome d’arrivée</t>
        </is>
      </c>
      <c r="AO153" s="2" t="inlineStr">
        <is>
          <t>3</t>
        </is>
      </c>
      <c r="AP153" s="2" t="inlineStr">
        <is>
          <t/>
        </is>
      </c>
      <c r="AQ153" t="inlineStr">
        <is>
          <t>aérodrome dans lequel se termine un vol constituant une activité aérienne visée à l'annexe I de la directive 2003/87/CE</t>
        </is>
      </c>
      <c r="AR153" s="2" t="inlineStr">
        <is>
          <t>aeradróm teachta</t>
        </is>
      </c>
      <c r="AS153" s="2" t="inlineStr">
        <is>
          <t>3</t>
        </is>
      </c>
      <c r="AT153" s="2" t="inlineStr">
        <is>
          <t/>
        </is>
      </c>
      <c r="AU153" t="inlineStr">
        <is>
          <t/>
        </is>
      </c>
      <c r="AV153" s="2" t="inlineStr">
        <is>
          <t>dolazni aerodrom</t>
        </is>
      </c>
      <c r="AW153" s="2" t="inlineStr">
        <is>
          <t>3</t>
        </is>
      </c>
      <c r="AX153" s="2" t="inlineStr">
        <is>
          <t/>
        </is>
      </c>
      <c r="AY153" t="inlineStr">
        <is>
          <t>aerodrom na kojem završava let koji predstavlja zrakoplovnu djelatnost iz Priloga I. Direktivi 2003/87/EZ;</t>
        </is>
      </c>
      <c r="AZ153" s="2" t="inlineStr">
        <is>
          <t>érkezési repülőtér</t>
        </is>
      </c>
      <c r="BA153" s="2" t="inlineStr">
        <is>
          <t>3</t>
        </is>
      </c>
      <c r="BB153" s="2" t="inlineStr">
        <is>
          <t/>
        </is>
      </c>
      <c r="BC153" t="inlineStr">
        <is>
          <t>az a repülőtér, ahová a 2003/87/EK irányelv I. mellékletében meghatározott légiközlekedési tevékenységnek minősülő járat megérkezik</t>
        </is>
      </c>
      <c r="BD153" s="2" t="inlineStr">
        <is>
          <t>aerodromo di arrivo</t>
        </is>
      </c>
      <c r="BE153" s="2" t="inlineStr">
        <is>
          <t>3</t>
        </is>
      </c>
      <c r="BF153" s="2" t="inlineStr">
        <is>
          <t/>
        </is>
      </c>
      <c r="BG153" t="inlineStr">
        <is>
          <t>aerodromo nel quale si conclude un volo che costituisce un'attività di trasporto aereo di cui all'allegato I della direttiva 2003/87/CE</t>
        </is>
      </c>
      <c r="BH153" s="2" t="inlineStr">
        <is>
          <t>atskridimo aerodromas|
atvykimo aerodromas</t>
        </is>
      </c>
      <c r="BI153" s="2" t="inlineStr">
        <is>
          <t>3|
3</t>
        </is>
      </c>
      <c r="BJ153" s="2" t="inlineStr">
        <is>
          <t xml:space="preserve">preferred|
</t>
        </is>
      </c>
      <c r="BK153" t="inlineStr">
        <is>
          <t>aerodromas, kuriame baigiamas skrydis, kuris yra aviacijos veikla, nurodyta Direktyvos 2003/87/EB I priede</t>
        </is>
      </c>
      <c r="BL153" s="2" t="inlineStr">
        <is>
          <t>ielidošanas lidlauks</t>
        </is>
      </c>
      <c r="BM153" s="2" t="inlineStr">
        <is>
          <t>3</t>
        </is>
      </c>
      <c r="BN153" s="2" t="inlineStr">
        <is>
          <t/>
        </is>
      </c>
      <c r="BO153" t="inlineStr">
        <is>
          <t>lidlauks, kurā pabeidz lidojumu, kas ietilpst &lt;a href="https://eur-lex.europa.eu/legal-content/LV/TXT/?uri=CELEX%3A32003L0087&amp;amp;qid=1636717334864" target="_blank"&gt;Direktīvas 2003/87/EK I pielikumā&lt;time datetime="12.11.2021."&gt; (12.11.2021.)&lt;/time&gt;&lt;/a&gt; uzskaitītajās darbībās</t>
        </is>
      </c>
      <c r="BP153" s="2" t="inlineStr">
        <is>
          <t>ajrudrom tal-wasla</t>
        </is>
      </c>
      <c r="BQ153" s="2" t="inlineStr">
        <is>
          <t>3</t>
        </is>
      </c>
      <c r="BR153" s="2" t="inlineStr">
        <is>
          <t/>
        </is>
      </c>
      <c r="BS153" t="inlineStr">
        <is>
          <t>l-ajrudrom li fih tispiċċa titjira li tikkostitwixxi attività tal-avjazzjoni elenkata fl-Anness I tad-Direttiva 2003/87/KE</t>
        </is>
      </c>
      <c r="BT153" s="2" t="inlineStr">
        <is>
          <t>luchthaven van aankomst|
luchtvaartterrein van aankomst|
vliegveld van aankomst</t>
        </is>
      </c>
      <c r="BU153" s="2" t="inlineStr">
        <is>
          <t>3|
3|
3</t>
        </is>
      </c>
      <c r="BV153" s="2" t="inlineStr">
        <is>
          <t xml:space="preserve">|
|
</t>
        </is>
      </c>
      <c r="BW153" t="inlineStr">
        <is>
          <t>luchtvaartterrein waar een vlucht daadwerkelijk eindigt</t>
        </is>
      </c>
      <c r="BX153" s="2" t="inlineStr">
        <is>
          <t>lotnisko przylotu</t>
        </is>
      </c>
      <c r="BY153" s="2" t="inlineStr">
        <is>
          <t>3</t>
        </is>
      </c>
      <c r="BZ153" s="2" t="inlineStr">
        <is>
          <t/>
        </is>
      </c>
      <c r="CA153" t="inlineStr">
        <is>
          <t>lotnisko, na którym kończy się lot stanowiący działalność lotniczą</t>
        </is>
      </c>
      <c r="CB153" s="2" t="inlineStr">
        <is>
          <t>aeródromo de chegada|
aeroporto de chegada</t>
        </is>
      </c>
      <c r="CC153" s="2" t="inlineStr">
        <is>
          <t>3|
3</t>
        </is>
      </c>
      <c r="CD153" s="2" t="inlineStr">
        <is>
          <t xml:space="preserve">|
</t>
        </is>
      </c>
      <c r="CE153" t="inlineStr">
        <is>
          <t>O aeródromo em que termina um voo.</t>
        </is>
      </c>
      <c r="CF153" s="2" t="inlineStr">
        <is>
          <t>aerodrom de sosire</t>
        </is>
      </c>
      <c r="CG153" s="2" t="inlineStr">
        <is>
          <t>3</t>
        </is>
      </c>
      <c r="CH153" s="2" t="inlineStr">
        <is>
          <t/>
        </is>
      </c>
      <c r="CI153" t="inlineStr">
        <is>
          <t/>
        </is>
      </c>
      <c r="CJ153" s="2" t="inlineStr">
        <is>
          <t>letisko príletu</t>
        </is>
      </c>
      <c r="CK153" s="2" t="inlineStr">
        <is>
          <t>3</t>
        </is>
      </c>
      <c r="CL153" s="2" t="inlineStr">
        <is>
          <t/>
        </is>
      </c>
      <c r="CM153" t="inlineStr">
        <is>
          <t>letisko, kde sa končí let predstavujúci činnosť leteckej dopravy</t>
        </is>
      </c>
      <c r="CN153" s="2" t="inlineStr">
        <is>
          <t>aerodrom prihoda</t>
        </is>
      </c>
      <c r="CO153" s="2" t="inlineStr">
        <is>
          <t>3</t>
        </is>
      </c>
      <c r="CP153" s="2" t="inlineStr">
        <is>
          <t/>
        </is>
      </c>
      <c r="CQ153" t="inlineStr">
        <is>
          <t/>
        </is>
      </c>
      <c r="CR153" s="2" t="inlineStr">
        <is>
          <t>ankomstflygplats|
destinationsflygplats</t>
        </is>
      </c>
      <c r="CS153" s="2" t="inlineStr">
        <is>
          <t>3|
3</t>
        </is>
      </c>
      <c r="CT153" s="2" t="inlineStr">
        <is>
          <t xml:space="preserve">|
</t>
        </is>
      </c>
      <c r="CU153" t="inlineStr">
        <is>
          <t>flygplats som är slutpunkt för en flygning som utgör en luftfartsverksamhet enligt förteckningen i bilaga I till direktiv 2003/87/EG</t>
        </is>
      </c>
    </row>
    <row r="154">
      <c r="A154" s="1" t="str">
        <f>HYPERLINK("https://iate.europa.eu/entry/result/3599850/all", "3599850")</f>
        <v>3599850</v>
      </c>
      <c r="B154" t="inlineStr">
        <is>
          <t>TRANSPORT;ENERGY</t>
        </is>
      </c>
      <c r="C154" t="inlineStr">
        <is>
          <t>TRANSPORT|air and space transport;ENERGY|oil industry|petrochemicals|petroleum product|motor fuel|aviation fuel</t>
        </is>
      </c>
      <c r="D154" s="2" t="inlineStr">
        <is>
          <t>доставчик на авиационно гориво</t>
        </is>
      </c>
      <c r="E154" s="2" t="inlineStr">
        <is>
          <t>3</t>
        </is>
      </c>
      <c r="F154" s="2" t="inlineStr">
        <is>
          <t/>
        </is>
      </c>
      <c r="G154" t="inlineStr">
        <is>
          <t>доставчик на гориво, както е определен в член 2, втора алинея, точка 38 от Директива (ЕС) 2018/2001, който доставя авиационно гориво на летище в Съюза</t>
        </is>
      </c>
      <c r="H154" s="2" t="inlineStr">
        <is>
          <t>dodavatel leteckého paliva|
dodavatel leteckých pohonných hmot</t>
        </is>
      </c>
      <c r="I154" s="2" t="inlineStr">
        <is>
          <t>3|
3</t>
        </is>
      </c>
      <c r="J154" s="2" t="inlineStr">
        <is>
          <t xml:space="preserve">|
</t>
        </is>
      </c>
      <c r="K154" t="inlineStr">
        <is>
          <t/>
        </is>
      </c>
      <c r="L154" s="2" t="inlineStr">
        <is>
          <t>flybrændstofleverandør</t>
        </is>
      </c>
      <c r="M154" s="2" t="inlineStr">
        <is>
          <t>3</t>
        </is>
      </c>
      <c r="N154" s="2" t="inlineStr">
        <is>
          <t/>
        </is>
      </c>
      <c r="O154" t="inlineStr">
        <is>
          <t>leverandør af &lt;a href="https://iate.europa.eu/entry/result/812122/da" target="_blank"&gt;flybrændstof&lt;/a&gt;</t>
        </is>
      </c>
      <c r="P154" s="2" t="inlineStr">
        <is>
          <t>Flugkraftstoffanbieter</t>
        </is>
      </c>
      <c r="Q154" s="2" t="inlineStr">
        <is>
          <t>3</t>
        </is>
      </c>
      <c r="R154" s="2" t="inlineStr">
        <is>
          <t/>
        </is>
      </c>
      <c r="S154" t="inlineStr">
        <is>
          <t>Kraftstoffanbieter im Sinne von Artikel 2 Absatz 2 Nummer 38 der Richtlinie (EU) 2018/2001, der Flugkraftstoff an einem Flughafen der Union bereitstellt</t>
        </is>
      </c>
      <c r="T154" s="2" t="inlineStr">
        <is>
          <t>προμηθευτής αεροπορικών καυσίμων</t>
        </is>
      </c>
      <c r="U154" s="2" t="inlineStr">
        <is>
          <t>3</t>
        </is>
      </c>
      <c r="V154" s="2" t="inlineStr">
        <is>
          <t/>
        </is>
      </c>
      <c r="W154" t="inlineStr">
        <is>
          <t>προμηθευτής του ειδικού τύπου καυσίμου που χρησιμοποιείται για την κίνηση αεροσκαφών</t>
        </is>
      </c>
      <c r="X154" s="2" t="inlineStr">
        <is>
          <t>aviation fuel supplier</t>
        </is>
      </c>
      <c r="Y154" s="2" t="inlineStr">
        <is>
          <t>3</t>
        </is>
      </c>
      <c r="Z154" s="2" t="inlineStr">
        <is>
          <t/>
        </is>
      </c>
      <c r="AA154" t="inlineStr">
        <is>
          <t>supplier of &lt;a href="https://iate.europa.eu/entry/result/812122/all" target="_blank"&gt;aviation fuel&lt;/a&gt;</t>
        </is>
      </c>
      <c r="AB154" s="2" t="inlineStr">
        <is>
          <t>suministrador de combustible de aviación</t>
        </is>
      </c>
      <c r="AC154" s="2" t="inlineStr">
        <is>
          <t>3</t>
        </is>
      </c>
      <c r="AD154" s="2" t="inlineStr">
        <is>
          <t/>
        </is>
      </c>
      <c r="AE154" t="inlineStr">
        <is>
          <t/>
        </is>
      </c>
      <c r="AF154" s="2" t="inlineStr">
        <is>
          <t>lennukikütuse tarnija</t>
        </is>
      </c>
      <c r="AG154" s="2" t="inlineStr">
        <is>
          <t>3</t>
        </is>
      </c>
      <c r="AH154" s="2" t="inlineStr">
        <is>
          <t/>
        </is>
      </c>
      <c r="AI154" t="inlineStr">
        <is>
          <t/>
        </is>
      </c>
      <c r="AJ154" s="2" t="inlineStr">
        <is>
          <t>lentopolttoaineen toimittaja</t>
        </is>
      </c>
      <c r="AK154" s="2" t="inlineStr">
        <is>
          <t>3</t>
        </is>
      </c>
      <c r="AL154" s="2" t="inlineStr">
        <is>
          <t/>
        </is>
      </c>
      <c r="AM154" t="inlineStr">
        <is>
          <t/>
        </is>
      </c>
      <c r="AN154" s="2" t="inlineStr">
        <is>
          <t>fournisseur de carburéacteur|
fournisseur de carburant d'aviation</t>
        </is>
      </c>
      <c r="AO154" s="2" t="inlineStr">
        <is>
          <t>3|
3</t>
        </is>
      </c>
      <c r="AP154" s="2" t="inlineStr">
        <is>
          <t xml:space="preserve">|
</t>
        </is>
      </c>
      <c r="AQ154" t="inlineStr">
        <is>
          <t/>
        </is>
      </c>
      <c r="AR154" s="2" t="inlineStr">
        <is>
          <t>soláthróir breosla eitlíochta</t>
        </is>
      </c>
      <c r="AS154" s="2" t="inlineStr">
        <is>
          <t>3</t>
        </is>
      </c>
      <c r="AT154" s="2" t="inlineStr">
        <is>
          <t/>
        </is>
      </c>
      <c r="AU154" t="inlineStr">
        <is>
          <t/>
        </is>
      </c>
      <c r="AV154" s="2" t="inlineStr">
        <is>
          <t>opskrbljivač zrakoplovnim gorivom</t>
        </is>
      </c>
      <c r="AW154" s="2" t="inlineStr">
        <is>
          <t>3</t>
        </is>
      </c>
      <c r="AX154" s="2" t="inlineStr">
        <is>
          <t/>
        </is>
      </c>
      <c r="AY154" t="inlineStr">
        <is>
          <t/>
        </is>
      </c>
      <c r="AZ154" s="2" t="inlineStr">
        <is>
          <t>légijárműüzemanyag-forgalmazó</t>
        </is>
      </c>
      <c r="BA154" s="2" t="inlineStr">
        <is>
          <t>3</t>
        </is>
      </c>
      <c r="BB154" s="2" t="inlineStr">
        <is>
          <t>proposed</t>
        </is>
      </c>
      <c r="BC154" t="inlineStr">
        <is>
          <t>&lt;a href="https://iate.europa.eu/entry/result/812122/hu" target="_blank"&gt;légijármű-üzemanyag&lt;/a&gt; értékesítésével foglalkozó &lt;a href="https://iate.europa.eu/entry/result/3599721/hu" target="_blank"&gt;üzemanyag-forgalmazó&lt;/a&gt;</t>
        </is>
      </c>
      <c r="BD154" s="2" t="inlineStr">
        <is>
          <t>fornitore di carburante per l'aviazione</t>
        </is>
      </c>
      <c r="BE154" s="2" t="inlineStr">
        <is>
          <t>3</t>
        </is>
      </c>
      <c r="BF154" s="2" t="inlineStr">
        <is>
          <t/>
        </is>
      </c>
      <c r="BG154" t="inlineStr">
        <is>
          <t>soggetto che fornisce carburante per l'aviazione presso un aeroporto dell'Unione ed è responsabile del passaggio del carburante attraverso un punto di riscossione delle accise o, se non è dovuta alcuna accisa o se debitamente giustificato, qualsiasi altro soggetto pertinente designato da uno Stato membro</t>
        </is>
      </c>
      <c r="BH154" s="2" t="inlineStr">
        <is>
          <t>aviacinių degalų tiekėjas</t>
        </is>
      </c>
      <c r="BI154" s="2" t="inlineStr">
        <is>
          <t>3</t>
        </is>
      </c>
      <c r="BJ154" s="2" t="inlineStr">
        <is>
          <t/>
        </is>
      </c>
      <c r="BK154" t="inlineStr">
        <is>
          <t/>
        </is>
      </c>
      <c r="BL154" s="2" t="inlineStr">
        <is>
          <t>aviācijas degvielas piegādātājs</t>
        </is>
      </c>
      <c r="BM154" s="2" t="inlineStr">
        <is>
          <t>3</t>
        </is>
      </c>
      <c r="BN154" s="2" t="inlineStr">
        <is>
          <t/>
        </is>
      </c>
      <c r="BO154" t="inlineStr">
        <is>
          <t/>
        </is>
      </c>
      <c r="BP154" s="2" t="inlineStr">
        <is>
          <t>fornitur tal-fjuwil tal-avjazzjoni</t>
        </is>
      </c>
      <c r="BQ154" s="2" t="inlineStr">
        <is>
          <t>3</t>
        </is>
      </c>
      <c r="BR154" s="2" t="inlineStr">
        <is>
          <t/>
        </is>
      </c>
      <c r="BS154" t="inlineStr">
        <is>
          <t>fornitur tal-&lt;a href="https://iate.europa.eu/entry/result/812122/mt" target="_blank"&gt;fjuwil tal-avjazzjoni&lt;/a&gt;</t>
        </is>
      </c>
      <c r="BT154" s="2" t="inlineStr">
        <is>
          <t>leverancier van luchtvaartbrandstof</t>
        </is>
      </c>
      <c r="BU154" s="2" t="inlineStr">
        <is>
          <t>3</t>
        </is>
      </c>
      <c r="BV154" s="2" t="inlineStr">
        <is>
          <t/>
        </is>
      </c>
      <c r="BW154" t="inlineStr">
        <is>
          <t/>
        </is>
      </c>
      <c r="BX154" s="2" t="inlineStr">
        <is>
          <t>dostawca paliwa lotniczego</t>
        </is>
      </c>
      <c r="BY154" s="2" t="inlineStr">
        <is>
          <t>3</t>
        </is>
      </c>
      <c r="BZ154" s="2" t="inlineStr">
        <is>
          <t/>
        </is>
      </c>
      <c r="CA154" t="inlineStr">
        <is>
          <t>podmiot zajmujący się dostarczaniem &lt;a href="https://iate.europa.eu/entry/result/812122/pl" target="_blank"&gt;paliwa lotniczego&lt;/a&gt;</t>
        </is>
      </c>
      <c r="CB154" s="2" t="inlineStr">
        <is>
          <t>fornecedor de combustível de aviação</t>
        </is>
      </c>
      <c r="CC154" s="2" t="inlineStr">
        <is>
          <t>3</t>
        </is>
      </c>
      <c r="CD154" s="2" t="inlineStr">
        <is>
          <t/>
        </is>
      </c>
      <c r="CE154" t="inlineStr">
        <is>
          <t>Fornecedor de combustível para aeronaves.</t>
        </is>
      </c>
      <c r="CF154" s="2" t="inlineStr">
        <is>
          <t>furnizor de combustibili de aviație</t>
        </is>
      </c>
      <c r="CG154" s="2" t="inlineStr">
        <is>
          <t>3</t>
        </is>
      </c>
      <c r="CH154" s="2" t="inlineStr">
        <is>
          <t/>
        </is>
      </c>
      <c r="CI154" t="inlineStr">
        <is>
          <t/>
        </is>
      </c>
      <c r="CJ154" s="2" t="inlineStr">
        <is>
          <t>dodávateľ leteckého paliva</t>
        </is>
      </c>
      <c r="CK154" s="2" t="inlineStr">
        <is>
          <t>3</t>
        </is>
      </c>
      <c r="CL154" s="2" t="inlineStr">
        <is>
          <t/>
        </is>
      </c>
      <c r="CM154" t="inlineStr">
        <is>
          <t>dodávateľ paliva podľa vymedzenia v článku 2 druhom odseku bode 38 &lt;a href="https://eur-lex.europa.eu/legal-content/SK/TXT/HTML/?uri=CELEX:02018L2001-20181221&amp;amp;qid=1632897867390&amp;amp;from=EN" target="_blank"&gt;smernice (EÚ) 2018/2001&lt;/a&gt;, ktorý dodáva letecké palivo na letisku Únie</t>
        </is>
      </c>
      <c r="CN154" s="2" t="inlineStr">
        <is>
          <t>dobavitelj letalskega goriva</t>
        </is>
      </c>
      <c r="CO154" s="2" t="inlineStr">
        <is>
          <t>3</t>
        </is>
      </c>
      <c r="CP154" s="2" t="inlineStr">
        <is>
          <t/>
        </is>
      </c>
      <c r="CQ154" t="inlineStr">
        <is>
          <t/>
        </is>
      </c>
      <c r="CR154" s="2" t="inlineStr">
        <is>
          <t>flygbränsleleverantör</t>
        </is>
      </c>
      <c r="CS154" s="2" t="inlineStr">
        <is>
          <t>3</t>
        </is>
      </c>
      <c r="CT154" s="2" t="inlineStr">
        <is>
          <t/>
        </is>
      </c>
      <c r="CU154" t="inlineStr">
        <is>
          <t/>
        </is>
      </c>
    </row>
    <row r="155">
      <c r="A155" s="1" t="str">
        <f>HYPERLINK("https://iate.europa.eu/entry/result/784277/all", "784277")</f>
        <v>784277</v>
      </c>
      <c r="B155" t="inlineStr">
        <is>
          <t>TRANSPORT</t>
        </is>
      </c>
      <c r="C155" t="inlineStr">
        <is>
          <t>TRANSPORT|air and space transport|air transport</t>
        </is>
      </c>
      <c r="D155" s="2" t="inlineStr">
        <is>
          <t>полезен товар</t>
        </is>
      </c>
      <c r="E155" s="2" t="inlineStr">
        <is>
          <t>3</t>
        </is>
      </c>
      <c r="F155" s="2" t="inlineStr">
        <is>
          <t/>
        </is>
      </c>
      <c r="G155" t="inlineStr">
        <is>
          <t>общата маса на товара, пощенските пратки, пътниците и багажа, превозвани на борда на въздухоплавателното средство по време на полет</t>
        </is>
      </c>
      <c r="H155" s="2" t="inlineStr">
        <is>
          <t>užitečné zatížení</t>
        </is>
      </c>
      <c r="I155" s="2" t="inlineStr">
        <is>
          <t>3</t>
        </is>
      </c>
      <c r="J155" s="2" t="inlineStr">
        <is>
          <t/>
        </is>
      </c>
      <c r="K155" t="inlineStr">
        <is>
          <t>celková hmotnost nákladu, poštovních zásilek, cestujících a zavazadel přepravovaných na palubě letadla během letu</t>
        </is>
      </c>
      <c r="L155" s="2" t="inlineStr">
        <is>
          <t>nyttelast</t>
        </is>
      </c>
      <c r="M155" s="2" t="inlineStr">
        <is>
          <t>3</t>
        </is>
      </c>
      <c r="N155" s="2" t="inlineStr">
        <is>
          <t/>
        </is>
      </c>
      <c r="O155" t="inlineStr">
        <is>
          <t>samlet masse af
fragt, post, passagerer og bagage, der medbringes om bord på et luftfartøj
under en flyvning</t>
        </is>
      </c>
      <c r="P155" s="2" t="inlineStr">
        <is>
          <t>NL|
Nutzlast</t>
        </is>
      </c>
      <c r="Q155" s="2" t="inlineStr">
        <is>
          <t>2|
3</t>
        </is>
      </c>
      <c r="R155" s="2" t="inlineStr">
        <is>
          <t xml:space="preserve">|
</t>
        </is>
      </c>
      <c r="S155" t="inlineStr">
        <is>
          <t>Gesamtmasse der während eines Fluges an Bord beförderten Fracht, Post, Fluggäste und Gepäckstücke</t>
        </is>
      </c>
      <c r="T155" s="2" t="inlineStr">
        <is>
          <t>ωφέλιμο φορτίο</t>
        </is>
      </c>
      <c r="U155" s="2" t="inlineStr">
        <is>
          <t>3</t>
        </is>
      </c>
      <c r="V155" s="2" t="inlineStr">
        <is>
          <t/>
        </is>
      </c>
      <c r="W155" t="inlineStr">
        <is>
          <t>συνολική μάζα φορτίου, ταχυδρομείου, επιβατών και αποσκευών που μεταφέρει αεροσκάφος κατά τη διάρκεια πτήσης</t>
        </is>
      </c>
      <c r="X155" s="2" t="inlineStr">
        <is>
          <t>payload|
PL</t>
        </is>
      </c>
      <c r="Y155" s="2" t="inlineStr">
        <is>
          <t>3|
3</t>
        </is>
      </c>
      <c r="Z155" s="2" t="inlineStr">
        <is>
          <t xml:space="preserve">|
</t>
        </is>
      </c>
      <c r="AA155" t="inlineStr">
        <is>
          <t>total mass of freight, mail, passengers and baggage carried onboard an aircraft during a flight</t>
        </is>
      </c>
      <c r="AB155" s="2" t="inlineStr">
        <is>
          <t>carga útil</t>
        </is>
      </c>
      <c r="AC155" s="2" t="inlineStr">
        <is>
          <t>3</t>
        </is>
      </c>
      <c r="AD155" s="2" t="inlineStr">
        <is>
          <t/>
        </is>
      </c>
      <c r="AE155" t="inlineStr">
        <is>
          <t>Masa total de carga, correo, pasajeros y equipaje transportados a bordo de una aeronave durante un vuelo.</t>
        </is>
      </c>
      <c r="AF155" s="2" t="inlineStr">
        <is>
          <t>nimikoormus</t>
        </is>
      </c>
      <c r="AG155" s="2" t="inlineStr">
        <is>
          <t>3</t>
        </is>
      </c>
      <c r="AH155" s="2" t="inlineStr">
        <is>
          <t/>
        </is>
      </c>
      <c r="AI155" t="inlineStr">
        <is>
          <t>lennu ajal õhusõiduki pardal asuva lasti, posti, reisijate ja pagasi üldkaal</t>
        </is>
      </c>
      <c r="AJ155" s="2" t="inlineStr">
        <is>
          <t>hyötykuorma</t>
        </is>
      </c>
      <c r="AK155" s="2" t="inlineStr">
        <is>
          <t>3</t>
        </is>
      </c>
      <c r="AL155" s="2" t="inlineStr">
        <is>
          <t/>
        </is>
      </c>
      <c r="AM155" t="inlineStr">
        <is>
          <t>lennon aikana ilma-aluksessa kuljetetun rahdin, postin, matkatavaroiden ja matkustajien kokonaismassa</t>
        </is>
      </c>
      <c r="AN155" s="2" t="inlineStr">
        <is>
          <t>charge utile</t>
        </is>
      </c>
      <c r="AO155" s="2" t="inlineStr">
        <is>
          <t>3</t>
        </is>
      </c>
      <c r="AP155" s="2" t="inlineStr">
        <is>
          <t/>
        </is>
      </c>
      <c r="AQ155" t="inlineStr">
        <is>
          <t>masse totale du fret, du courrier, des passagers et des bagages transportés à bord d'un aéronef durant un vol</t>
        </is>
      </c>
      <c r="AR155" s="2" t="inlineStr">
        <is>
          <t>pálasta</t>
        </is>
      </c>
      <c r="AS155" s="2" t="inlineStr">
        <is>
          <t>3</t>
        </is>
      </c>
      <c r="AT155" s="2" t="inlineStr">
        <is>
          <t/>
        </is>
      </c>
      <c r="AU155" t="inlineStr">
        <is>
          <t>mais iomlán lastais, idir phost, phaisinéirí agus bhagáiste, arna iompar ag eitleán le linn na heitilte</t>
        </is>
      </c>
      <c r="AV155" s="2" t="inlineStr">
        <is>
          <t>korisni teret</t>
        </is>
      </c>
      <c r="AW155" s="2" t="inlineStr">
        <is>
          <t>3</t>
        </is>
      </c>
      <c r="AX155" s="2" t="inlineStr">
        <is>
          <t/>
        </is>
      </c>
      <c r="AY155" t="inlineStr">
        <is>
          <t>ukupna masa tereta, pošte, putnika i prtljage koji se nalaze u zrakoplovu tijekom leta</t>
        </is>
      </c>
      <c r="AZ155" s="2" t="inlineStr">
        <is>
          <t>hasznos teher</t>
        </is>
      </c>
      <c r="BA155" s="2" t="inlineStr">
        <is>
          <t>3</t>
        </is>
      </c>
      <c r="BB155" s="2" t="inlineStr">
        <is>
          <t/>
        </is>
      </c>
      <c r="BC155" t="inlineStr">
        <is>
          <t>a repülés során a légi jármű fedélzetén szállított áruk, postai küldemények, utasok és csomagok összes tömege</t>
        </is>
      </c>
      <c r="BD155" s="2" t="inlineStr">
        <is>
          <t>carico pagante|
carico utile</t>
        </is>
      </c>
      <c r="BE155" s="2" t="inlineStr">
        <is>
          <t>3|
3</t>
        </is>
      </c>
      <c r="BF155" s="2" t="inlineStr">
        <is>
          <t>|
preferred</t>
        </is>
      </c>
      <c r="BG155" t="inlineStr">
        <is>
          <t>massa totale di merci, posta, passeggeri e bagagli trasportati a bordo dell'aeromobile durante un volo</t>
        </is>
      </c>
      <c r="BH155" s="2" t="inlineStr">
        <is>
          <t>naudingojo krovinio svoris|
naudingasis krovinys</t>
        </is>
      </c>
      <c r="BI155" s="2" t="inlineStr">
        <is>
          <t>3|
3</t>
        </is>
      </c>
      <c r="BJ155" s="2" t="inlineStr">
        <is>
          <t xml:space="preserve">|
</t>
        </is>
      </c>
      <c r="BK155" t="inlineStr">
        <is>
          <t>bendra orlaivyje skrydžio metu esančių krovinių, pašto, keleivių ir bagažo masė</t>
        </is>
      </c>
      <c r="BL155" s="2" t="inlineStr">
        <is>
          <t>komerckrava</t>
        </is>
      </c>
      <c r="BM155" s="2" t="inlineStr">
        <is>
          <t>3</t>
        </is>
      </c>
      <c r="BN155" s="2" t="inlineStr">
        <is>
          <t/>
        </is>
      </c>
      <c r="BO155" t="inlineStr">
        <is>
          <t>lidojuma laikā gaisa kuģī pārvadātās kravas, pasta, pasažieru un bagāžas kopējā masa</t>
        </is>
      </c>
      <c r="BP155" s="2" t="inlineStr">
        <is>
          <t>tagħbija utli</t>
        </is>
      </c>
      <c r="BQ155" s="2" t="inlineStr">
        <is>
          <t>3</t>
        </is>
      </c>
      <c r="BR155" s="2" t="inlineStr">
        <is>
          <t/>
        </is>
      </c>
      <c r="BS155" t="inlineStr">
        <is>
          <t>il-massa totali ta' merkanzija, posta, passiġġieri u bagalji li jinġarru abbord inġenju tal-ajru waqt titjira</t>
        </is>
      </c>
      <c r="BT155" s="2" t="inlineStr">
        <is>
          <t>payload|
betalende lading|
lading</t>
        </is>
      </c>
      <c r="BU155" s="2" t="inlineStr">
        <is>
          <t>3|
3|
3</t>
        </is>
      </c>
      <c r="BV155" s="2" t="inlineStr">
        <is>
          <t xml:space="preserve">|
|
</t>
        </is>
      </c>
      <c r="BW155" t="inlineStr">
        <is>
          <t>totale massa aan vracht, post, passagiers en bagage die zich tijdens een vlucht aan boord van een vliegtuig bevindt en waaruit inkomsten worden gehaald</t>
        </is>
      </c>
      <c r="BX155" s="2" t="inlineStr">
        <is>
          <t>ładunek handlowy</t>
        </is>
      </c>
      <c r="BY155" s="2" t="inlineStr">
        <is>
          <t>3</t>
        </is>
      </c>
      <c r="BZ155" s="2" t="inlineStr">
        <is>
          <t/>
        </is>
      </c>
      <c r="CA155" t="inlineStr">
        <is>
          <t>łączna masa przewożonych ładunków, poczty, pasażerów i bagażu znajdujących się na pokładzie statku powietrznego w czasie lotu</t>
        </is>
      </c>
      <c r="CB155" s="2" t="inlineStr">
        <is>
          <t>carga útil</t>
        </is>
      </c>
      <c r="CC155" s="2" t="inlineStr">
        <is>
          <t>3</t>
        </is>
      </c>
      <c r="CD155" s="2" t="inlineStr">
        <is>
          <t/>
        </is>
      </c>
      <c r="CE155" t="inlineStr">
        <is>
          <t>Massa total da carga, correio, passageiros e bagagem transportados a bordo de uma aeronave durante um voo.</t>
        </is>
      </c>
      <c r="CF155" s="2" t="inlineStr">
        <is>
          <t>sarcină utilă</t>
        </is>
      </c>
      <c r="CG155" s="2" t="inlineStr">
        <is>
          <t>3</t>
        </is>
      </c>
      <c r="CH155" s="2" t="inlineStr">
        <is>
          <t/>
        </is>
      </c>
      <c r="CI155" t="inlineStr">
        <is>
          <t>masa totală a mărfurilor, poștei, pasagerilor și bagajelor transportate la bordul unei aeronave în timpul unui zbor</t>
        </is>
      </c>
      <c r="CJ155" s="2" t="inlineStr">
        <is>
          <t>užitočné zaťaženie</t>
        </is>
      </c>
      <c r="CK155" s="2" t="inlineStr">
        <is>
          <t>3</t>
        </is>
      </c>
      <c r="CL155" s="2" t="inlineStr">
        <is>
          <t/>
        </is>
      </c>
      <c r="CM155" t="inlineStr">
        <is>
          <t>celková hmotnosť nákladu, pošty, cestujúcich a batožiny, prepravovaných na palube lietadla počas letu</t>
        </is>
      </c>
      <c r="CN155" s="2" t="inlineStr">
        <is>
          <t>koristni tovor</t>
        </is>
      </c>
      <c r="CO155" s="2" t="inlineStr">
        <is>
          <t>3</t>
        </is>
      </c>
      <c r="CP155" s="2" t="inlineStr">
        <is>
          <t/>
        </is>
      </c>
      <c r="CQ155" t="inlineStr">
        <is>
          <t>skupna masa tovora, pošte, potnikov in prtljage na krovu zrakoplova med letom</t>
        </is>
      </c>
      <c r="CR155" s="2" t="inlineStr">
        <is>
          <t>nyttolast</t>
        </is>
      </c>
      <c r="CS155" s="2" t="inlineStr">
        <is>
          <t>3</t>
        </is>
      </c>
      <c r="CT155" s="2" t="inlineStr">
        <is>
          <t/>
        </is>
      </c>
      <c r="CU155" t="inlineStr">
        <is>
          <t>totala massan av gods, post, passagerare och bagage ombord på ett luftfartyg under en flygning</t>
        </is>
      </c>
    </row>
    <row r="156">
      <c r="A156" s="1" t="str">
        <f>HYPERLINK("https://iate.europa.eu/entry/result/29532/all", "29532")</f>
        <v>29532</v>
      </c>
      <c r="B156" t="inlineStr">
        <is>
          <t>TRANSPORT</t>
        </is>
      </c>
      <c r="C156" t="inlineStr">
        <is>
          <t>TRANSPORT|air and space transport|air transport</t>
        </is>
      </c>
      <c r="D156" s="2" t="inlineStr">
        <is>
          <t>военен полет</t>
        </is>
      </c>
      <c r="E156" s="2" t="inlineStr">
        <is>
          <t>3</t>
        </is>
      </c>
      <c r="F156" s="2" t="inlineStr">
        <is>
          <t/>
        </is>
      </c>
      <c r="G156" t="inlineStr">
        <is>
          <t>полет, пряко свързан с военни дейности</t>
        </is>
      </c>
      <c r="H156" s="2" t="inlineStr">
        <is>
          <t>vojenský let</t>
        </is>
      </c>
      <c r="I156" s="2" t="inlineStr">
        <is>
          <t>3</t>
        </is>
      </c>
      <c r="J156" s="2" t="inlineStr">
        <is>
          <t/>
        </is>
      </c>
      <c r="K156" t="inlineStr">
        <is>
          <t>let přímo spojený s výkonem vojenských činností</t>
        </is>
      </c>
      <c r="L156" s="2" t="inlineStr">
        <is>
          <t>militær flyvning</t>
        </is>
      </c>
      <c r="M156" s="2" t="inlineStr">
        <is>
          <t>3</t>
        </is>
      </c>
      <c r="N156" s="2" t="inlineStr">
        <is>
          <t/>
        </is>
      </c>
      <c r="O156" t="inlineStr">
        <is>
          <t>flyvning, som er
direkte relateret til udførelsen af militære aktiviteter</t>
        </is>
      </c>
      <c r="P156" s="2" t="inlineStr">
        <is>
          <t>Militärflug</t>
        </is>
      </c>
      <c r="Q156" s="2" t="inlineStr">
        <is>
          <t>3</t>
        </is>
      </c>
      <c r="R156" s="2" t="inlineStr">
        <is>
          <t/>
        </is>
      </c>
      <c r="S156" t="inlineStr">
        <is>
          <t>Flüge in unmittelbarem Zusammenhang mit militärischen Tätigkeiten</t>
        </is>
      </c>
      <c r="T156" s="2" t="inlineStr">
        <is>
          <t>στρατιωτική πτήση</t>
        </is>
      </c>
      <c r="U156" s="2" t="inlineStr">
        <is>
          <t>3</t>
        </is>
      </c>
      <c r="V156" s="2" t="inlineStr">
        <is>
          <t/>
        </is>
      </c>
      <c r="W156" t="inlineStr">
        <is>
          <t>πτήση που συνδέεται άμεσα με τη διεξαγωγή στρατιωτικών δραστηριοτήτων</t>
        </is>
      </c>
      <c r="X156" s="2" t="inlineStr">
        <is>
          <t>military flight</t>
        </is>
      </c>
      <c r="Y156" s="2" t="inlineStr">
        <is>
          <t>3</t>
        </is>
      </c>
      <c r="Z156" s="2" t="inlineStr">
        <is>
          <t/>
        </is>
      </c>
      <c r="AA156" t="inlineStr">
        <is>
          <t>flight directly related to the conduct of military activities</t>
        </is>
      </c>
      <c r="AB156" s="2" t="inlineStr">
        <is>
          <t>vuelo militar</t>
        </is>
      </c>
      <c r="AC156" s="2" t="inlineStr">
        <is>
          <t>3</t>
        </is>
      </c>
      <c r="AD156" s="2" t="inlineStr">
        <is>
          <t/>
        </is>
      </c>
      <c r="AE156" t="inlineStr">
        <is>
          <t>Vuelo directamente relacionado con la realización de actividades militares.</t>
        </is>
      </c>
      <c r="AF156" s="2" t="inlineStr">
        <is>
          <t>sõjaline lend</t>
        </is>
      </c>
      <c r="AG156" s="2" t="inlineStr">
        <is>
          <t>3</t>
        </is>
      </c>
      <c r="AH156" s="2" t="inlineStr">
        <is>
          <t/>
        </is>
      </c>
      <c r="AI156" t="inlineStr">
        <is>
          <t>otseselt sõjalise tegevusega seotud lend</t>
        </is>
      </c>
      <c r="AJ156" s="2" t="inlineStr">
        <is>
          <t>sotilaslento</t>
        </is>
      </c>
      <c r="AK156" s="2" t="inlineStr">
        <is>
          <t>3</t>
        </is>
      </c>
      <c r="AL156" s="2" t="inlineStr">
        <is>
          <t/>
        </is>
      </c>
      <c r="AM156" t="inlineStr">
        <is>
          <t>lento, joka liittyy suoraan sotilastoiminnan harjoittamiseen</t>
        </is>
      </c>
      <c r="AN156" s="2" t="inlineStr">
        <is>
          <t>vol militaire</t>
        </is>
      </c>
      <c r="AO156" s="2" t="inlineStr">
        <is>
          <t>3</t>
        </is>
      </c>
      <c r="AP156" s="2" t="inlineStr">
        <is>
          <t/>
        </is>
      </c>
      <c r="AQ156" t="inlineStr">
        <is>
          <t>vol directement lié à la conduite d’activités militaires</t>
        </is>
      </c>
      <c r="AR156" s="2" t="inlineStr">
        <is>
          <t>eitilt mhíleata</t>
        </is>
      </c>
      <c r="AS156" s="2" t="inlineStr">
        <is>
          <t>3</t>
        </is>
      </c>
      <c r="AT156" s="2" t="inlineStr">
        <is>
          <t/>
        </is>
      </c>
      <c r="AU156" t="inlineStr">
        <is>
          <t/>
        </is>
      </c>
      <c r="AV156" s="2" t="inlineStr">
        <is>
          <t>vojni let</t>
        </is>
      </c>
      <c r="AW156" s="2" t="inlineStr">
        <is>
          <t>3</t>
        </is>
      </c>
      <c r="AX156" s="2" t="inlineStr">
        <is>
          <t/>
        </is>
      </c>
      <c r="AY156" t="inlineStr">
        <is>
          <t>let izravno povezan s vođenjem vojnih aktivnosti</t>
        </is>
      </c>
      <c r="AZ156" s="2" t="inlineStr">
        <is>
          <t>katonai célú repülés</t>
        </is>
      </c>
      <c r="BA156" s="2" t="inlineStr">
        <is>
          <t>3</t>
        </is>
      </c>
      <c r="BB156" s="2" t="inlineStr">
        <is>
          <t/>
        </is>
      </c>
      <c r="BC156" t="inlineStr">
        <is>
          <t>a katonai tevékenység folytatásához közvetlenül kapcsolódó repülés</t>
        </is>
      </c>
      <c r="BD156" s="2" t="inlineStr">
        <is>
          <t>volo militare</t>
        </is>
      </c>
      <c r="BE156" s="2" t="inlineStr">
        <is>
          <t>3</t>
        </is>
      </c>
      <c r="BF156" s="2" t="inlineStr">
        <is>
          <t/>
        </is>
      </c>
      <c r="BG156" t="inlineStr">
        <is>
          <t>volo direttamente connesso all’effettuazione di attività militari</t>
        </is>
      </c>
      <c r="BH156" s="2" t="inlineStr">
        <is>
          <t>karinis skrydis</t>
        </is>
      </c>
      <c r="BI156" s="2" t="inlineStr">
        <is>
          <t>3</t>
        </is>
      </c>
      <c r="BJ156" s="2" t="inlineStr">
        <is>
          <t/>
        </is>
      </c>
      <c r="BK156" t="inlineStr">
        <is>
          <t>su karine veikla tiesiogiai susijęs skrydis</t>
        </is>
      </c>
      <c r="BL156" s="2" t="inlineStr">
        <is>
          <t>militārais lidojums</t>
        </is>
      </c>
      <c r="BM156" s="2" t="inlineStr">
        <is>
          <t>3</t>
        </is>
      </c>
      <c r="BN156" s="2" t="inlineStr">
        <is>
          <t/>
        </is>
      </c>
      <c r="BO156" t="inlineStr">
        <is>
          <t>lidojums, kas ir tieši saistīts ar militāru darbību veikšanu</t>
        </is>
      </c>
      <c r="BP156" s="2" t="inlineStr">
        <is>
          <t>titjira militari</t>
        </is>
      </c>
      <c r="BQ156" s="2" t="inlineStr">
        <is>
          <t>3</t>
        </is>
      </c>
      <c r="BR156" s="2" t="inlineStr">
        <is>
          <t/>
        </is>
      </c>
      <c r="BS156" t="inlineStr">
        <is>
          <t>titjira diretta b'rabta mat-twettiq ta' attivitajiet militari</t>
        </is>
      </c>
      <c r="BT156" s="2" t="inlineStr">
        <is>
          <t>militaire vlucht</t>
        </is>
      </c>
      <c r="BU156" s="2" t="inlineStr">
        <is>
          <t>3</t>
        </is>
      </c>
      <c r="BV156" s="2" t="inlineStr">
        <is>
          <t/>
        </is>
      </c>
      <c r="BW156" t="inlineStr">
        <is>
          <t>vlucht die rechtstreeks verband houdt met het verrichten van militaire activiteiten</t>
        </is>
      </c>
      <c r="BX156" s="2" t="inlineStr">
        <is>
          <t>lot wojskowy</t>
        </is>
      </c>
      <c r="BY156" s="2" t="inlineStr">
        <is>
          <t>3</t>
        </is>
      </c>
      <c r="BZ156" s="2" t="inlineStr">
        <is>
          <t/>
        </is>
      </c>
      <c r="CA156" t="inlineStr">
        <is>
          <t>lot bezpośrednio związany z prowadzeniem działań wojskowych</t>
        </is>
      </c>
      <c r="CB156" s="2" t="inlineStr">
        <is>
          <t>voo militar</t>
        </is>
      </c>
      <c r="CC156" s="2" t="inlineStr">
        <is>
          <t>3</t>
        </is>
      </c>
      <c r="CD156" s="2" t="inlineStr">
        <is>
          <t/>
        </is>
      </c>
      <c r="CE156" t="inlineStr">
        <is>
          <t>Voo diretamente relacionado com a execução de atividades militares.</t>
        </is>
      </c>
      <c r="CF156" s="2" t="inlineStr">
        <is>
          <t>zbor militar</t>
        </is>
      </c>
      <c r="CG156" s="2" t="inlineStr">
        <is>
          <t>3</t>
        </is>
      </c>
      <c r="CH156" s="2" t="inlineStr">
        <is>
          <t/>
        </is>
      </c>
      <c r="CI156" t="inlineStr">
        <is>
          <t>zbor executat în cadrul demonstrațiilor aeriene, cu aeronave militare, derulate în conformitate cu regulamentele militare și în limitele impuse de organizator</t>
        </is>
      </c>
      <c r="CJ156" s="2" t="inlineStr">
        <is>
          <t>vojenský let</t>
        </is>
      </c>
      <c r="CK156" s="2" t="inlineStr">
        <is>
          <t>3</t>
        </is>
      </c>
      <c r="CL156" s="2" t="inlineStr">
        <is>
          <t/>
        </is>
      </c>
      <c r="CM156" t="inlineStr">
        <is>
          <t>let priamo súvisiaci s výkonom vojenských činností</t>
        </is>
      </c>
      <c r="CN156" s="2" t="inlineStr">
        <is>
          <t>vojaški let</t>
        </is>
      </c>
      <c r="CO156" s="2" t="inlineStr">
        <is>
          <t>3</t>
        </is>
      </c>
      <c r="CP156" s="2" t="inlineStr">
        <is>
          <t/>
        </is>
      </c>
      <c r="CQ156" t="inlineStr">
        <is>
          <t>let, ki je neposredno povezan z opravljanjem vojaških dejavnosti</t>
        </is>
      </c>
      <c r="CR156" s="2" t="inlineStr">
        <is>
          <t>flygning för militära ändamål</t>
        </is>
      </c>
      <c r="CS156" s="2" t="inlineStr">
        <is>
          <t>3</t>
        </is>
      </c>
      <c r="CT156" s="2" t="inlineStr">
        <is>
          <t/>
        </is>
      </c>
      <c r="CU156" t="inlineStr">
        <is>
          <t>flygning som är direkt knuten till militär verksamhet</t>
        </is>
      </c>
    </row>
    <row r="157">
      <c r="A157" s="1" t="str">
        <f>HYPERLINK("https://iate.europa.eu/entry/result/1101612/all", "1101612")</f>
        <v>1101612</v>
      </c>
      <c r="B157" t="inlineStr">
        <is>
          <t>TRANSPORT</t>
        </is>
      </c>
      <c r="C157" t="inlineStr">
        <is>
          <t>TRANSPORT|air and space transport|air transport</t>
        </is>
      </c>
      <c r="D157" s="2" t="inlineStr">
        <is>
          <t>летище на заминаване</t>
        </is>
      </c>
      <c r="E157" s="2" t="inlineStr">
        <is>
          <t>3</t>
        </is>
      </c>
      <c r="F157" s="2" t="inlineStr">
        <is>
          <t/>
        </is>
      </c>
      <c r="G157" t="inlineStr">
        <is>
          <t>летището, от което започва полет, представляващ авиационна дейност, включена в списъка в приложение I към Директива 2003/87/ЕО</t>
        </is>
      </c>
      <c r="H157" s="2" t="inlineStr">
        <is>
          <t>letiště odletu</t>
        </is>
      </c>
      <c r="I157" s="2" t="inlineStr">
        <is>
          <t>3</t>
        </is>
      </c>
      <c r="J157" s="2" t="inlineStr">
        <is>
          <t/>
        </is>
      </c>
      <c r="K157" t="inlineStr">
        <is>
          <t>letiště, na němž začíná let, který představuje činnost v oblasti letectví uvedenou v příloze I směrnice 2003/87/ES</t>
        </is>
      </c>
      <c r="L157" s="2" t="inlineStr">
        <is>
          <t>afgangsflyveplads</t>
        </is>
      </c>
      <c r="M157" s="2" t="inlineStr">
        <is>
          <t>3</t>
        </is>
      </c>
      <c r="N157" s="2" t="inlineStr">
        <is>
          <t/>
        </is>
      </c>
      <c r="O157" t="inlineStr">
        <is>
          <t>flyveplads, som
er udgangspunkt for en flyvning, der udgør en luftfartsaktivitet som omhandlet
i bilag I til direktiv 2003/87/EF</t>
        </is>
      </c>
      <c r="P157" s="2" t="inlineStr">
        <is>
          <t>Startflugplatz|
Abflugflugplatz</t>
        </is>
      </c>
      <c r="Q157" s="2" t="inlineStr">
        <is>
          <t>3|
3</t>
        </is>
      </c>
      <c r="R157" s="2" t="inlineStr">
        <is>
          <t xml:space="preserve">|
</t>
        </is>
      </c>
      <c r="S157" t="inlineStr">
        <is>
          <t>Flugplatz, an dem ein Flug, der eine Luftverkehrstätigkeit gemäß Anhang I der Richtlinie 2003/87/EG darstellt, beginnt</t>
        </is>
      </c>
      <c r="T157" s="2" t="inlineStr">
        <is>
          <t>αεροδρόμιο αναχώρησης</t>
        </is>
      </c>
      <c r="U157" s="2" t="inlineStr">
        <is>
          <t>3</t>
        </is>
      </c>
      <c r="V157" s="2" t="inlineStr">
        <is>
          <t/>
        </is>
      </c>
      <c r="W157" t="inlineStr">
        <is>
          <t>αεροδρόμιο όπου αρχίζει μια πτήση η οποία συνιστά αεροπορική δραστηριότητα περιλαμβανόμενη στο παράρτημα I της οδηγίας 2003/87/ΕΚ</t>
        </is>
      </c>
      <c r="X157" s="2" t="inlineStr">
        <is>
          <t>airport of departure|
departure aerodrome|
aerodrome of departure|
departure airport</t>
        </is>
      </c>
      <c r="Y157" s="2" t="inlineStr">
        <is>
          <t>3|
3|
3|
1</t>
        </is>
      </c>
      <c r="Z157" s="2" t="inlineStr">
        <is>
          <t xml:space="preserve">obsolete|
|
preferred|
</t>
        </is>
      </c>
      <c r="AA157" t="inlineStr">
        <is>
          <t>aerodrome at which a flight constituting an aviation activity listed in Annex I to Directive 2003/87/EC begins</t>
        </is>
      </c>
      <c r="AB157" s="2" t="inlineStr">
        <is>
          <t>aeródromo de salida|
aeródromo de origen</t>
        </is>
      </c>
      <c r="AC157" s="2" t="inlineStr">
        <is>
          <t>3|
3</t>
        </is>
      </c>
      <c r="AD157" s="2" t="inlineStr">
        <is>
          <t xml:space="preserve">|
</t>
        </is>
      </c>
      <c r="AE157" t="inlineStr">
        <is>
          <t>Aeródromo en el que se inicia un vuelo que 
constituye una de las actividades de aviación enumeradas en el anexo I 
de la Directiva 2003/87/CE.</t>
        </is>
      </c>
      <c r="AF157" s="2" t="inlineStr">
        <is>
          <t>stardilennuväli</t>
        </is>
      </c>
      <c r="AG157" s="2" t="inlineStr">
        <is>
          <t>3</t>
        </is>
      </c>
      <c r="AH157" s="2" t="inlineStr">
        <is>
          <t/>
        </is>
      </c>
      <c r="AI157" t="inlineStr">
        <is>
          <t>lennuväli, millelt algab direktiivi 2003/87/EÜ I lisas loetletud lennutegevuse hulka kuuluv lend</t>
        </is>
      </c>
      <c r="AJ157" s="2" t="inlineStr">
        <is>
          <t>lähtölentopaikka</t>
        </is>
      </c>
      <c r="AK157" s="2" t="inlineStr">
        <is>
          <t>3</t>
        </is>
      </c>
      <c r="AL157" s="2" t="inlineStr">
        <is>
          <t/>
        </is>
      </c>
      <c r="AM157" t="inlineStr">
        <is>
          <t>lentopaikka, josta direktiivin 2003/87/EY liitteessä I tarkoitetun ilmailutoiminnan muodostava lento alkaa</t>
        </is>
      </c>
      <c r="AN157" s="2" t="inlineStr">
        <is>
          <t>aéroport de départ|
aérodrome de départ</t>
        </is>
      </c>
      <c r="AO157" s="2" t="inlineStr">
        <is>
          <t>3|
3</t>
        </is>
      </c>
      <c r="AP157" s="2" t="inlineStr">
        <is>
          <t xml:space="preserve">|
</t>
        </is>
      </c>
      <c r="AQ157" t="inlineStr">
        <is>
          <t>aérodrome dans lequel débute un vol constituant une activité aérienne visée à l'annexe I de la directive 2003/87/CE</t>
        </is>
      </c>
      <c r="AR157" s="2" t="inlineStr">
        <is>
          <t>aerfort imeachta</t>
        </is>
      </c>
      <c r="AS157" s="2" t="inlineStr">
        <is>
          <t>3</t>
        </is>
      </c>
      <c r="AT157" s="2" t="inlineStr">
        <is>
          <t/>
        </is>
      </c>
      <c r="AU157" t="inlineStr">
        <is>
          <t/>
        </is>
      </c>
      <c r="AV157" s="2" t="inlineStr">
        <is>
          <t>odlazni aerodrom|
odlazna zračna luka</t>
        </is>
      </c>
      <c r="AW157" s="2" t="inlineStr">
        <is>
          <t>3|
3</t>
        </is>
      </c>
      <c r="AX157" s="2" t="inlineStr">
        <is>
          <t xml:space="preserve">|
</t>
        </is>
      </c>
      <c r="AY157" t="inlineStr">
        <is>
          <t>aerodrom na kojem započinje let koji predstavlja zrakoplovnu djelatnost iz Priloga I. Direktivi 2003/87/EZ</t>
        </is>
      </c>
      <c r="AZ157" s="2" t="inlineStr">
        <is>
          <t>indulási repülőtér|
kiindulási repülőtér</t>
        </is>
      </c>
      <c r="BA157" s="2" t="inlineStr">
        <is>
          <t>4|
2</t>
        </is>
      </c>
      <c r="BB157" s="2" t="inlineStr">
        <is>
          <t xml:space="preserve">|
</t>
        </is>
      </c>
      <c r="BC157" t="inlineStr">
        <is>
          <t>az a repülőtér, amelyről az utas- vagy áruszállító légi jármű rendeltetési célja felé indul</t>
        </is>
      </c>
      <c r="BD157" s="2" t="inlineStr">
        <is>
          <t>aerodromo di partenza</t>
        </is>
      </c>
      <c r="BE157" s="2" t="inlineStr">
        <is>
          <t>3</t>
        </is>
      </c>
      <c r="BF157" s="2" t="inlineStr">
        <is>
          <t/>
        </is>
      </c>
      <c r="BG157" t="inlineStr">
        <is>
          <t>aerodromo dal quale inizia un volo che costituisce un'attività di trasporto aereo di cui all'allegato I della direttiva 2003/87/CE</t>
        </is>
      </c>
      <c r="BH157" s="2" t="inlineStr">
        <is>
          <t>išskridimo aerodromas|
išvykimo aerodromas</t>
        </is>
      </c>
      <c r="BI157" s="2" t="inlineStr">
        <is>
          <t>3|
3</t>
        </is>
      </c>
      <c r="BJ157" s="2" t="inlineStr">
        <is>
          <t xml:space="preserve">preferred|
</t>
        </is>
      </c>
      <c r="BK157" t="inlineStr">
        <is>
          <t>aerodromas, kuriame pradedamas skrydis, priskiriamas Direktyvos 2003/87/EB I priede nurodytai aviacijos veiklai</t>
        </is>
      </c>
      <c r="BL157" s="2" t="inlineStr">
        <is>
          <t>izlidošanas lidlauks</t>
        </is>
      </c>
      <c r="BM157" s="2" t="inlineStr">
        <is>
          <t>3</t>
        </is>
      </c>
      <c r="BN157" s="2" t="inlineStr">
        <is>
          <t/>
        </is>
      </c>
      <c r="BO157" t="inlineStr">
        <is>
          <t>lidlauks, kurā uzsāk lidojumu, kas ietilpst &lt;a href="https://eur-lex.europa.eu/legal-content/LV/TXT/?uri=CELEX%3A32003L0087&amp;amp;qid=1636717334864" target="_blank"&gt;Direktīvas 2003/87/EK I pielikumā&lt;time datetime="12.11.2021."&gt; (12.11.2021.)&lt;/time&gt;&lt;/a&gt; uzskaitītajās darbībās</t>
        </is>
      </c>
      <c r="BP157" s="2" t="inlineStr">
        <is>
          <t>ajrudrom tat-tluq</t>
        </is>
      </c>
      <c r="BQ157" s="2" t="inlineStr">
        <is>
          <t>3</t>
        </is>
      </c>
      <c r="BR157" s="2" t="inlineStr">
        <is>
          <t/>
        </is>
      </c>
      <c r="BS157" t="inlineStr">
        <is>
          <t>l-ajrudrom li fih tibda titjira li tikkostitwixxi attività tal-avjazzjoni elenkata fl-Anness I tad-Direttiva 2003/87/KE</t>
        </is>
      </c>
      <c r="BT157" s="2" t="inlineStr">
        <is>
          <t>luchtvaartterrein van vertrek|
vliegveld van vertrek|
luchthaven van vertrek</t>
        </is>
      </c>
      <c r="BU157" s="2" t="inlineStr">
        <is>
          <t>3|
3|
3</t>
        </is>
      </c>
      <c r="BV157" s="2" t="inlineStr">
        <is>
          <t xml:space="preserve">|
|
</t>
        </is>
      </c>
      <c r="BW157" t="inlineStr">
        <is>
          <t>afgebakende zone op het land of op het water, met inbegrip van gebouwen, installaties en uitrusting waar een vlucht begint</t>
        </is>
      </c>
      <c r="BX157" s="2" t="inlineStr">
        <is>
          <t>port lotniczy wyjścia|
lotnisko odlotu</t>
        </is>
      </c>
      <c r="BY157" s="2" t="inlineStr">
        <is>
          <t>3|
3</t>
        </is>
      </c>
      <c r="BZ157" s="2" t="inlineStr">
        <is>
          <t>|
preferred</t>
        </is>
      </c>
      <c r="CA157" t="inlineStr">
        <is>
          <t>lotnisko, na którym rozpoczyna się lot stanowiący działanie lotnicze wymienione w załączniku I do dyrektywy 2003/87/WE</t>
        </is>
      </c>
      <c r="CB157" s="2" t="inlineStr">
        <is>
          <t>aeródromo de partida|
aeródromo de origem</t>
        </is>
      </c>
      <c r="CC157" s="2" t="inlineStr">
        <is>
          <t>3|
3</t>
        </is>
      </c>
      <c r="CD157" s="2" t="inlineStr">
        <is>
          <t xml:space="preserve">|
</t>
        </is>
      </c>
      <c r="CE157" t="inlineStr">
        <is>
          <t>O aeródromo em que se inicia um voo.</t>
        </is>
      </c>
      <c r="CF157" s="2" t="inlineStr">
        <is>
          <t>aerodrom de plecare</t>
        </is>
      </c>
      <c r="CG157" s="2" t="inlineStr">
        <is>
          <t>3</t>
        </is>
      </c>
      <c r="CH157" s="2" t="inlineStr">
        <is>
          <t/>
        </is>
      </c>
      <c r="CI157" t="inlineStr">
        <is>
          <t/>
        </is>
      </c>
      <c r="CJ157" s="2" t="inlineStr">
        <is>
          <t>letisko odletu</t>
        </is>
      </c>
      <c r="CK157" s="2" t="inlineStr">
        <is>
          <t>3</t>
        </is>
      </c>
      <c r="CL157" s="2" t="inlineStr">
        <is>
          <t/>
        </is>
      </c>
      <c r="CM157" t="inlineStr">
        <is>
          <t>letisko, kde sa začína let predstavujúci činnosť leteckej dopravy</t>
        </is>
      </c>
      <c r="CN157" s="2" t="inlineStr">
        <is>
          <t>aerodrom odhoda</t>
        </is>
      </c>
      <c r="CO157" s="2" t="inlineStr">
        <is>
          <t>3</t>
        </is>
      </c>
      <c r="CP157" s="2" t="inlineStr">
        <is>
          <t/>
        </is>
      </c>
      <c r="CQ157" t="inlineStr">
        <is>
          <t/>
        </is>
      </c>
      <c r="CR157" s="2" t="inlineStr">
        <is>
          <t>startflygplats|
avgångsflygplats</t>
        </is>
      </c>
      <c r="CS157" s="2" t="inlineStr">
        <is>
          <t>3|
3</t>
        </is>
      </c>
      <c r="CT157" s="2" t="inlineStr">
        <is>
          <t xml:space="preserve">|
</t>
        </is>
      </c>
      <c r="CU157" t="inlineStr">
        <is>
          <t>flygplats som är utgångspunkt för en flygning som utgör en luftfartsverksamhet enligt förteckningen i bilaga I till direktiv 2003/87/EG</t>
        </is>
      </c>
    </row>
    <row r="158">
      <c r="A158" s="1" t="str">
        <f>HYPERLINK("https://iate.europa.eu/entry/result/1443121/all", "1443121")</f>
        <v>1443121</v>
      </c>
      <c r="B158" t="inlineStr">
        <is>
          <t>TRANSPORT;TRADE;ECONOMICS</t>
        </is>
      </c>
      <c r="C158" t="inlineStr">
        <is>
          <t>TRANSPORT|air and space transport|air transport;TRADE|tariff policy|tariff policy|customs union;ECONOMICS|economic analysis|statistics</t>
        </is>
      </c>
      <c r="D158" s="2" t="inlineStr">
        <is>
          <t>летище в Съюза</t>
        </is>
      </c>
      <c r="E158" s="2" t="inlineStr">
        <is>
          <t>3</t>
        </is>
      </c>
      <c r="F158" s="2" t="inlineStr">
        <is>
          <t/>
        </is>
      </c>
      <c r="G158" t="inlineStr">
        <is>
          <t>летище, както е определено в член 2, параграф 2 от Директива 2009/12/ЕО на Европейския парламент и на Съвета 13 , на което през отчетния период са извършени пътнически превози на над 1 милион пътници или товарни превози на над 100 000 тона товари и което не се намира в най-отдалечен регион, включен в списъка в член 349 от Договора за функционирането на Европейския съюз</t>
        </is>
      </c>
      <c r="H158" s="2" t="inlineStr">
        <is>
          <t>letiště Unie</t>
        </is>
      </c>
      <c r="I158" s="2" t="inlineStr">
        <is>
          <t>3</t>
        </is>
      </c>
      <c r="J158" s="2" t="inlineStr">
        <is>
          <t/>
        </is>
      </c>
      <c r="K158" t="inlineStr">
        <is>
          <t>jakékoli letiště na celním území Unie</t>
        </is>
      </c>
      <c r="L158" s="2" t="inlineStr">
        <is>
          <t>EU-lufthavn</t>
        </is>
      </c>
      <c r="M158" s="2" t="inlineStr">
        <is>
          <t>3</t>
        </is>
      </c>
      <c r="N158" s="2" t="inlineStr">
        <is>
          <t/>
        </is>
      </c>
      <c r="O158" t="inlineStr">
        <is>
          <t>enhver lufthavn
beliggende i Unionens toldområde</t>
        </is>
      </c>
      <c r="P158" s="2" t="inlineStr">
        <is>
          <t>Flughafen der Union</t>
        </is>
      </c>
      <c r="Q158" s="2" t="inlineStr">
        <is>
          <t>3</t>
        </is>
      </c>
      <c r="R158" s="2" t="inlineStr">
        <is>
          <t/>
        </is>
      </c>
      <c r="S158" t="inlineStr">
        <is>
          <t>im Zollgebiet der Union gelegener Flughafen</t>
        </is>
      </c>
      <c r="T158" s="2" t="inlineStr">
        <is>
          <t>ενωσιακός αερολιμένας</t>
        </is>
      </c>
      <c r="U158" s="2" t="inlineStr">
        <is>
          <t>3</t>
        </is>
      </c>
      <c r="V158" s="2" t="inlineStr">
        <is>
          <t/>
        </is>
      </c>
      <c r="W158" t="inlineStr">
        <is>
          <t>κάθε αερολιμένας που βρίσκεται στο τελωνειακό έδαφος της Ένωσης</t>
        </is>
      </c>
      <c r="X158" s="2" t="inlineStr">
        <is>
          <t>Community airport|
EU airport|
Union airport</t>
        </is>
      </c>
      <c r="Y158" s="2" t="inlineStr">
        <is>
          <t>3|
1|
3</t>
        </is>
      </c>
      <c r="Z158" s="2" t="inlineStr">
        <is>
          <t xml:space="preserve">obsolete|
|
</t>
        </is>
      </c>
      <c r="AA158" t="inlineStr">
        <is>
          <t>any airport situated in the customs territory of the Union</t>
        </is>
      </c>
      <c r="AB158" s="2" t="inlineStr">
        <is>
          <t>aeropuerto de la Unión</t>
        </is>
      </c>
      <c r="AC158" s="2" t="inlineStr">
        <is>
          <t>3</t>
        </is>
      </c>
      <c r="AD158" s="2" t="inlineStr">
        <is>
          <t/>
        </is>
      </c>
      <c r="AE158" t="inlineStr">
        <is>
          <t>Todo aeropuerto situado en el territorio aduanero de la Unión.</t>
        </is>
      </c>
      <c r="AF158" s="2" t="inlineStr">
        <is>
          <t>liidu lennujaam</t>
        </is>
      </c>
      <c r="AG158" s="2" t="inlineStr">
        <is>
          <t>3</t>
        </is>
      </c>
      <c r="AH158" s="2" t="inlineStr">
        <is>
          <t/>
        </is>
      </c>
      <c r="AI158" t="inlineStr">
        <is>
          <t>liidu tolliterritooriumil asuv lennujaam</t>
        </is>
      </c>
      <c r="AJ158" s="2" t="inlineStr">
        <is>
          <t>unionin lentoasema</t>
        </is>
      </c>
      <c r="AK158" s="2" t="inlineStr">
        <is>
          <t>3</t>
        </is>
      </c>
      <c r="AL158" s="2" t="inlineStr">
        <is>
          <t/>
        </is>
      </c>
      <c r="AM158" t="inlineStr">
        <is>
          <t>mitä tahansa unionin tullialueella sijaitseva lentoasema</t>
        </is>
      </c>
      <c r="AN158" s="2" t="inlineStr">
        <is>
          <t>aéroport de l'Union</t>
        </is>
      </c>
      <c r="AO158" s="2" t="inlineStr">
        <is>
          <t>3</t>
        </is>
      </c>
      <c r="AP158" s="2" t="inlineStr">
        <is>
          <t/>
        </is>
      </c>
      <c r="AQ158" t="inlineStr">
        <is>
          <t>aéroport situé sur le territoire douanier de l'Union</t>
        </is>
      </c>
      <c r="AR158" s="2" t="inlineStr">
        <is>
          <t>aerfort de chuid an Aontais</t>
        </is>
      </c>
      <c r="AS158" s="2" t="inlineStr">
        <is>
          <t>3</t>
        </is>
      </c>
      <c r="AT158" s="2" t="inlineStr">
        <is>
          <t/>
        </is>
      </c>
      <c r="AU158" t="inlineStr">
        <is>
          <t/>
        </is>
      </c>
      <c r="AV158" s="2" t="inlineStr">
        <is>
          <t>zračna luka Unije</t>
        </is>
      </c>
      <c r="AW158" s="2" t="inlineStr">
        <is>
          <t>3</t>
        </is>
      </c>
      <c r="AX158" s="2" t="inlineStr">
        <is>
          <t/>
        </is>
      </c>
      <c r="AY158" t="inlineStr">
        <is>
          <t>svaka zračna luka koja se nalazi na carinskom području Unije</t>
        </is>
      </c>
      <c r="AZ158" s="2" t="inlineStr">
        <is>
          <t>uniós repülőtér</t>
        </is>
      </c>
      <c r="BA158" s="2" t="inlineStr">
        <is>
          <t>3</t>
        </is>
      </c>
      <c r="BB158" s="2" t="inlineStr">
        <is>
          <t/>
        </is>
      </c>
      <c r="BC158" t="inlineStr">
        <is>
          <t>az Unió vámterületén fekvő repülőtér</t>
        </is>
      </c>
      <c r="BD158" s="2" t="inlineStr">
        <is>
          <t>aeroporto dell'Unione</t>
        </is>
      </c>
      <c r="BE158" s="2" t="inlineStr">
        <is>
          <t>3</t>
        </is>
      </c>
      <c r="BF158" s="2" t="inlineStr">
        <is>
          <t/>
        </is>
      </c>
      <c r="BG158" t="inlineStr">
        <is>
          <t>aeroporto situato nel territorio doganale dell'Unione</t>
        </is>
      </c>
      <c r="BH158" s="2" t="inlineStr">
        <is>
          <t>Sąjungos oro uostas</t>
        </is>
      </c>
      <c r="BI158" s="2" t="inlineStr">
        <is>
          <t>3</t>
        </is>
      </c>
      <c r="BJ158" s="2" t="inlineStr">
        <is>
          <t/>
        </is>
      </c>
      <c r="BK158" t="inlineStr">
        <is>
          <t>oro uostas Sąjungos muitų teritorijoje</t>
        </is>
      </c>
      <c r="BL158" s="2" t="inlineStr">
        <is>
          <t>Savienības lidosta</t>
        </is>
      </c>
      <c r="BM158" s="2" t="inlineStr">
        <is>
          <t>3</t>
        </is>
      </c>
      <c r="BN158" s="2" t="inlineStr">
        <is>
          <t/>
        </is>
      </c>
      <c r="BO158" t="inlineStr">
        <is>
          <t>lidosta Savienības muitas teritorijā</t>
        </is>
      </c>
      <c r="BP158" s="2" t="inlineStr">
        <is>
          <t>ajruport tal-Unjoni</t>
        </is>
      </c>
      <c r="BQ158" s="2" t="inlineStr">
        <is>
          <t>3</t>
        </is>
      </c>
      <c r="BR158" s="2" t="inlineStr">
        <is>
          <t/>
        </is>
      </c>
      <c r="BS158" t="inlineStr">
        <is>
          <t>kwalunkwe ajruport li jinsab fit-territorju doganali tal-Unjoni</t>
        </is>
      </c>
      <c r="BT158" s="2" t="inlineStr">
        <is>
          <t>EU-luchthaven</t>
        </is>
      </c>
      <c r="BU158" s="2" t="inlineStr">
        <is>
          <t>3</t>
        </is>
      </c>
      <c r="BV158" s="2" t="inlineStr">
        <is>
          <t/>
        </is>
      </c>
      <c r="BW158" t="inlineStr">
        <is>
          <t>luchthaven in het douanegebied van de Unie</t>
        </is>
      </c>
      <c r="BX158" s="2" t="inlineStr">
        <is>
          <t>unijny port lotniczy</t>
        </is>
      </c>
      <c r="BY158" s="2" t="inlineStr">
        <is>
          <t>3</t>
        </is>
      </c>
      <c r="BZ158" s="2" t="inlineStr">
        <is>
          <t/>
        </is>
      </c>
      <c r="CA158" t="inlineStr">
        <is>
          <t>każdy port lotniczy znajdujący się na obszarze celnym Unii</t>
        </is>
      </c>
      <c r="CB158" s="2" t="inlineStr">
        <is>
          <t>aeroporto comunitário</t>
        </is>
      </c>
      <c r="CC158" s="2" t="inlineStr">
        <is>
          <t>3</t>
        </is>
      </c>
      <c r="CD158" s="2" t="inlineStr">
        <is>
          <t/>
        </is>
      </c>
      <c r="CE158" t="inlineStr">
        <is>
          <t>qualquer aeroporto situado no território aduaneiro da Comunidade</t>
        </is>
      </c>
      <c r="CF158" s="2" t="inlineStr">
        <is>
          <t>aeroport al Uniunii</t>
        </is>
      </c>
      <c r="CG158" s="2" t="inlineStr">
        <is>
          <t>3</t>
        </is>
      </c>
      <c r="CH158" s="2" t="inlineStr">
        <is>
          <t/>
        </is>
      </c>
      <c r="CI158" t="inlineStr">
        <is>
          <t>orice aeroport situat pe teritoriul vamal al Uniunii</t>
        </is>
      </c>
      <c r="CJ158" s="2" t="inlineStr">
        <is>
          <t>letisko Únie</t>
        </is>
      </c>
      <c r="CK158" s="2" t="inlineStr">
        <is>
          <t>3</t>
        </is>
      </c>
      <c r="CL158" s="2" t="inlineStr">
        <is>
          <t/>
        </is>
      </c>
      <c r="CM158" t="inlineStr">
        <is>
          <t>každé letisko nachádzajúce sa na colnom území Únie</t>
        </is>
      </c>
      <c r="CN158" s="2" t="inlineStr">
        <is>
          <t>letališče Unije</t>
        </is>
      </c>
      <c r="CO158" s="2" t="inlineStr">
        <is>
          <t>3</t>
        </is>
      </c>
      <c r="CP158" s="2" t="inlineStr">
        <is>
          <t/>
        </is>
      </c>
      <c r="CQ158" t="inlineStr">
        <is>
          <t>vsako letališče na &lt;a href="https://iate.europa.eu/entry/slideshow/1636557618262/1264031/sl" target="_blank"&gt;carinskem območju&lt;/a&gt; Unije</t>
        </is>
      </c>
      <c r="CR158" s="2" t="inlineStr">
        <is>
          <t>unionsflygplats</t>
        </is>
      </c>
      <c r="CS158" s="2" t="inlineStr">
        <is>
          <t>3</t>
        </is>
      </c>
      <c r="CT158" s="2" t="inlineStr">
        <is>
          <t/>
        </is>
      </c>
      <c r="CU158" t="inlineStr">
        <is>
          <t>flygplats som är belägen inom unionens tullområde</t>
        </is>
      </c>
    </row>
    <row r="159">
      <c r="A159" s="1" t="str">
        <f>HYPERLINK("https://iate.europa.eu/entry/result/3619563/all", "3619563")</f>
        <v>3619563</v>
      </c>
      <c r="B159" t="inlineStr">
        <is>
          <t>TRANSPORT</t>
        </is>
      </c>
      <c r="C159" t="inlineStr">
        <is>
          <t>TRANSPORT|air and space transport</t>
        </is>
      </c>
      <c r="D159" s="2" t="inlineStr">
        <is>
          <t>развлекателен полет</t>
        </is>
      </c>
      <c r="E159" s="2" t="inlineStr">
        <is>
          <t>3</t>
        </is>
      </c>
      <c r="F159" s="2" t="inlineStr">
        <is>
          <t/>
        </is>
      </c>
      <c r="G159" t="inlineStr">
        <is>
          <t>използването на въздухоплавателно средство за лични или развлекателни цели, които не са свързани с търговско или професионално използване</t>
        </is>
      </c>
      <c r="H159" s="2" t="inlineStr">
        <is>
          <t>rekreační let</t>
        </is>
      </c>
      <c r="I159" s="2" t="inlineStr">
        <is>
          <t>3</t>
        </is>
      </c>
      <c r="J159" s="2" t="inlineStr">
        <is>
          <t/>
        </is>
      </c>
      <c r="K159" t="inlineStr">
        <is>
          <t>použití letadla k osobním nebo rekreačním
účelům, které nesouvisí s obchodním nebo profesionálním využitím</t>
        </is>
      </c>
      <c r="L159" s="2" t="inlineStr">
        <is>
          <t>fritidsflyvning</t>
        </is>
      </c>
      <c r="M159" s="2" t="inlineStr">
        <is>
          <t>3</t>
        </is>
      </c>
      <c r="N159" s="2" t="inlineStr">
        <is>
          <t/>
        </is>
      </c>
      <c r="O159" t="inlineStr">
        <is>
          <t>anvendelse af et
luftfartøj til personlige eller rekreative formål, der ikke er forbundet med
erhvervsmæssig eller professionel brug</t>
        </is>
      </c>
      <c r="P159" s="2" t="inlineStr">
        <is>
          <t>nichtgewerblicher Flug</t>
        </is>
      </c>
      <c r="Q159" s="2" t="inlineStr">
        <is>
          <t>2</t>
        </is>
      </c>
      <c r="R159" s="2" t="inlineStr">
        <is>
          <t>proposed</t>
        </is>
      </c>
      <c r="S159" t="inlineStr">
        <is>
          <t>Nutzung von Fluggerät zu persönlichen oder
Freizeitzwecken, die nicht mit einer geschäftlichen oder beruflichen Nutzung in
Verbindung steht</t>
        </is>
      </c>
      <c r="T159" s="2" t="inlineStr">
        <is>
          <t>πτήση αναψυχής</t>
        </is>
      </c>
      <c r="U159" s="2" t="inlineStr">
        <is>
          <t>3</t>
        </is>
      </c>
      <c r="V159" s="2" t="inlineStr">
        <is>
          <t/>
        </is>
      </c>
      <c r="W159" t="inlineStr">
        <is>
          <t>χρήση αεροσκάφους για προσωπικούς ή ψυχαγωγικούς σκοπούς που δεν συνδέονται με επιχειρηματική ή επαγγελματική χρήση</t>
        </is>
      </c>
      <c r="X159" s="2" t="inlineStr">
        <is>
          <t>pleasure flight</t>
        </is>
      </c>
      <c r="Y159" s="2" t="inlineStr">
        <is>
          <t>3</t>
        </is>
      </c>
      <c r="Z159" s="2" t="inlineStr">
        <is>
          <t/>
        </is>
      </c>
      <c r="AA159" t="inlineStr">
        <is>
          <t>use of an aircraft for personal or recreational purposes not associated with a business or professional use</t>
        </is>
      </c>
      <c r="AB159" s="2" t="inlineStr">
        <is>
          <t>vuelo de recreo</t>
        </is>
      </c>
      <c r="AC159" s="2" t="inlineStr">
        <is>
          <t>3</t>
        </is>
      </c>
      <c r="AD159" s="2" t="inlineStr">
        <is>
          <t/>
        </is>
      </c>
      <c r="AE159" t="inlineStr">
        <is>
          <t>Uso de una aeronave con fines privados o de recreo no asociados a un uso comercial o profesional.</t>
        </is>
      </c>
      <c r="AF159" s="2" t="inlineStr">
        <is>
          <t>huvilend|
lõbulend</t>
        </is>
      </c>
      <c r="AG159" s="2" t="inlineStr">
        <is>
          <t>3|
3</t>
        </is>
      </c>
      <c r="AH159" s="2" t="inlineStr">
        <is>
          <t xml:space="preserve">|
</t>
        </is>
      </c>
      <c r="AI159" t="inlineStr">
        <is>
          <t>õhusõiduki kasutamine isiklikul või meelelahutuslikul eesmärgil, mis ei ole seotud äri- või kutsetegevusega</t>
        </is>
      </c>
      <c r="AJ159" s="2" t="inlineStr">
        <is>
          <t>huvilento</t>
        </is>
      </c>
      <c r="AK159" s="2" t="inlineStr">
        <is>
          <t>3</t>
        </is>
      </c>
      <c r="AL159" s="2" t="inlineStr">
        <is>
          <t/>
        </is>
      </c>
      <c r="AM159" t="inlineStr">
        <is>
          <t>ilma-aluksen käyttö henkilökohtaisiin tai virkistystarkoituksiin, jotka eivät liity liike- tai ammattikäyttöön</t>
        </is>
      </c>
      <c r="AN159" s="2" t="inlineStr">
        <is>
          <t>vol d'agrément</t>
        </is>
      </c>
      <c r="AO159" s="2" t="inlineStr">
        <is>
          <t>3</t>
        </is>
      </c>
      <c r="AP159" s="2" t="inlineStr">
        <is>
          <t/>
        </is>
      </c>
      <c r="AQ159" t="inlineStr">
        <is>
          <t>utilisation d’un
aéronef à des fins personnelles ou récréatives sans rapport avec une
utilisation commerciale ou professionnelle</t>
        </is>
      </c>
      <c r="AR159" s="2" t="inlineStr">
        <is>
          <t>eitilt phléisiúir</t>
        </is>
      </c>
      <c r="AS159" s="2" t="inlineStr">
        <is>
          <t>3</t>
        </is>
      </c>
      <c r="AT159" s="2" t="inlineStr">
        <is>
          <t/>
        </is>
      </c>
      <c r="AU159" t="inlineStr">
        <is>
          <t/>
        </is>
      </c>
      <c r="AV159" s="2" t="inlineStr">
        <is>
          <t>rekreativni let</t>
        </is>
      </c>
      <c r="AW159" s="2" t="inlineStr">
        <is>
          <t>3</t>
        </is>
      </c>
      <c r="AX159" s="2" t="inlineStr">
        <is>
          <t/>
        </is>
      </c>
      <c r="AY159" t="inlineStr">
        <is>
          <t>upotreba zrakoplova za osobne ili rekreacijske svrhe koje nisu povezane s poslovnom ni profesionalnom upotrebom</t>
        </is>
      </c>
      <c r="AZ159" s="2" t="inlineStr">
        <is>
          <t>kedvtelési célú repülés</t>
        </is>
      </c>
      <c r="BA159" s="2" t="inlineStr">
        <is>
          <t>3</t>
        </is>
      </c>
      <c r="BB159" s="2" t="inlineStr">
        <is>
          <t/>
        </is>
      </c>
      <c r="BC159" t="inlineStr">
        <is>
          <t>légi jármű személyes vagy szabadidős célra történő használata, amely nem köthető üzleti vagy szakmai célú használathoz</t>
        </is>
      </c>
      <c r="BD159" s="2" t="inlineStr">
        <is>
          <t>volo da diporto</t>
        </is>
      </c>
      <c r="BE159" s="2" t="inlineStr">
        <is>
          <t>3</t>
        </is>
      </c>
      <c r="BF159" s="2" t="inlineStr">
        <is>
          <t/>
        </is>
      </c>
      <c r="BG159" t="inlineStr">
        <is>
          <t>uso di un aeromobile per scopi personali o ricreativi non associati a un uso commerciale o professionale</t>
        </is>
      </c>
      <c r="BH159" s="2" t="inlineStr">
        <is>
          <t>pramoginis skrydis</t>
        </is>
      </c>
      <c r="BI159" s="2" t="inlineStr">
        <is>
          <t>3</t>
        </is>
      </c>
      <c r="BJ159" s="2" t="inlineStr">
        <is>
          <t/>
        </is>
      </c>
      <c r="BK159" t="inlineStr">
        <is>
          <t>orlaivio naudojimas asmeniniais ar pramoginiais tikslais, nesusijusiais su verslo ar profesinėmis reikmėmis</t>
        </is>
      </c>
      <c r="BL159" s="2" t="inlineStr">
        <is>
          <t>izklaides lidojums</t>
        </is>
      </c>
      <c r="BM159" s="2" t="inlineStr">
        <is>
          <t>2</t>
        </is>
      </c>
      <c r="BN159" s="2" t="inlineStr">
        <is>
          <t/>
        </is>
      </c>
      <c r="BO159" t="inlineStr">
        <is>
          <t>gaisa kuģa lietošana personiskām vai atpūtas vajadzībām, kas nav saistītas ar lietošanu uzņēmuma vajadzībām vai profesionālām vajadzībām</t>
        </is>
      </c>
      <c r="BP159" s="2" t="inlineStr">
        <is>
          <t>titjira ta' divertiment</t>
        </is>
      </c>
      <c r="BQ159" s="2" t="inlineStr">
        <is>
          <t>3</t>
        </is>
      </c>
      <c r="BR159" s="2" t="inlineStr">
        <is>
          <t/>
        </is>
      </c>
      <c r="BS159" t="inlineStr">
        <is>
          <t>l-użu ta' inġenju tal-ajru għal skopijiet personali jew rikreazzjonali mhux assoċjati ma' użu kummerċjali jew professjonali</t>
        </is>
      </c>
      <c r="BT159" s="2" t="inlineStr">
        <is>
          <t>pleziervlucht</t>
        </is>
      </c>
      <c r="BU159" s="2" t="inlineStr">
        <is>
          <t>3</t>
        </is>
      </c>
      <c r="BV159" s="2" t="inlineStr">
        <is>
          <t/>
        </is>
      </c>
      <c r="BW159" t="inlineStr">
        <is>
          <t>gebruik van een vliegtuig voor persoonlijke of recreatieve doeleinden die geen verband houden met zakelijk of beroepsmatig gebruik</t>
        </is>
      </c>
      <c r="BX159" s="2" t="inlineStr">
        <is>
          <t>lot rekreacyjny</t>
        </is>
      </c>
      <c r="BY159" s="2" t="inlineStr">
        <is>
          <t>3</t>
        </is>
      </c>
      <c r="BZ159" s="2" t="inlineStr">
        <is>
          <t/>
        </is>
      </c>
      <c r="CA159" t="inlineStr">
        <is>
          <t>wykorzystywanie statku powietrznego do celów osobistych lub rekreacyjnych niezwiązanych z wykorzystaniem służbowym ani zawodowy</t>
        </is>
      </c>
      <c r="CB159" s="2" t="inlineStr">
        <is>
          <t>voo de recreio</t>
        </is>
      </c>
      <c r="CC159" s="2" t="inlineStr">
        <is>
          <t>3</t>
        </is>
      </c>
      <c r="CD159" s="2" t="inlineStr">
        <is>
          <t/>
        </is>
      </c>
      <c r="CE159" t="inlineStr">
        <is>
          <t>Voo para fins pessoais ou recreativos não associados a uma utilização empresarial ou profissional.</t>
        </is>
      </c>
      <c r="CF159" s="2" t="inlineStr">
        <is>
          <t>zbor de agrement</t>
        </is>
      </c>
      <c r="CG159" s="2" t="inlineStr">
        <is>
          <t>3</t>
        </is>
      </c>
      <c r="CH159" s="2" t="inlineStr">
        <is>
          <t/>
        </is>
      </c>
      <c r="CI159" t="inlineStr">
        <is>
          <t/>
        </is>
      </c>
      <c r="CJ159" s="2" t="inlineStr">
        <is>
          <t>rekreačný let</t>
        </is>
      </c>
      <c r="CK159" s="2" t="inlineStr">
        <is>
          <t>3</t>
        </is>
      </c>
      <c r="CL159" s="2" t="inlineStr">
        <is>
          <t/>
        </is>
      </c>
      <c r="CM159" t="inlineStr">
        <is>
          <t>použitie lietadla na osobné alebo rekreačné účely, ktoré nie sú spojené s použitím na podnikateľské ani profesionálne účely</t>
        </is>
      </c>
      <c r="CN159" s="2" t="inlineStr">
        <is>
          <t>razvedrilni let</t>
        </is>
      </c>
      <c r="CO159" s="2" t="inlineStr">
        <is>
          <t>3</t>
        </is>
      </c>
      <c r="CP159" s="2" t="inlineStr">
        <is>
          <t/>
        </is>
      </c>
      <c r="CQ159" t="inlineStr">
        <is>
          <t>uporaba zrakoplova za zasebne ali rekreativne namene, ki niso povezani s poslovno ali poklicno uporabo</t>
        </is>
      </c>
      <c r="CR159" s="2" t="inlineStr">
        <is>
          <t>nöjesflygning</t>
        </is>
      </c>
      <c r="CS159" s="2" t="inlineStr">
        <is>
          <t>3</t>
        </is>
      </c>
      <c r="CT159" s="2" t="inlineStr">
        <is>
          <t/>
        </is>
      </c>
      <c r="CU159" t="inlineStr">
        <is>
          <t/>
        </is>
      </c>
    </row>
    <row r="160">
      <c r="A160" s="1" t="str">
        <f>HYPERLINK("https://iate.europa.eu/entry/result/3619489/all", "3619489")</f>
        <v>3619489</v>
      </c>
      <c r="B160" t="inlineStr">
        <is>
          <t>TRANSPORT;INTERNATIONAL RELATIONS</t>
        </is>
      </c>
      <c r="C160" t="inlineStr">
        <is>
          <t>TRANSPORT|air and space transport|air transport;INTERNATIONAL RELATIONS|cooperation policy|humanitarian aid</t>
        </is>
      </c>
      <c r="D160" s="2" t="inlineStr">
        <is>
          <t>полет с хуманитарна цел</t>
        </is>
      </c>
      <c r="E160" s="2" t="inlineStr">
        <is>
          <t>3</t>
        </is>
      </c>
      <c r="F160" s="2" t="inlineStr">
        <is>
          <t/>
        </is>
      </c>
      <c r="G160" t="inlineStr">
        <is>
          <t>полет, с който се превозват хуманитарни работници, хуманитарни запаси като храна, облекло, средства за подслон, медицински и други артикули по време на спешни случаи и/или бедствия или след тях, и/или се използва за евакуация на хора от място, в което техният живот или здраве са застрашени от подобни спешни случаи и/или бедствия, на безопасно място на територията на същата държава или на друга държава, която желае да приеме подобни лица</t>
        </is>
      </c>
      <c r="H160" s="2" t="inlineStr">
        <is>
          <t>humanitární let</t>
        </is>
      </c>
      <c r="I160" s="2" t="inlineStr">
        <is>
          <t>3</t>
        </is>
      </c>
      <c r="J160" s="2" t="inlineStr">
        <is>
          <t/>
        </is>
      </c>
      <c r="K160" t="inlineStr">
        <is>
          <t>let vykonávaný výhradně pro humanitární účely, který přepravuje humanitární pracovníky a humanitární dodávky, jako jsou potraviny, oblečení, přístřešky, zdravotnické a jiné potřeby, během mimořádné události nebo katastrofy či po ní nebo který se využívá k evakuaci osob z místa, kde jsou jejich životy či zdraví takovou mimořádnou událostí nebo katastrofou ohroženy, do útočiště v témže státě či jiném státě, který je tyto osoby ochoten přijmout</t>
        </is>
      </c>
      <c r="L160" s="2" t="inlineStr">
        <is>
          <t>nødhjælpsflyvning|
humanitær flyvning</t>
        </is>
      </c>
      <c r="M160" s="2" t="inlineStr">
        <is>
          <t>3|
3</t>
        </is>
      </c>
      <c r="N160" s="2" t="inlineStr">
        <is>
          <t xml:space="preserve">|
</t>
        </is>
      </c>
      <c r="O160" t="inlineStr">
        <is>
          <t>flyvning, der befordrer
nødhjælpspersonale og/eller &lt;a href="https://iate.europa.eu/entry/result/3532108/da" target="_blank"&gt;nødhjælpsforsyninger&lt;/a&gt; (basale fornødenheder) under eller
efter en nødsituation eller naturkatastrofe, eller som benyttes til at evakuere
personer fra et truet område</t>
        </is>
      </c>
      <c r="P160" s="2" t="inlineStr">
        <is>
          <t>Flug im humanitären Einsatz</t>
        </is>
      </c>
      <c r="Q160" s="2" t="inlineStr">
        <is>
          <t>3</t>
        </is>
      </c>
      <c r="R160" s="2" t="inlineStr">
        <is>
          <t/>
        </is>
      </c>
      <c r="S160" t="inlineStr">
        <is>
          <t>Flug, der ausschließlich für humanitäre Zwecke durchgeführt wird, d. h. Flug, mit dem während eines Notstands und/oder einer Katastrophe oder danach Helfer und Hilfsgüter wie Nahrungsmittel, Bekleidung, Zelte, medizinische oder sonstige Güter befördert und/oder Personen aus einem Gebiet, in dem ihr Leben oder ihre Gesundheit durch den Notstand oder die Katastrophe gefährdet sind, in ein sicheres Gebiet in demselben Staat oder einem aufnahmewilligen anderen Staat evakuiert werden</t>
        </is>
      </c>
      <c r="T160" s="2" t="inlineStr">
        <is>
          <t>πτήση ανθρωπιστικής βοήθειας|
πτήση ανθρωπιστικού χαρακτήρα</t>
        </is>
      </c>
      <c r="U160" s="2" t="inlineStr">
        <is>
          <t>3|
3</t>
        </is>
      </c>
      <c r="V160" s="2" t="inlineStr">
        <is>
          <t xml:space="preserve">preferred|
</t>
        </is>
      </c>
      <c r="W160" t="inlineStr">
        <is>
          <t>πτήση με σκοπό τη μεταφορά προσωπικού παροχής βοήθειας και/ή σωστικών εφοδίων (βασικών ειδών ανάγκης) κατά τη διάρκεια ή μετά από κατάσταση έκτακτης ανάγκης ή φυσική καταστροφή, ή την απομάκρυνση προσώπων από απειλούμενη περιοχή</t>
        </is>
      </c>
      <c r="X160" s="2" t="inlineStr">
        <is>
          <t>humanitarian flight|
relief flight</t>
        </is>
      </c>
      <c r="Y160" s="2" t="inlineStr">
        <is>
          <t>3|
3</t>
        </is>
      </c>
      <c r="Z160" s="2" t="inlineStr">
        <is>
          <t xml:space="preserve">|
</t>
        </is>
      </c>
      <c r="AA160" t="inlineStr">
        <is>
          <t>flight with the purpose of carrying relief personnel and/or life-saving
supplies (basic necessities) during or after an emergency or a natural disaster, or to evacuate
persons from an endangered area</t>
        </is>
      </c>
      <c r="AB160" s="2" t="inlineStr">
        <is>
          <t>vuelo humanitario</t>
        </is>
      </c>
      <c r="AC160" s="2" t="inlineStr">
        <is>
          <t>3</t>
        </is>
      </c>
      <c r="AD160" s="2" t="inlineStr">
        <is>
          <t/>
        </is>
      </c>
      <c r="AE160" t="inlineStr">
        <is>
          <t>Vuelo operado exclusivamente para fines humanitarios, utilizado para 
transportar personal y suministros de ayuda tales como alimentos, ropa, 
refugios temporales, medicamentos y otros objetos durante o después de 
una emergencia o desastre; o utilizado para evacuar personas desde un 
lugar en el que su salud o sus vidas están amenazadas por la emergencia o
 desastre hasta una zona más segura en el mismo Estado o en otro que 
esté dispuesto a recibir a esas personas.</t>
        </is>
      </c>
      <c r="AF160" s="2" t="inlineStr">
        <is>
          <t>humanitaarabilend</t>
        </is>
      </c>
      <c r="AG160" s="2" t="inlineStr">
        <is>
          <t>3</t>
        </is>
      </c>
      <c r="AH160" s="2" t="inlineStr">
        <is>
          <t/>
        </is>
      </c>
      <c r="AI160" t="inlineStr">
        <is>
          <t>humanitaarabi eesmärgil sooritatav lend, millega veetakse hädaolukorra ja/või õnnetuse korral abiandjaid ja selliseid abisaadetisi nagu toit, riided, varjualused, meditsiini- ja muud vahendid ja/või mida kasutatakse inimeste evakueerimiseks kohast, kus nende elu või tervis on hädaolukorra ja/või õnnetuse tõttu ohus, turvalisse kohta samas või teises riigis, kes on nõus neid inimesi vastu võtma</t>
        </is>
      </c>
      <c r="AJ160" s="2" t="inlineStr">
        <is>
          <t>humanitaarinen avustuslento|
avustuslento</t>
        </is>
      </c>
      <c r="AK160" s="2" t="inlineStr">
        <is>
          <t>3|
3</t>
        </is>
      </c>
      <c r="AL160" s="2" t="inlineStr">
        <is>
          <t xml:space="preserve">|
</t>
        </is>
      </c>
      <c r="AM160" t="inlineStr">
        <is>
          <t>lento, jolla kuljetetaan avustushenkilökuntaa ja -tarvikkeita kuten elintarvikkeita ja vaatteita sekä suoja-, lääkintä- ja muita varusteita hätätilan ja/tai katastrofin aikana tai sen jälkeen ja/tai joita käytetään henkilöiden evakuointiin paikasta, jossa hätätila ja/tai katastrofi uhkaa henkeä tai terveyttä, turvalliseen paikkaan samassa valtiossa tai toisessa valtioissa, joka on halukas ottamaan vastaan tällaisia henkilöitä</t>
        </is>
      </c>
      <c r="AN160" s="2" t="inlineStr">
        <is>
          <t>vol humanitaire</t>
        </is>
      </c>
      <c r="AO160" s="2" t="inlineStr">
        <is>
          <t>3</t>
        </is>
      </c>
      <c r="AP160" s="2" t="inlineStr">
        <is>
          <t/>
        </is>
      </c>
      <c r="AQ160" t="inlineStr">
        <is>
          <t>vols effectués exclusivement à des fins humanitaires pour le transport du personnel et de biens humanitaires, pendant ou après une urgence et/ou une catastrophe, et/ou utilisés pour évacuer des personnes d’un lieu où leur vie ou leur santé est menacée par cette urgence et/ou cette catastrophe vers un lieu sûr situé dans le même État ou un autre État disposé à recevoir ces personnes</t>
        </is>
      </c>
      <c r="AR160" s="2" t="inlineStr">
        <is>
          <t>eitilt dhaonnúil</t>
        </is>
      </c>
      <c r="AS160" s="2" t="inlineStr">
        <is>
          <t>3</t>
        </is>
      </c>
      <c r="AT160" s="2" t="inlineStr">
        <is>
          <t/>
        </is>
      </c>
      <c r="AU160" t="inlineStr">
        <is>
          <t/>
        </is>
      </c>
      <c r="AV160" s="2" t="inlineStr">
        <is>
          <t>humanitarni let</t>
        </is>
      </c>
      <c r="AW160" s="2" t="inlineStr">
        <is>
          <t>3</t>
        </is>
      </c>
      <c r="AX160" s="2" t="inlineStr">
        <is>
          <t/>
        </is>
      </c>
      <c r="AY160" t="inlineStr">
        <is>
          <t>let koji se obavlja isključivo u humanitarne svrhe radi prijevoza osoblja za 
pomoć i dostavu pomoći u hrani, odjeći, materijalima za izradu skloništa, medicinskim i drugim potrepštinama tijekom ili nakon slučaja opasnosti i/ili prirodne nepogode i/ili se obavljaju radi evakuacije osoba s 
mjesta na kojem su zbog te opasnosti i/ili prirodne nepogode ugroženi njihov život ili zdravlje na sigurno 
mjesto u istoj državi ili drugoj državi koja je takve osobe spremna primiti</t>
        </is>
      </c>
      <c r="AZ160" s="2" t="inlineStr">
        <is>
          <t>humanitárius célú repülés</t>
        </is>
      </c>
      <c r="BA160" s="2" t="inlineStr">
        <is>
          <t>3</t>
        </is>
      </c>
      <c r="BB160" s="2" t="inlineStr">
        <is>
          <t/>
        </is>
      </c>
      <c r="BC160" t="inlineStr">
        <is>
          <t>a kizárólag humanitárius célból, segélyszemélyzet és segélyszállítmányok, így különösen élelmiszer, ruhanemű, hajléknak való felszerelés, gyógyászati vagy egyéb javak veszélyhelyzet és/vagy katasztrófahelyzet idején vagy azt követően való szállítása és/vagy ilyen veszélyhelyzet és/vagy katasztrófahelyzet következtében tartózkodási helyükön életükben vagy egészségükben fenyegetett személyeknek az adott állam vagy a szóban forgó személyeket befogadni kész másik állam területén lévő biztonságos helyre való evakuálása céljából végrehajtott repülés</t>
        </is>
      </c>
      <c r="BD160" s="2" t="inlineStr">
        <is>
          <t>volo umanitario</t>
        </is>
      </c>
      <c r="BE160" s="2" t="inlineStr">
        <is>
          <t>3</t>
        </is>
      </c>
      <c r="BF160" s="2" t="inlineStr">
        <is>
          <t/>
        </is>
      </c>
      <c r="BG160" t="inlineStr">
        <is>
          <t>volo effettuato esclusivamente per scopi umanitari, destinato al trasporto di personale e beni per fini umanitari (alimenti, indumenti, ripari, medicinali ed altri generi) durante o dopo una emergenza e/o una catastrofe e/o utilizzato per evacuare persone da un luogo in cui la loro vita o la loro salute sono minacciate da questa emergenza e/o calamità verso un luogo sicuro situato nello Stato membro o in un altro Stato membro che ha dichiarato la sua disponibilità a accogliere queste persone</t>
        </is>
      </c>
      <c r="BH160" s="2" t="inlineStr">
        <is>
          <t>humanitarinis skrydis</t>
        </is>
      </c>
      <c r="BI160" s="2" t="inlineStr">
        <is>
          <t>3</t>
        </is>
      </c>
      <c r="BJ160" s="2" t="inlineStr">
        <is>
          <t/>
        </is>
      </c>
      <c r="BK160" t="inlineStr">
        <is>
          <t>skrydis, vykdomas humanitariniais tikslais; įvykus nelaimei ir (arba) katastrofai, skraidinami pagalbos misijos darbuotojai ir ištekliai, tokie kaip maistas, drabužiai, pastogė, medicininiai ir kitokie reikmenys, ir (arba) iš nelaimės ir (arba) katastrofos vietos, kur gyvybei ar sveikatai gresia pavojus, žmonės evakuojami į saugią vietą toje pačioje arba kitoje valstybėje, kuri sutinka priimti tokius žmones</t>
        </is>
      </c>
      <c r="BL160" s="2" t="inlineStr">
        <is>
          <t>palīdzības sniegšanas lidojums|
humānās palīdzības lidojums</t>
        </is>
      </c>
      <c r="BM160" s="2" t="inlineStr">
        <is>
          <t>3|
3</t>
        </is>
      </c>
      <c r="BN160" s="2" t="inlineStr">
        <is>
          <t xml:space="preserve">|
</t>
        </is>
      </c>
      <c r="BO160" t="inlineStr">
        <is>
          <t>lidojums, kuru gaisa kuģis veic avārijas
un/vai katastrofas laikā vai pēc tās humānās
palīdzības sniegšanas mērķiem, pārvadājot
personālu palīdzības sniegšanai un tādus palīdzības sniegšanai nepieciešamos krājumus kā
pārtiku, apģērbu, materiālus pajumtes
izveidošanai, medicīniskiem mērķiem
izmantojamus priekšmetus un citus
priekšmetus, un/vai evakuējot personas no
vietām, kurās to dzīvību vai veselību apdraud
šāda avārija un/vai katastrofa, uz patvērumu
attiecīgajā valstī vai kādā citā valstī, kas vēlas
uzņemt šādas personas</t>
        </is>
      </c>
      <c r="BP160" s="2" t="inlineStr">
        <is>
          <t>titjira umanitarja</t>
        </is>
      </c>
      <c r="BQ160" s="2" t="inlineStr">
        <is>
          <t>3</t>
        </is>
      </c>
      <c r="BR160" s="2" t="inlineStr">
        <is>
          <t/>
        </is>
      </c>
      <c r="BS160" t="inlineStr">
        <is>
          <t>titjira bl-iskop li twettaq persunal ta' riljev u/jew provvisti li jsalvaw il-ħajja (neċessitajiet bażiċi) matul jew wara emerġenza jew diżastru naturali, jew għall-evakwazzjoni ta' persuni minn żona f'periklu</t>
        </is>
      </c>
      <c r="BT160" s="2" t="inlineStr">
        <is>
          <t>humanitaire vlucht</t>
        </is>
      </c>
      <c r="BU160" s="2" t="inlineStr">
        <is>
          <t>3</t>
        </is>
      </c>
      <c r="BV160" s="2" t="inlineStr">
        <is>
          <t/>
        </is>
      </c>
      <c r="BW160" t="inlineStr">
        <is>
          <t>uitsluitend voor humanitaire doeleinden uitgevoerde vlucht die bedoeld is om hulpverleningspersoneel en hulpgoederen zoals voedsel, kleding, onderdak, medische en andere goederen tijdens of na een noodsituatie en/of ramp te vervoeren en/of om personen uit een plaats waar hun leven of gezondheid door die noodsituatie en/of ramp wordt bedreigd te evacueren naar een toevluchtsoord in dezelfde staat of een andere staat die bereid is dergelijke personen op te vangen</t>
        </is>
      </c>
      <c r="BX160" s="2" t="inlineStr">
        <is>
          <t>lot z pomocą humanitarną</t>
        </is>
      </c>
      <c r="BY160" s="2" t="inlineStr">
        <is>
          <t>3</t>
        </is>
      </c>
      <c r="BZ160" s="2" t="inlineStr">
        <is>
          <t/>
        </is>
      </c>
      <c r="CA160" t="inlineStr">
        <is>
          <t>lot wykonywany wyłącznie na potrzeby pomocy humanitarnej, służący przewozowi pracowników służb humanitarnych oraz dostaw humanitarnych, np. żywności, odzieży, namiotów, środków medycznych i innych artykułów, w sytuacjach lub w następstwie nagłych wypadków bądź katastrof, lub służący ewakuacji osób z miejsca zagrażającego ich życiu lub zdrowiu z uwagi na tego rodzaju nagły wypadek bądź katastrofę do bezpiecznego miejsca w tym samym państwie lub innym państwie gotowym do przyjęcia tych osób</t>
        </is>
      </c>
      <c r="CB160" s="2" t="inlineStr">
        <is>
          <t>voo humanitário</t>
        </is>
      </c>
      <c r="CC160" s="2" t="inlineStr">
        <is>
          <t>3</t>
        </is>
      </c>
      <c r="CD160" s="2" t="inlineStr">
        <is>
          <t/>
        </is>
      </c>
      <c r="CE160" t="inlineStr">
        <is>
          <t>Voo operado exclusivamente para fins humanitários.</t>
        </is>
      </c>
      <c r="CF160" s="2" t="inlineStr">
        <is>
          <t>zbor umanitar</t>
        </is>
      </c>
      <c r="CG160" s="2" t="inlineStr">
        <is>
          <t>3</t>
        </is>
      </c>
      <c r="CH160" s="2" t="inlineStr">
        <is>
          <t/>
        </is>
      </c>
      <c r="CI160" t="inlineStr">
        <is>
          <t>zbor efectuat cu o aeronavă de stat sau civilă, la solicitarea unei autorităţi sau instituţii publice, în scopul transportului ajutoarelor umanitare de urgenţă, precum şi al transportului specializat de intervenţie sau evacuarea din motive de securitate</t>
        </is>
      </c>
      <c r="CJ160" s="2" t="inlineStr">
        <is>
          <t>humanitárny let</t>
        </is>
      </c>
      <c r="CK160" s="2" t="inlineStr">
        <is>
          <t>3</t>
        </is>
      </c>
      <c r="CL160" s="2" t="inlineStr">
        <is>
          <t/>
        </is>
      </c>
      <c r="CM160" t="inlineStr">
        <is>
          <t>let prevádzkovaný výhradne na humanitárne účely, ktorými sa preváža záchranný personál a zásoby ako jedlo, šatstvo, prístrešky, lekárske a iné prostriedky počas trvania núdzového stavu a/alebo katastrofy alebo po ich skončení a/alebo sa používa na evakuáciu osôb z miesta ohrozenia života alebo zdravia týmto núdzovým stavom a/alebo katastrofou na bezpečné miesto v tom istom štáte alebo v inom štáte ochotnom prichýliť tieto osoby</t>
        </is>
      </c>
      <c r="CN160" s="2" t="inlineStr">
        <is>
          <t>let v humanitarne namene</t>
        </is>
      </c>
      <c r="CO160" s="2" t="inlineStr">
        <is>
          <t>3</t>
        </is>
      </c>
      <c r="CP160" s="2" t="inlineStr">
        <is>
          <t/>
        </is>
      </c>
      <c r="CQ160" t="inlineStr">
        <is>
          <t/>
        </is>
      </c>
      <c r="CR160" s="2" t="inlineStr">
        <is>
          <t>humanitär flygning</t>
        </is>
      </c>
      <c r="CS160" s="2" t="inlineStr">
        <is>
          <t>3</t>
        </is>
      </c>
      <c r="CT160" s="2" t="inlineStr">
        <is>
          <t/>
        </is>
      </c>
      <c r="CU160" t="inlineStr">
        <is>
          <t>flygning som enbart utförs för humanitära ändamål och som transporterar hjälppersonal och förnödenheter som livsmedel, kläder, tillfälligt boende, medicinska och andra artiklar under eller efter en nödsituation eller katastrof, och flygningar för att evakuera personer från en plats där deras liv eller hälsa hotas av nödsituationen eller katastrofen till en fristad i samma stat eller en annan stat som erbjuder sig att ta emot dessa personer</t>
        </is>
      </c>
    </row>
    <row r="161">
      <c r="A161" s="1" t="str">
        <f>HYPERLINK("https://iate.europa.eu/entry/result/3599888/all", "3599888")</f>
        <v>3599888</v>
      </c>
      <c r="B161" t="inlineStr">
        <is>
          <t>TRANSPORT</t>
        </is>
      </c>
      <c r="C161" t="inlineStr">
        <is>
          <t>TRANSPORT|air and space transport</t>
        </is>
      </c>
      <c r="D161" s="2" t="inlineStr">
        <is>
          <t>полет на къси разстояния</t>
        </is>
      </c>
      <c r="E161" s="2" t="inlineStr">
        <is>
          <t>3</t>
        </is>
      </c>
      <c r="F161" s="2" t="inlineStr">
        <is>
          <t/>
        </is>
      </c>
      <c r="G161" t="inlineStr">
        <is>
          <t/>
        </is>
      </c>
      <c r="H161" s="2" t="inlineStr">
        <is>
          <t>let na krátkou vzdálenost</t>
        </is>
      </c>
      <c r="I161" s="2" t="inlineStr">
        <is>
          <t>3</t>
        </is>
      </c>
      <c r="J161" s="2" t="inlineStr">
        <is>
          <t/>
        </is>
      </c>
      <c r="K161" t="inlineStr">
        <is>
          <t>let, který je kratší než 1 500 km</t>
        </is>
      </c>
      <c r="L161" s="2" t="inlineStr">
        <is>
          <t>kortdistanceflyvning|
kort flyvning</t>
        </is>
      </c>
      <c r="M161" s="2" t="inlineStr">
        <is>
          <t>3|
3</t>
        </is>
      </c>
      <c r="N161" s="2" t="inlineStr">
        <is>
          <t xml:space="preserve">|
</t>
        </is>
      </c>
      <c r="O161" t="inlineStr">
        <is>
          <t/>
        </is>
      </c>
      <c r="P161" s="2" t="inlineStr">
        <is>
          <t>Kurzstreckenflug</t>
        </is>
      </c>
      <c r="Q161" s="2" t="inlineStr">
        <is>
          <t>3</t>
        </is>
      </c>
      <c r="R161" s="2" t="inlineStr">
        <is>
          <t/>
        </is>
      </c>
      <c r="S161" t="inlineStr">
        <is>
          <t/>
        </is>
      </c>
      <c r="T161" s="2" t="inlineStr">
        <is>
          <t>πτήση μικρής απόστασης</t>
        </is>
      </c>
      <c r="U161" s="2" t="inlineStr">
        <is>
          <t>3</t>
        </is>
      </c>
      <c r="V161" s="2" t="inlineStr">
        <is>
          <t/>
        </is>
      </c>
      <c r="W161" t="inlineStr">
        <is>
          <t/>
        </is>
      </c>
      <c r="X161" s="2" t="inlineStr">
        <is>
          <t>short-haul flight</t>
        </is>
      </c>
      <c r="Y161" s="2" t="inlineStr">
        <is>
          <t>3</t>
        </is>
      </c>
      <c r="Z161" s="2" t="inlineStr">
        <is>
          <t/>
        </is>
      </c>
      <c r="AA161" t="inlineStr">
        <is>
          <t>short-distance flight, usually considered to be of a duration under three hours or of a distance below 810 km</t>
        </is>
      </c>
      <c r="AB161" s="2" t="inlineStr">
        <is>
          <t>vuelo de corta distancia</t>
        </is>
      </c>
      <c r="AC161" s="2" t="inlineStr">
        <is>
          <t>3</t>
        </is>
      </c>
      <c r="AD161" s="2" t="inlineStr">
        <is>
          <t/>
        </is>
      </c>
      <c r="AE161" t="inlineStr">
        <is>
          <t>Vuelo de duración inferior a 2 o 3 horas.</t>
        </is>
      </c>
      <c r="AF161" s="2" t="inlineStr">
        <is>
          <t>lühilend</t>
        </is>
      </c>
      <c r="AG161" s="2" t="inlineStr">
        <is>
          <t>3</t>
        </is>
      </c>
      <c r="AH161" s="2" t="inlineStr">
        <is>
          <t/>
        </is>
      </c>
      <c r="AI161" t="inlineStr">
        <is>
          <t>lühikese distantsiga lend, tavaliselt kestusega alla kolme tunni või distantsiga alla 810 km</t>
        </is>
      </c>
      <c r="AJ161" s="2" t="inlineStr">
        <is>
          <t>lyhyen matkan lento</t>
        </is>
      </c>
      <c r="AK161" s="2" t="inlineStr">
        <is>
          <t>3</t>
        </is>
      </c>
      <c r="AL161" s="2" t="inlineStr">
        <is>
          <t/>
        </is>
      </c>
      <c r="AM161" t="inlineStr">
        <is>
          <t/>
        </is>
      </c>
      <c r="AN161" s="2" t="inlineStr">
        <is>
          <t>vol court-courrier</t>
        </is>
      </c>
      <c r="AO161" s="2" t="inlineStr">
        <is>
          <t>3</t>
        </is>
      </c>
      <c r="AP161" s="2" t="inlineStr">
        <is>
          <t/>
        </is>
      </c>
      <c r="AQ161" t="inlineStr">
        <is>
          <t>vol de courte distance (1000 km ou moins) qui la plupart du temps est un vol intérieur</t>
        </is>
      </c>
      <c r="AR161" s="2" t="inlineStr">
        <is>
          <t>eitilt ghearraistir</t>
        </is>
      </c>
      <c r="AS161" s="2" t="inlineStr">
        <is>
          <t>3</t>
        </is>
      </c>
      <c r="AT161" s="2" t="inlineStr">
        <is>
          <t/>
        </is>
      </c>
      <c r="AU161" t="inlineStr">
        <is>
          <t/>
        </is>
      </c>
      <c r="AV161" s="2" t="inlineStr">
        <is>
          <t>let kratkog doleta|
kraći let</t>
        </is>
      </c>
      <c r="AW161" s="2" t="inlineStr">
        <is>
          <t>3|
3</t>
        </is>
      </c>
      <c r="AX161" s="2" t="inlineStr">
        <is>
          <t xml:space="preserve">|
</t>
        </is>
      </c>
      <c r="AY161" t="inlineStr">
        <is>
          <t/>
        </is>
      </c>
      <c r="AZ161" s="2" t="inlineStr">
        <is>
          <t>rövid távon közlekedő légi járat</t>
        </is>
      </c>
      <c r="BA161" s="2" t="inlineStr">
        <is>
          <t>3</t>
        </is>
      </c>
      <c r="BB161" s="2" t="inlineStr">
        <is>
          <t/>
        </is>
      </c>
      <c r="BC161" t="inlineStr">
        <is>
          <t>olyan légi járat, amelynek időtartama nem haladja meg a 3 órát, vagy amelynek útvonala legfeljebb 810 km hosszú</t>
        </is>
      </c>
      <c r="BD161" s="2" t="inlineStr">
        <is>
          <t>volo a breve raggio|
volo a corto raggio</t>
        </is>
      </c>
      <c r="BE161" s="2" t="inlineStr">
        <is>
          <t>3|
3</t>
        </is>
      </c>
      <c r="BF161" s="2" t="inlineStr">
        <is>
          <t xml:space="preserve">|
</t>
        </is>
      </c>
      <c r="BG161" t="inlineStr">
        <is>
          <t>volo di durata limitata, solitamente inferiore alle tre ore di volo ma variablile a seconda della compagnia aerea, della distanza di volo e della destinazione</t>
        </is>
      </c>
      <c r="BH161" s="2" t="inlineStr">
        <is>
          <t>trumpojo nuotolio skrydis</t>
        </is>
      </c>
      <c r="BI161" s="2" t="inlineStr">
        <is>
          <t>3</t>
        </is>
      </c>
      <c r="BJ161" s="2" t="inlineStr">
        <is>
          <t/>
        </is>
      </c>
      <c r="BK161" t="inlineStr">
        <is>
          <t/>
        </is>
      </c>
      <c r="BL161" s="2" t="inlineStr">
        <is>
          <t>īsais lidojums</t>
        </is>
      </c>
      <c r="BM161" s="2" t="inlineStr">
        <is>
          <t>3</t>
        </is>
      </c>
      <c r="BN161" s="2" t="inlineStr">
        <is>
          <t/>
        </is>
      </c>
      <c r="BO161" t="inlineStr">
        <is>
          <t/>
        </is>
      </c>
      <c r="BP161" s="2" t="inlineStr">
        <is>
          <t>titjira fuq distanza qasira</t>
        </is>
      </c>
      <c r="BQ161" s="2" t="inlineStr">
        <is>
          <t>3</t>
        </is>
      </c>
      <c r="BR161" s="2" t="inlineStr">
        <is>
          <t/>
        </is>
      </c>
      <c r="BS161" t="inlineStr">
        <is>
          <t>titjira fuq distanza qasira, li ġeneralment titqies li ddum inqas minn tliet sigħat jew ta' distanza inqas minn 810 km</t>
        </is>
      </c>
      <c r="BT161" s="2" t="inlineStr">
        <is>
          <t>korteafstandsvlucht|
korte vlucht</t>
        </is>
      </c>
      <c r="BU161" s="2" t="inlineStr">
        <is>
          <t>3|
3</t>
        </is>
      </c>
      <c r="BV161" s="2" t="inlineStr">
        <is>
          <t xml:space="preserve">|
</t>
        </is>
      </c>
      <c r="BW161" t="inlineStr">
        <is>
          <t>vlucht met een korte vliegafstand of -tijd</t>
        </is>
      </c>
      <c r="BX161" s="2" t="inlineStr">
        <is>
          <t>lot krótkodystansowy</t>
        </is>
      </c>
      <c r="BY161" s="2" t="inlineStr">
        <is>
          <t>3</t>
        </is>
      </c>
      <c r="BZ161" s="2" t="inlineStr">
        <is>
          <t/>
        </is>
      </c>
      <c r="CA161" t="inlineStr">
        <is>
          <t>lot na krótkim odcinku, przeważnie poniżej 3 godzin i na odległość poniżej 810 km</t>
        </is>
      </c>
      <c r="CB161" s="2" t="inlineStr">
        <is>
          <t>voo de pequena distância|
voo de pequeno curso</t>
        </is>
      </c>
      <c r="CC161" s="2" t="inlineStr">
        <is>
          <t>3|
3</t>
        </is>
      </c>
      <c r="CD161" s="2" t="inlineStr">
        <is>
          <t xml:space="preserve">|
</t>
        </is>
      </c>
      <c r="CE161" t="inlineStr">
        <is>
          <t>Voo entre aeródromos que distam um do outro 1500 km ou menos.</t>
        </is>
      </c>
      <c r="CF161" s="2" t="inlineStr">
        <is>
          <t>zbor scurt-curier</t>
        </is>
      </c>
      <c r="CG161" s="2" t="inlineStr">
        <is>
          <t>3</t>
        </is>
      </c>
      <c r="CH161" s="2" t="inlineStr">
        <is>
          <t/>
        </is>
      </c>
      <c r="CI161" t="inlineStr">
        <is>
          <t/>
        </is>
      </c>
      <c r="CJ161" s="2" t="inlineStr">
        <is>
          <t>let na krátku vzdialenosť</t>
        </is>
      </c>
      <c r="CK161" s="2" t="inlineStr">
        <is>
          <t>3</t>
        </is>
      </c>
      <c r="CL161" s="2" t="inlineStr">
        <is>
          <t/>
        </is>
      </c>
      <c r="CM161" t="inlineStr">
        <is>
          <t>let kratší než 1500 km</t>
        </is>
      </c>
      <c r="CN161" s="2" t="inlineStr">
        <is>
          <t>let na kratki razdalji</t>
        </is>
      </c>
      <c r="CO161" s="2" t="inlineStr">
        <is>
          <t>3</t>
        </is>
      </c>
      <c r="CP161" s="2" t="inlineStr">
        <is>
          <t/>
        </is>
      </c>
      <c r="CQ161" t="inlineStr">
        <is>
          <t/>
        </is>
      </c>
      <c r="CR161" s="2" t="inlineStr">
        <is>
          <t>kortdistansflygning</t>
        </is>
      </c>
      <c r="CS161" s="2" t="inlineStr">
        <is>
          <t>3</t>
        </is>
      </c>
      <c r="CT161" s="2" t="inlineStr">
        <is>
          <t/>
        </is>
      </c>
      <c r="CU161" t="inlineStr">
        <is>
          <t/>
        </is>
      </c>
    </row>
    <row r="162">
      <c r="A162" s="1" t="str">
        <f>HYPERLINK("https://iate.europa.eu/entry/result/891544/all", "891544")</f>
        <v>891544</v>
      </c>
      <c r="B162" t="inlineStr">
        <is>
          <t>TRANSPORT</t>
        </is>
      </c>
      <c r="C162" t="inlineStr">
        <is>
          <t>TRANSPORT|air and space transport|air transport</t>
        </is>
      </c>
      <c r="D162" s="2" t="inlineStr">
        <is>
          <t>полет за държавни цели</t>
        </is>
      </c>
      <c r="E162" s="2" t="inlineStr">
        <is>
          <t>3</t>
        </is>
      </c>
      <c r="F162" s="2" t="inlineStr">
        <is>
          <t/>
        </is>
      </c>
      <c r="G162" t="inlineStr">
        <is>
          <t>полет от всякакъв вид, извършен от въздухоплавателно средство за военните, митнически, полицейски или други правоприлагащи служби на държавата</t>
        </is>
      </c>
      <c r="H162" s="2" t="inlineStr">
        <is>
          <t>státní let|
let pro účely státu</t>
        </is>
      </c>
      <c r="I162" s="2" t="inlineStr">
        <is>
          <t>3|
3</t>
        </is>
      </c>
      <c r="J162" s="2" t="inlineStr">
        <is>
          <t xml:space="preserve">|
</t>
        </is>
      </c>
      <c r="K162" t="inlineStr">
        <is>
          <t>jakýkoliv let letadlem pro vojenské, celní, policejní nebo jiné donucovací účely státu</t>
        </is>
      </c>
      <c r="L162" s="2" t="inlineStr">
        <is>
          <t>statsflyvning|
flyvning med statsluftfartøjer|
statslig flyvning</t>
        </is>
      </c>
      <c r="M162" s="2" t="inlineStr">
        <is>
          <t>3|
3|
3</t>
        </is>
      </c>
      <c r="N162" s="2" t="inlineStr">
        <is>
          <t xml:space="preserve">|
|
</t>
        </is>
      </c>
      <c r="O162" t="inlineStr">
        <is>
          <t>flyvning, der
udføres på vegne af en stats militær, toldmyndigheder, politi eller andre
retshåndhævende myndigheder</t>
        </is>
      </c>
      <c r="P162" s="2" t="inlineStr">
        <is>
          <t>staatlicher Flug|
Flug von einem Staatsluftfahrzeug</t>
        </is>
      </c>
      <c r="Q162" s="2" t="inlineStr">
        <is>
          <t>3|
3</t>
        </is>
      </c>
      <c r="R162" s="2" t="inlineStr">
        <is>
          <t xml:space="preserve">|
</t>
        </is>
      </c>
      <c r="S162" t="inlineStr">
        <is>
          <t>jeder Flug, der von einem Luftfahrzeug für die Streitkräfte, den Zoll, die Polizei oder andere staatliche Stellen mit hoheitlichen Aufgaben durchgeführt wird</t>
        </is>
      </c>
      <c r="T162" s="2" t="inlineStr">
        <is>
          <t>κρατική πτήση</t>
        </is>
      </c>
      <c r="U162" s="2" t="inlineStr">
        <is>
          <t>3</t>
        </is>
      </c>
      <c r="V162" s="2" t="inlineStr">
        <is>
          <t/>
        </is>
      </c>
      <c r="W162" t="inlineStr">
        <is>
          <t>πτήση που εκτελείται από αεροσκάφη, στο πλαίσιο στρατιωτικών, τελωνειακών, αστυνομικών ή άλλων υπηρεσιών επιβολής του δικαίου, ενός κράτους</t>
        </is>
      </c>
      <c r="X162" s="2" t="inlineStr">
        <is>
          <t>State flight|
flight by State aircraft</t>
        </is>
      </c>
      <c r="Y162" s="2" t="inlineStr">
        <is>
          <t>3|
3</t>
        </is>
      </c>
      <c r="Z162" s="2" t="inlineStr">
        <is>
          <t xml:space="preserve">|
</t>
        </is>
      </c>
      <c r="AA162" t="inlineStr">
        <is>
          <t>any flight performed by aircraft for military, customs, police or other law enforcement services of a State</t>
        </is>
      </c>
      <c r="AB162" s="2" t="inlineStr">
        <is>
          <t>vuelo de Estado|
vuelo realizado por aeronave de Estado</t>
        </is>
      </c>
      <c r="AC162" s="2" t="inlineStr">
        <is>
          <t>3|
3</t>
        </is>
      </c>
      <c r="AD162" s="2" t="inlineStr">
        <is>
          <t xml:space="preserve">|
</t>
        </is>
      </c>
      <c r="AE162" t="inlineStr">
        <is>
          <t>Cualquier
 vuelo realizado por una aeronave para prestar servicios militares, 
aduaneros, policiales u otros para el cumplimiento de la ley de un 
Estado.</t>
        </is>
      </c>
      <c r="AF162" s="2" t="inlineStr">
        <is>
          <t>riiklik lend</t>
        </is>
      </c>
      <c r="AG162" s="2" t="inlineStr">
        <is>
          <t>3</t>
        </is>
      </c>
      <c r="AH162" s="2" t="inlineStr">
        <is>
          <t/>
        </is>
      </c>
      <c r="AI162" t="inlineStr">
        <is>
          <t>iga lend, mis õhusõidukitega tehakse riigi sõjaväe, tolli, politsei või muude õiguskaitseorganite huvides</t>
        </is>
      </c>
      <c r="AJ162" s="2" t="inlineStr">
        <is>
          <t>valtion tarkoituksiin suoritettu lento|
valtion ilma-aluksen lento</t>
        </is>
      </c>
      <c r="AK162" s="2" t="inlineStr">
        <is>
          <t>3|
3</t>
        </is>
      </c>
      <c r="AL162" s="2" t="inlineStr">
        <is>
          <t xml:space="preserve">|
</t>
        </is>
      </c>
      <c r="AM162" t="inlineStr">
        <is>
          <t>kaikki valtion sotilas-, tulli-, poliisi- tai muuhun lainvalvontatoimintaan tarkoitetuilla ilma-aluksilla suoritetut lennot</t>
        </is>
      </c>
      <c r="AN162" s="2" t="inlineStr">
        <is>
          <t>vol d'État</t>
        </is>
      </c>
      <c r="AO162" s="2" t="inlineStr">
        <is>
          <t>3</t>
        </is>
      </c>
      <c r="AP162" s="2" t="inlineStr">
        <is>
          <t/>
        </is>
      </c>
      <c r="AQ162" t="inlineStr">
        <is>
          <t>tout
 vol effectué par un aéronef dans le cadre de services militaires, de 
douane ou de police ou d'autres services d'application de la loi d'un 
État, ou tout vol déclaré comme “vol d'État” par les autorités de l'État</t>
        </is>
      </c>
      <c r="AR162" s="2" t="inlineStr">
        <is>
          <t>eitilt stáit</t>
        </is>
      </c>
      <c r="AS162" s="2" t="inlineStr">
        <is>
          <t>3</t>
        </is>
      </c>
      <c r="AT162" s="2" t="inlineStr">
        <is>
          <t/>
        </is>
      </c>
      <c r="AU162" t="inlineStr">
        <is>
          <t/>
        </is>
      </c>
      <c r="AV162" s="2" t="inlineStr">
        <is>
          <t>državni let</t>
        </is>
      </c>
      <c r="AW162" s="2" t="inlineStr">
        <is>
          <t>3</t>
        </is>
      </c>
      <c r="AX162" s="2" t="inlineStr">
        <is>
          <t/>
        </is>
      </c>
      <c r="AY162" t="inlineStr">
        <is>
          <t>svaki let zrakoplova obavljen u vojne, porezne, policijske ili druge svrhe u provedbi zakona u državi</t>
        </is>
      </c>
      <c r="AZ162" s="2" t="inlineStr">
        <is>
          <t>állami légijárat</t>
        </is>
      </c>
      <c r="BA162" s="2" t="inlineStr">
        <is>
          <t>3</t>
        </is>
      </c>
      <c r="BB162" s="2" t="inlineStr">
        <is>
          <t/>
        </is>
      </c>
      <c r="BC162" t="inlineStr">
        <is>
          <t>valamely állam katonai, vámügyi, rendőrségi vagy más bűnüldözési szerveinek légi járművével végrehajtott bármely repülőút, illetve az állami hatóságok által „állami légijáratnak” minősített bármely légijárat</t>
        </is>
      </c>
      <c r="BD162" s="2" t="inlineStr">
        <is>
          <t>volo effettuato per motivi di Stato|
volo di Stato</t>
        </is>
      </c>
      <c r="BE162" s="2" t="inlineStr">
        <is>
          <t>3|
3</t>
        </is>
      </c>
      <c r="BF162" s="2" t="inlineStr">
        <is>
          <t xml:space="preserve">|
</t>
        </is>
      </c>
      <c r="BG162" t="inlineStr">
        <is>
          <t>qualsiasi volo effettuato nel quadro di servizi militari, di dogana, di polizia o di altri servizi per il mantenimento della legge di uno Stato o dichiarato "volo effettuato per motivi di Stato" dalle autorità governative</t>
        </is>
      </c>
      <c r="BH162" s="2" t="inlineStr">
        <is>
          <t>skrydis valstybiniu orlaiviu|
valstybiniu orlaiviu vykdomas skrydis</t>
        </is>
      </c>
      <c r="BI162" s="2" t="inlineStr">
        <is>
          <t>3|
3</t>
        </is>
      </c>
      <c r="BJ162" s="2" t="inlineStr">
        <is>
          <t xml:space="preserve">|
</t>
        </is>
      </c>
      <c r="BK162" t="inlineStr">
        <is>
          <t>karinės, muitinės, policijos ar kitos valstybės teisėtvarkos tarnybos orlaiviu vykdomas skrydis</t>
        </is>
      </c>
      <c r="BL162" s="2" t="inlineStr">
        <is>
          <t>valsts reiss|
valsts lidojums</t>
        </is>
      </c>
      <c r="BM162" s="2" t="inlineStr">
        <is>
          <t>3|
3</t>
        </is>
      </c>
      <c r="BN162" s="2" t="inlineStr">
        <is>
          <t xml:space="preserve">|
</t>
        </is>
      </c>
      <c r="BO162" t="inlineStr">
        <is>
          <t>ikviens lidojums, kura gaisa kuģis veic militāro, muitas, policijas vai citu valsts tiesībaizsardzības dienestu uzdevumā</t>
        </is>
      </c>
      <c r="BP162" s="2" t="inlineStr">
        <is>
          <t>titjira Statali|
titjira minn inġenju tal-ajru Statali</t>
        </is>
      </c>
      <c r="BQ162" s="2" t="inlineStr">
        <is>
          <t>3|
3</t>
        </is>
      </c>
      <c r="BR162" s="2" t="inlineStr">
        <is>
          <t xml:space="preserve">|
</t>
        </is>
      </c>
      <c r="BS162" t="inlineStr">
        <is>
          <t>kwalunkwe titjira mwettqa minn inġenju tal-ajru għal servizzi militari, doganali, tal-pulizija jew ta' servizzi oħra tal-infurzar tal-liġi ta' Stat</t>
        </is>
      </c>
      <c r="BT162" s="2" t="inlineStr">
        <is>
          <t>staatsvlucht|
overheidsvlucht</t>
        </is>
      </c>
      <c r="BU162" s="2" t="inlineStr">
        <is>
          <t>3|
3</t>
        </is>
      </c>
      <c r="BV162" s="2" t="inlineStr">
        <is>
          <t xml:space="preserve">|
</t>
        </is>
      </c>
      <c r="BW162" t="inlineStr">
        <is>
          <t>elke vlucht die wordt uitgevoerd voor militaire, douane-, politie- of andere wetshandhavingsdiensten van een land</t>
        </is>
      </c>
      <c r="BX162" s="2" t="inlineStr">
        <is>
          <t>lot państwowym statkiem powietrznym|
lot państwowy</t>
        </is>
      </c>
      <c r="BY162" s="2" t="inlineStr">
        <is>
          <t>3|
3</t>
        </is>
      </c>
      <c r="BZ162" s="2" t="inlineStr">
        <is>
          <t xml:space="preserve">|
</t>
        </is>
      </c>
      <c r="CA162" t="inlineStr">
        <is>
          <t>lot statku powietrznego realizowany dla wojska, służb celnych, policji lub innych państwowych służb ścigania</t>
        </is>
      </c>
      <c r="CB162" s="2" t="inlineStr">
        <is>
          <t>voo efetuado por aeronaves de Estado|
voo estatal</t>
        </is>
      </c>
      <c r="CC162" s="2" t="inlineStr">
        <is>
          <t>3|
3</t>
        </is>
      </c>
      <c r="CD162" s="2" t="inlineStr">
        <is>
          <t xml:space="preserve">|
</t>
        </is>
      </c>
      <c r="CE162" t="inlineStr">
        <is>
          <t>Voo efetuado ao abrigo de serviços militares, aduaneiros, policiais, protocolares ou de extinção de incêndios.</t>
        </is>
      </c>
      <c r="CF162" s="2" t="inlineStr">
        <is>
          <t>zbor de stat</t>
        </is>
      </c>
      <c r="CG162" s="2" t="inlineStr">
        <is>
          <t>3</t>
        </is>
      </c>
      <c r="CH162" s="2" t="inlineStr">
        <is>
          <t/>
        </is>
      </c>
      <c r="CI162" t="inlineStr">
        <is>
          <t/>
        </is>
      </c>
      <c r="CJ162" s="2" t="inlineStr">
        <is>
          <t>štátny let</t>
        </is>
      </c>
      <c r="CK162" s="2" t="inlineStr">
        <is>
          <t>3</t>
        </is>
      </c>
      <c r="CL162" s="2" t="inlineStr">
        <is>
          <t/>
        </is>
      </c>
      <c r="CM162" t="inlineStr">
        <is>
          <t>každý let vykonávaný lietadlom pre ozbrojené sily, colné orgány, políciu alebo iné štátne orgány vykonávajúce právo</t>
        </is>
      </c>
      <c r="CN162" s="2" t="inlineStr">
        <is>
          <t>državni let|
let z državnim zrakoplovom</t>
        </is>
      </c>
      <c r="CO162" s="2" t="inlineStr">
        <is>
          <t>3|
3</t>
        </is>
      </c>
      <c r="CP162" s="2" t="inlineStr">
        <is>
          <t xml:space="preserve">|
</t>
        </is>
      </c>
      <c r="CQ162" t="inlineStr">
        <is>
          <t>vsi leti v okviru vojaških, carinskih, policijskih, protokolarnih ali protipožarnih storitev</t>
        </is>
      </c>
      <c r="CR162" s="2" t="inlineStr">
        <is>
          <t>statlig flygning</t>
        </is>
      </c>
      <c r="CS162" s="2" t="inlineStr">
        <is>
          <t>3</t>
        </is>
      </c>
      <c r="CT162" s="2" t="inlineStr">
        <is>
          <t/>
        </is>
      </c>
      <c r="CU162" t="inlineStr">
        <is>
          <t>flygningar som utförs av flygplan för militären, tullen, polisen eller andra brottsbekämpande myndigheter i medlemsstaterna</t>
        </is>
      </c>
    </row>
    <row r="163">
      <c r="A163" s="1" t="str">
        <f>HYPERLINK("https://iate.europa.eu/entry/result/3599829/all", "3599829")</f>
        <v>3599829</v>
      </c>
      <c r="B163" t="inlineStr">
        <is>
          <t>ENERGY</t>
        </is>
      </c>
      <c r="C163" t="inlineStr">
        <is>
          <t>ENERGY|energy policy|energy industry|fuel</t>
        </is>
      </c>
      <c r="D163" s="2" t="inlineStr">
        <is>
          <t>електрозахранване на спрели въздухоплавателни средства.</t>
        </is>
      </c>
      <c r="E163" s="2" t="inlineStr">
        <is>
          <t>3</t>
        </is>
      </c>
      <c r="F163" s="2" t="inlineStr">
        <is>
          <t/>
        </is>
      </c>
      <c r="G163" t="inlineStr">
        <is>
          <t/>
        </is>
      </c>
      <c r="H163" s="2" t="inlineStr">
        <is>
          <t>dodávka elektrické energie stojícímu letadlu</t>
        </is>
      </c>
      <c r="I163" s="2" t="inlineStr">
        <is>
          <t>3</t>
        </is>
      </c>
      <c r="J163" s="2" t="inlineStr">
        <is>
          <t/>
        </is>
      </c>
      <c r="K163" t="inlineStr">
        <is>
          <t>zajištění dodávky elektrické energie letadlu stojícímu na letišti</t>
        </is>
      </c>
      <c r="L163" s="2" t="inlineStr">
        <is>
          <t>elektricitetsforsyning til stationære luftfartøjer</t>
        </is>
      </c>
      <c r="M163" s="2" t="inlineStr">
        <is>
          <t>3</t>
        </is>
      </c>
      <c r="N163" s="2" t="inlineStr">
        <is>
          <t/>
        </is>
      </c>
      <c r="O163" t="inlineStr">
        <is>
          <t>levering af elektricitet
til stationære luftfartøjer</t>
        </is>
      </c>
      <c r="P163" s="2" t="inlineStr">
        <is>
          <t>Stromversorgung stationärer Luftfahrzeuge</t>
        </is>
      </c>
      <c r="Q163" s="2" t="inlineStr">
        <is>
          <t>3</t>
        </is>
      </c>
      <c r="R163" s="2" t="inlineStr">
        <is>
          <t/>
        </is>
      </c>
      <c r="S163" t="inlineStr">
        <is>
          <t>Stromversorgung von am Flugsteig oder auf dem Flughafenvorfeld abgestellten Luftfahrzeugen über eine standardisierte feste oder mobile Schnittstelle</t>
        </is>
      </c>
      <c r="T163" s="2" t="inlineStr">
        <is>
          <t>εφοδιασμός σταθμευμένων αεροσκαφών με ηλεκτρική ενέργεια</t>
        </is>
      </c>
      <c r="U163" s="2" t="inlineStr">
        <is>
          <t>3</t>
        </is>
      </c>
      <c r="V163" s="2" t="inlineStr">
        <is>
          <t/>
        </is>
      </c>
      <c r="W163" t="inlineStr">
        <is>
          <t>παροχή ηλεκτρικής ενέργειας σε σταθμευμένο αεροσκάφος</t>
        </is>
      </c>
      <c r="X163" s="2" t="inlineStr">
        <is>
          <t>stationary aircraft electricity supply|
electricity supply to stationary aircraft</t>
        </is>
      </c>
      <c r="Y163" s="2" t="inlineStr">
        <is>
          <t>3|
3</t>
        </is>
      </c>
      <c r="Z163" s="2" t="inlineStr">
        <is>
          <t xml:space="preserve">|
</t>
        </is>
      </c>
      <c r="AA163" t="inlineStr">
        <is>
          <t>provision of electrical power to a stationary aircraft</t>
        </is>
      </c>
      <c r="AB163" s="2" t="inlineStr">
        <is>
          <t>suministro de electricidad a las aeronaves estacionadas</t>
        </is>
      </c>
      <c r="AC163" s="2" t="inlineStr">
        <is>
          <t>3</t>
        </is>
      </c>
      <c r="AD163" s="2" t="inlineStr">
        <is>
          <t/>
        </is>
      </c>
      <c r="AE163" t="inlineStr">
        <is>
          <t/>
        </is>
      </c>
      <c r="AF163" s="2" t="inlineStr">
        <is>
          <t>lennujaamades seisvate lennukite elektrivarustus</t>
        </is>
      </c>
      <c r="AG163" s="2" t="inlineStr">
        <is>
          <t>2</t>
        </is>
      </c>
      <c r="AH163" s="2" t="inlineStr">
        <is>
          <t/>
        </is>
      </c>
      <c r="AI163" t="inlineStr">
        <is>
          <t>õhusõiduki
varustamine elektriga standarditud paikse või mobiilse liidese kaudu, kui
õhusõiduk seisab väravas või &lt;i&gt;terminalist eemal asuval seisuplatsil&lt;/i&gt; &lt;a href="/entry/result/3619565/all" id="ENTRY_TO_ENTRY_CONVERTER" target="_blank"&gt;IATE:3619565&lt;/a&gt;</t>
        </is>
      </c>
      <c r="AJ163" s="2" t="inlineStr">
        <is>
          <t>sähkönsyöttö pysäköidyille ilma-aluksille|
pysäköityjen ilma-alusten sähkönsyöttö|
sähkönjakelu pysäköitynä oleville lentokoneille|
sähkön syöttö pysäköityyn ilma-alukseen</t>
        </is>
      </c>
      <c r="AK163" s="2" t="inlineStr">
        <is>
          <t>3|
3|
3|
3</t>
        </is>
      </c>
      <c r="AL163" s="2" t="inlineStr">
        <is>
          <t xml:space="preserve">|
|
|
</t>
        </is>
      </c>
      <c r="AM163" t="inlineStr">
        <is>
          <t>sähkön toimittaminen standardoidun kiinteän tai liikkuvan rajapinnan kautta ilma-alukseen, kun se on pysäköitynä portilla tai seisontapaikalla</t>
        </is>
      </c>
      <c r="AN163" s="2" t="inlineStr">
        <is>
          <t>fourniture d’électricité aux aéronefs en stationnement</t>
        </is>
      </c>
      <c r="AO163" s="2" t="inlineStr">
        <is>
          <t>3</t>
        </is>
      </c>
      <c r="AP163" s="2" t="inlineStr">
        <is>
          <t/>
        </is>
      </c>
      <c r="AQ163" t="inlineStr">
        <is>
          <t/>
        </is>
      </c>
      <c r="AR163" s="2" t="inlineStr">
        <is>
          <t>soláthar leictreachais d'aerárthaí ina stad</t>
        </is>
      </c>
      <c r="AS163" s="2" t="inlineStr">
        <is>
          <t>3</t>
        </is>
      </c>
      <c r="AT163" s="2" t="inlineStr">
        <is>
          <t/>
        </is>
      </c>
      <c r="AU163" t="inlineStr">
        <is>
          <t>leictreachas a sholáthar trí chomhéadan doghluaiste nó soghluaiste caighdeánaithe d'aerárthaí nuair a bhíonn siad ar lonnú ag an ngeata nó ag suíomh amach ón aerfort</t>
        </is>
      </c>
      <c r="AV163" s="2" t="inlineStr">
        <is>
          <t>opskrba zrakoplova u mirovanju električnom energijom</t>
        </is>
      </c>
      <c r="AW163" s="2" t="inlineStr">
        <is>
          <t>3</t>
        </is>
      </c>
      <c r="AX163" s="2" t="inlineStr">
        <is>
          <t/>
        </is>
      </c>
      <c r="AY163" t="inlineStr">
        <is>
          <t/>
        </is>
      </c>
      <c r="AZ163" s="2" t="inlineStr">
        <is>
          <t>álló légi járművek villamosenergia-ellátása</t>
        </is>
      </c>
      <c r="BA163" s="2" t="inlineStr">
        <is>
          <t>3</t>
        </is>
      </c>
      <c r="BB163" s="2" t="inlineStr">
        <is>
          <t/>
        </is>
      </c>
      <c r="BC163" t="inlineStr">
        <is>
          <t/>
        </is>
      </c>
      <c r="BD163" s="2" t="inlineStr">
        <is>
          <t>fornitura di elettricità agli aeromobili in stazionamento</t>
        </is>
      </c>
      <c r="BE163" s="2" t="inlineStr">
        <is>
          <t>3</t>
        </is>
      </c>
      <c r="BF163" s="2" t="inlineStr">
        <is>
          <t/>
        </is>
      </c>
      <c r="BG163" t="inlineStr">
        <is>
          <t>fornitura di elettricità agli aeromobili quando stazionano al gate o in una postazione remota dell'aeroporto, effettuata attraverso un'interfaccia mobile o fissa standardizzata</t>
        </is>
      </c>
      <c r="BH163" s="2" t="inlineStr">
        <is>
          <t>elektros tiekimas stovinčiam orlaiviui</t>
        </is>
      </c>
      <c r="BI163" s="2" t="inlineStr">
        <is>
          <t>3</t>
        </is>
      </c>
      <c r="BJ163" s="2" t="inlineStr">
        <is>
          <t/>
        </is>
      </c>
      <c r="BK163" t="inlineStr">
        <is>
          <t>elektros tiekimas per standartizuotą stacionariąją arba mobiliąją sąsają orlaiviui, stovinčiam prie vartų arba nutolusioje oro uosto orlaivių stovėjimo aikštelėje</t>
        </is>
      </c>
      <c r="BL163" s="2" t="inlineStr">
        <is>
          <t>stāvoša gaisa kuģa elektroapgāde</t>
        </is>
      </c>
      <c r="BM163" s="2" t="inlineStr">
        <is>
          <t>3</t>
        </is>
      </c>
      <c r="BN163" s="2" t="inlineStr">
        <is>
          <t/>
        </is>
      </c>
      <c r="BO163" t="inlineStr">
        <is>
          <t>elektroapgādes nodrošināšana stāvošam gaisa kuģim</t>
        </is>
      </c>
      <c r="BP163" s="2" t="inlineStr">
        <is>
          <t>provvista tal-elettriku tal-inġenju tal-ajru wieqaf</t>
        </is>
      </c>
      <c r="BQ163" s="2" t="inlineStr">
        <is>
          <t>3</t>
        </is>
      </c>
      <c r="BR163" s="2" t="inlineStr">
        <is>
          <t/>
        </is>
      </c>
      <c r="BS163" t="inlineStr">
        <is>
          <t>il-forniment tal-enerġija elettrika lil inġenju tal-ajru wieqaf</t>
        </is>
      </c>
      <c r="BT163" s="2" t="inlineStr">
        <is>
          <t>elektriciteitsvoorziening aan stilstaande luchtvaartuigen</t>
        </is>
      </c>
      <c r="BU163" s="2" t="inlineStr">
        <is>
          <t>3</t>
        </is>
      </c>
      <c r="BV163" s="2" t="inlineStr">
        <is>
          <t/>
        </is>
      </c>
      <c r="BW163" t="inlineStr">
        <is>
          <t>levering van elektriciteit via een gestandaardiseerde vaste of mobiele interface aan luchtvaartuigen die aan de gate of op een buitenstandplaats van een luchthaven zijn geparkeerd</t>
        </is>
      </c>
      <c r="BX163" s="2" t="inlineStr">
        <is>
          <t>zasilanie energią elektryczną samolotów podczas postoju</t>
        </is>
      </c>
      <c r="BY163" s="2" t="inlineStr">
        <is>
          <t>3</t>
        </is>
      </c>
      <c r="BZ163" s="2" t="inlineStr">
        <is>
          <t/>
        </is>
      </c>
      <c r="CA163" t="inlineStr">
        <is>
          <t>zasilanie energią elektryczną samolotów podczas postoju na stanowiskach lotu i stanowiskach poza portem lotniczym z wykorzystaniem standardowego stałego lub ruchomego interfejsu</t>
        </is>
      </c>
      <c r="CB163" s="2" t="inlineStr">
        <is>
          <t>fornecimento de eletricidade a aeronaves em estacionamento|
fornecimento de eletricidade a aeronaves estacionadas</t>
        </is>
      </c>
      <c r="CC163" s="2" t="inlineStr">
        <is>
          <t>3|
3</t>
        </is>
      </c>
      <c r="CD163" s="2" t="inlineStr">
        <is>
          <t>|
preferred</t>
        </is>
      </c>
      <c r="CE163" t="inlineStr">
        <is>
          <t>Fornecimento de eletricidade a aeronaves estacionadas na porta de embarque ou nas placas de estacionamento remotas no aeroporto através de uma interface fixa ou móvel normalizada.</t>
        </is>
      </c>
      <c r="CF163" s="2" t="inlineStr">
        <is>
          <t>alimentare cu energie electrică a aeronavelor staționare</t>
        </is>
      </c>
      <c r="CG163" s="2" t="inlineStr">
        <is>
          <t>3</t>
        </is>
      </c>
      <c r="CH163" s="2" t="inlineStr">
        <is>
          <t/>
        </is>
      </c>
      <c r="CI163" t="inlineStr">
        <is>
          <t/>
        </is>
      </c>
      <c r="CJ163" s="2" t="inlineStr">
        <is>
          <t>elektrické napájanie lietadla na stojisku</t>
        </is>
      </c>
      <c r="CK163" s="2" t="inlineStr">
        <is>
          <t>3</t>
        </is>
      </c>
      <c r="CL163" s="2" t="inlineStr">
        <is>
          <t/>
        </is>
      </c>
      <c r="CM163" t="inlineStr">
        <is>
          <t>dodávka elektrickej energie lietadlu stojacemu na stojisku</t>
        </is>
      </c>
      <c r="CN163" s="2" t="inlineStr">
        <is>
          <t>oskrba mirujočega zrakoplova z električno energijo</t>
        </is>
      </c>
      <c r="CO163" s="2" t="inlineStr">
        <is>
          <t>3</t>
        </is>
      </c>
      <c r="CP163" s="2" t="inlineStr">
        <is>
          <t/>
        </is>
      </c>
      <c r="CQ163" t="inlineStr">
        <is>
          <t>dovajanje električne energije mirujočemu zrakoplovu</t>
        </is>
      </c>
      <c r="CR163" s="2" t="inlineStr">
        <is>
          <t>elförsörjning till stillastående luftfartyg</t>
        </is>
      </c>
      <c r="CS163" s="2" t="inlineStr">
        <is>
          <t>3</t>
        </is>
      </c>
      <c r="CT163" s="2" t="inlineStr">
        <is>
          <t/>
        </is>
      </c>
      <c r="CU163" t="inlineStr">
        <is>
          <t>elförsörjning genom ett standardiserat fast eller mobilt gränssnitt till ett luftfartyg när det är parkerat vid gaten eller på en remoteplats (outfield position) på flygplatsen</t>
        </is>
      </c>
    </row>
    <row r="164">
      <c r="A164" s="1" t="str">
        <f>HYPERLINK("https://iate.europa.eu/entry/result/3590155/all", "3590155")</f>
        <v>3590155</v>
      </c>
      <c r="B164" t="inlineStr">
        <is>
          <t>TRANSPORT;INTERNATIONAL RELATIONS</t>
        </is>
      </c>
      <c r="C164" t="inlineStr">
        <is>
          <t>TRANSPORT|air and space transport|air transport;INTERNATIONAL RELATIONS|cooperation policy|aid policy|health aid</t>
        </is>
      </c>
      <c r="D164" s="2" t="inlineStr">
        <is>
          <t>медицински полет</t>
        </is>
      </c>
      <c r="E164" s="2" t="inlineStr">
        <is>
          <t>3</t>
        </is>
      </c>
      <c r="F164" s="2" t="inlineStr">
        <is>
          <t/>
        </is>
      </c>
      <c r="G164" t="inlineStr">
        <is>
          <t/>
        </is>
      </c>
      <c r="H164" s="2" t="inlineStr">
        <is>
          <t>let související s poskytováním záchranné lékařské péče|
sanitní let</t>
        </is>
      </c>
      <c r="I164" s="2" t="inlineStr">
        <is>
          <t>3|
3</t>
        </is>
      </c>
      <c r="J164" s="2" t="inlineStr">
        <is>
          <t>|
preferred</t>
        </is>
      </c>
      <c r="K164" t="inlineStr">
        <is>
          <t>let, jehož výlučným účelem je usnadnit zdravotnickou záchrannou službu, kdy okamžitý a rychlý převoz hraje klíčovou roli a kdy se přepravují zdravotničtí pracovníci, zdravotnické potřeby, včetně vybavení, krve, orgánů, léčiv či nemocné nebo zraněné osoby a jiné přímo zúčastněné osoby</t>
        </is>
      </c>
      <c r="L164" s="2" t="inlineStr">
        <is>
          <t>medicinsk flyvning|
ambulanceflyvning</t>
        </is>
      </c>
      <c r="M164" s="2" t="inlineStr">
        <is>
          <t>3|
3</t>
        </is>
      </c>
      <c r="N164" s="2" t="inlineStr">
        <is>
          <t xml:space="preserve">|
</t>
        </is>
      </c>
      <c r="O164" t="inlineStr">
        <is>
          <t>flyvning udført
med det formål&lt;div&gt;1) at udføre
transport af alvorligt syge eller kvæstede personer samt disses pårørende og
medicinsk personale til faciliteter, som er livsvigtige for behandling af de
alvorligt syge eller kvæstede personer,&lt;/div&gt;&lt;div&gt;2) at udføre
transport af medicinsk personale til det sted, hvor deres bistand er livsvigtig,
og/eller&lt;/div&gt;&lt;div&gt;3) at udføre
transport af livsvigtige medicinske forsyninger, såsom udstyr, blod, organer og
medikamenter&lt;/div&gt;</t>
        </is>
      </c>
      <c r="P164" s="2" t="inlineStr">
        <is>
          <t>Ambulanzflug</t>
        </is>
      </c>
      <c r="Q164" s="2" t="inlineStr">
        <is>
          <t>3</t>
        </is>
      </c>
      <c r="R164" s="2" t="inlineStr">
        <is>
          <t/>
        </is>
      </c>
      <c r="S164" t="inlineStr">
        <is>
          <t/>
        </is>
      </c>
      <c r="T164" s="2" t="inlineStr">
        <is>
          <t>ιατρική πτήση</t>
        </is>
      </c>
      <c r="U164" s="2" t="inlineStr">
        <is>
          <t>3</t>
        </is>
      </c>
      <c r="V164" s="2" t="inlineStr">
        <is>
          <t/>
        </is>
      </c>
      <c r="W164" t="inlineStr">
        <is>
          <t>μεταφορά με αεροπλάνο ασθενούς ή τραυματία που απαιτεί ειδική ιατρική φροντίδα από εκπαιδευμένους επαγγελματίες του τομέα της υγείας κατά τη διάρκεια της πτήσης</t>
        </is>
      </c>
      <c r="X164" s="2" t="inlineStr">
        <is>
          <t>medical flight|
medical flights</t>
        </is>
      </c>
      <c r="Y164" s="2" t="inlineStr">
        <is>
          <t>3|
1</t>
        </is>
      </c>
      <c r="Z164" s="2" t="inlineStr">
        <is>
          <t xml:space="preserve">|
</t>
        </is>
      </c>
      <c r="AA164" t="inlineStr">
        <is>
          <t>transport via airplane of a sick or injured individual who requires special medical attention from trained medical professionals during the flight; medical flights have a variety of medical equipment available, as well as patient-specific medications, to ensure that the patient is as safe and comfortable as possible throughout the duration of the flight</t>
        </is>
      </c>
      <c r="AB164" s="2" t="inlineStr">
        <is>
          <t>vuelo médico</t>
        </is>
      </c>
      <c r="AC164" s="2" t="inlineStr">
        <is>
          <t>3</t>
        </is>
      </c>
      <c r="AD164" s="2" t="inlineStr">
        <is>
          <t/>
        </is>
      </c>
      <c r="AE164" t="inlineStr">
        <is>
          <t>Traslado de pacientes en una aeronave habilitada, desde un aeródromo, helipuerto o lugar apto, bajo responsabilidad de un médico.</t>
        </is>
      </c>
      <c r="AF164" s="2" t="inlineStr">
        <is>
          <t>lend arstiabi osutamiseks|
meditsiiniline lend</t>
        </is>
      </c>
      <c r="AG164" s="2" t="inlineStr">
        <is>
          <t>3|
3</t>
        </is>
      </c>
      <c r="AH164" s="2" t="inlineStr">
        <is>
          <t xml:space="preserve">|
</t>
        </is>
      </c>
      <c r="AI164" t="inlineStr">
        <is>
          <t>lend, mille pardal on meditsiiniseadmed ning vastava väljaõppe saanud meditsiinipersonal ning mille jooksul on haigele või vigastatud isikule võimalik osutada arstiabi</t>
        </is>
      </c>
      <c r="AJ164" s="2" t="inlineStr">
        <is>
          <t>lääkintälento</t>
        </is>
      </c>
      <c r="AK164" s="2" t="inlineStr">
        <is>
          <t>3</t>
        </is>
      </c>
      <c r="AL164" s="2" t="inlineStr">
        <is>
          <t/>
        </is>
      </c>
      <c r="AM164" t="inlineStr">
        <is>
          <t/>
        </is>
      </c>
      <c r="AN164" s="2" t="inlineStr">
        <is>
          <t>vol médical</t>
        </is>
      </c>
      <c r="AO164" s="2" t="inlineStr">
        <is>
          <t>3</t>
        </is>
      </c>
      <c r="AP164" s="2" t="inlineStr">
        <is>
          <t/>
        </is>
      </c>
      <c r="AQ164" t="inlineStr">
        <is>
          <t/>
        </is>
      </c>
      <c r="AR164" s="2" t="inlineStr">
        <is>
          <t>eitilt leighis</t>
        </is>
      </c>
      <c r="AS164" s="2" t="inlineStr">
        <is>
          <t>3</t>
        </is>
      </c>
      <c r="AT164" s="2" t="inlineStr">
        <is>
          <t/>
        </is>
      </c>
      <c r="AU164" t="inlineStr">
        <is>
          <t/>
        </is>
      </c>
      <c r="AV164" s="2" t="inlineStr">
        <is>
          <t>let u svrhu pružanja hitne medicinske pomoći</t>
        </is>
      </c>
      <c r="AW164" s="2" t="inlineStr">
        <is>
          <t>3</t>
        </is>
      </c>
      <c r="AX164" s="2" t="inlineStr">
        <is>
          <t/>
        </is>
      </c>
      <c r="AY164" t="inlineStr">
        <is>
          <t/>
        </is>
      </c>
      <c r="AZ164" s="2" t="inlineStr">
        <is>
          <t>egészségügyi célú repülés|
egészségügyi célú járat</t>
        </is>
      </c>
      <c r="BA164" s="2" t="inlineStr">
        <is>
          <t>3|
3</t>
        </is>
      </c>
      <c r="BB164" s="2" t="inlineStr">
        <is>
          <t>|
admitted</t>
        </is>
      </c>
      <c r="BC164" t="inlineStr">
        <is>
          <t>egészségügyi segítségnyújtás céljából végrehajtott repülés olyan esetekben, amikor az azonnali és gyors szállítás, ezen belül az egészségügyi személyzet, az egészségügyi felszerelés – beleértve az eszközöket, a vért, a szerveket, a gyógyszert is – vagy a beteg vagy sérült személyek és a közvetlenül érintett egyéb személyek szállítása alapvető jelentőségű</t>
        </is>
      </c>
      <c r="BD164" s="2" t="inlineStr">
        <is>
          <t>volo del servizio medico|
volo ospedale</t>
        </is>
      </c>
      <c r="BE164" s="2" t="inlineStr">
        <is>
          <t>3|
3</t>
        </is>
      </c>
      <c r="BF164" s="2" t="inlineStr">
        <is>
          <t xml:space="preserve">|
</t>
        </is>
      </c>
      <c r="BG164" t="inlineStr">
        <is>
          <t>trasporto aereo sanitario d'urgenza di ammalati, di traumatizzati gravi, di persone in imminente pericolo di vita e di organi per trapianti verso strutture ospedaliere adeguate alla loro cura, spesso accompagnato da personale medico</t>
        </is>
      </c>
      <c r="BH164" s="2" t="inlineStr">
        <is>
          <t>medicininis skrydis</t>
        </is>
      </c>
      <c r="BI164" s="2" t="inlineStr">
        <is>
          <t>3</t>
        </is>
      </c>
      <c r="BJ164" s="2" t="inlineStr">
        <is>
          <t/>
        </is>
      </c>
      <c r="BK164" t="inlineStr">
        <is>
          <t/>
        </is>
      </c>
      <c r="BL164" s="2" t="inlineStr">
        <is>
          <t>medicīnisks lidojums|
medicīniskās palīdzības lidojums</t>
        </is>
      </c>
      <c r="BM164" s="2" t="inlineStr">
        <is>
          <t>3|
3</t>
        </is>
      </c>
      <c r="BN164" s="2" t="inlineStr">
        <is>
          <t xml:space="preserve">|
</t>
        </is>
      </c>
      <c r="BO164" t="inlineStr">
        <is>
          <t>pārvadājums ar lidmašīnu, kurā transportē slimu vai ievainojumu guvušu personu, kam lidojuma laikā nepieciešama īpaša medicīniskā palīdzība, ko sniedz apmācīts medicīniskais personāls; medicīniskā lidojuma laikā ir pieejams plašs medicīniskais aprīkojums, kā arī konkrētam pacientam nepieciešamās zāles, lai nodrošinātu šā pacienta iespējami drošu un ērtu pārvietošanu visa lidojuma laikā</t>
        </is>
      </c>
      <c r="BP164" s="2" t="inlineStr">
        <is>
          <t>titjira medika</t>
        </is>
      </c>
      <c r="BQ164" s="2" t="inlineStr">
        <is>
          <t>3</t>
        </is>
      </c>
      <c r="BR164" s="2" t="inlineStr">
        <is>
          <t/>
        </is>
      </c>
      <c r="BS164" t="inlineStr">
        <is>
          <t>it-trasport bl-ajruplan ta' indvidwu marid jew midrub li jkun jeħtieġ attenzjoni medika speċjali minn professjonisti mediċi mħarrġa matul it-titjira</t>
        </is>
      </c>
      <c r="BT164" s="2" t="inlineStr">
        <is>
          <t>ambulancevlucht|
medische vlucht</t>
        </is>
      </c>
      <c r="BU164" s="2" t="inlineStr">
        <is>
          <t>3|
3</t>
        </is>
      </c>
      <c r="BV164" s="2" t="inlineStr">
        <is>
          <t xml:space="preserve">|
</t>
        </is>
      </c>
      <c r="BW164" t="inlineStr">
        <is>
          <t>vlucht die wordt uitgevoerd om patiënten, medische teams en organen te vervoeren</t>
        </is>
      </c>
      <c r="BX164" s="2" t="inlineStr">
        <is>
          <t>lot medyczny</t>
        </is>
      </c>
      <c r="BY164" s="2" t="inlineStr">
        <is>
          <t>3</t>
        </is>
      </c>
      <c r="BZ164" s="2" t="inlineStr">
        <is>
          <t/>
        </is>
      </c>
      <c r="CA164" t="inlineStr">
        <is>
          <t>lot z pacjentem, personelem medycznym, transport i dostarczenie komórek, produktów leczniczych lub wyrobów medycznych, tkanek lub narządów przeznaczonych do zastosowania u ludzi</t>
        </is>
      </c>
      <c r="CB164" s="2" t="inlineStr">
        <is>
          <t>voo de emergência médica</t>
        </is>
      </c>
      <c r="CC164" s="2" t="inlineStr">
        <is>
          <t>3</t>
        </is>
      </c>
      <c r="CD164" s="2" t="inlineStr">
        <is>
          <t/>
        </is>
      </c>
      <c r="CE164" t="inlineStr">
        <is>
          <t/>
        </is>
      </c>
      <c r="CF164" s="2" t="inlineStr">
        <is>
          <t>zbor medical</t>
        </is>
      </c>
      <c r="CG164" s="2" t="inlineStr">
        <is>
          <t>3</t>
        </is>
      </c>
      <c r="CH164" s="2" t="inlineStr">
        <is>
          <t/>
        </is>
      </c>
      <c r="CI164" t="inlineStr">
        <is>
          <t/>
        </is>
      </c>
      <c r="CJ164" s="2" t="inlineStr">
        <is>
          <t>let na zdravotnícke účely</t>
        </is>
      </c>
      <c r="CK164" s="2" t="inlineStr">
        <is>
          <t>3</t>
        </is>
      </c>
      <c r="CL164" s="2" t="inlineStr">
        <is>
          <t/>
        </is>
      </c>
      <c r="CM164" t="inlineStr">
        <is>
          <t>let, ktorého účelom je umožniť poskytnutie zdravotnej pomoci, prepravu zdravotníckeho personálu, zdravotníckeho materiálu vrátane zariadení, krvi, orgánov, liekov a chorých alebo zranených osôb a ostatných priamo zainteresovaných osôb</t>
        </is>
      </c>
      <c r="CN164" s="2" t="inlineStr">
        <is>
          <t>let medicinske pomoči</t>
        </is>
      </c>
      <c r="CO164" s="2" t="inlineStr">
        <is>
          <t>3</t>
        </is>
      </c>
      <c r="CP164" s="2" t="inlineStr">
        <is>
          <t/>
        </is>
      </c>
      <c r="CQ164" t="inlineStr">
        <is>
          <t/>
        </is>
      </c>
      <c r="CR164" s="2" t="inlineStr">
        <is>
          <t>ambulansflyg|
sjuktransport</t>
        </is>
      </c>
      <c r="CS164" s="2" t="inlineStr">
        <is>
          <t>3|
3</t>
        </is>
      </c>
      <c r="CT164" s="2" t="inlineStr">
        <is>
          <t xml:space="preserve">|
</t>
        </is>
      </c>
      <c r="CU164" t="inlineStr">
        <is>
          <t>transport av skadade och sjuka med flygplan eller helikopter</t>
        </is>
      </c>
    </row>
    <row r="165">
      <c r="A165" s="1" t="str">
        <f>HYPERLINK("https://iate.europa.eu/entry/result/3531373/all", "3531373")</f>
        <v>3531373</v>
      </c>
      <c r="B165" t="inlineStr">
        <is>
          <t>TRANSPORT;ENVIRONMENT</t>
        </is>
      </c>
      <c r="C165" t="inlineStr">
        <is>
          <t>TRANSPORT|air and space transport;ENVIRONMENT|environmental policy|environmental protection|fire protection</t>
        </is>
      </c>
      <c r="D165" s="2" t="inlineStr">
        <is>
          <t>полет, предназначен за гасене на пожари</t>
        </is>
      </c>
      <c r="E165" s="2" t="inlineStr">
        <is>
          <t>3</t>
        </is>
      </c>
      <c r="F165" s="2" t="inlineStr">
        <is>
          <t/>
        </is>
      </c>
      <c r="G165" t="inlineStr">
        <is>
          <t/>
        </is>
      </c>
      <c r="H165" s="2" t="inlineStr">
        <is>
          <t>let související s hašením požárů|
protipožární let</t>
        </is>
      </c>
      <c r="I165" s="2" t="inlineStr">
        <is>
          <t>3|
3</t>
        </is>
      </c>
      <c r="J165" s="2" t="inlineStr">
        <is>
          <t>|
preferred</t>
        </is>
      </c>
      <c r="K165" t="inlineStr">
        <is>
          <t>let vykonávaný výhradně k poskytování vzdušných služeb pro zdolávání požárů, což znamená použití letadel a ostatních vzdušných zdrojů k boji s požáry</t>
        </is>
      </c>
      <c r="L165" s="2" t="inlineStr">
        <is>
          <t>brandslukningsflyvning</t>
        </is>
      </c>
      <c r="M165" s="2" t="inlineStr">
        <is>
          <t>3</t>
        </is>
      </c>
      <c r="N165" s="2" t="inlineStr">
        <is>
          <t/>
        </is>
      </c>
      <c r="O165" t="inlineStr">
        <is>
          <t>flyvning udført med
det formål at yde brandslukningstjeneste fra luften, f.eks. ved nedkastning af
vand på skovbrande</t>
        </is>
      </c>
      <c r="P165" s="2" t="inlineStr">
        <is>
          <t>Löschflug</t>
        </is>
      </c>
      <c r="Q165" s="2" t="inlineStr">
        <is>
          <t>3</t>
        </is>
      </c>
      <c r="R165" s="2" t="inlineStr">
        <is>
          <t/>
        </is>
      </c>
      <c r="S165" t="inlineStr">
        <is>
          <t>Flüge, die ausschließlich zur Feuerbekämpfung aus der Luft durchgeführt werden, d. h. Einsatz von Luftfahrzeugen und anderen Lufteinsatzmitteln zur Bekämpfung von Großbränden</t>
        </is>
      </c>
      <c r="T165" s="2" t="inlineStr">
        <is>
          <t>πυροσβεστική πτήση|
πτήση πυρόσβεσης</t>
        </is>
      </c>
      <c r="U165" s="2" t="inlineStr">
        <is>
          <t>3|
3</t>
        </is>
      </c>
      <c r="V165" s="2" t="inlineStr">
        <is>
          <t>|
preferred</t>
        </is>
      </c>
      <c r="W165" t="inlineStr">
        <is>
          <t>πτήση που εκτελείται αποκλειστικά για την παροχή εναέριων πυροσβεστικών υπηρεσιών, οι οποίες συνεπάγονται τη χρήση αεροσκάφους και άλλων εναέριων πόρων για την κατάσβεση δασικών πυρκαγιών</t>
        </is>
      </c>
      <c r="X165" s="2" t="inlineStr">
        <is>
          <t>fire-fighting flight</t>
        </is>
      </c>
      <c r="Y165" s="2" t="inlineStr">
        <is>
          <t>3</t>
        </is>
      </c>
      <c r="Z165" s="2" t="inlineStr">
        <is>
          <t/>
        </is>
      </c>
      <c r="AA165" t="inlineStr">
        <is>
          <t>flight made by an aircraft for the purpose of combating a fire, e.g. to drop water on a wildfire</t>
        </is>
      </c>
      <c r="AB165" s="2" t="inlineStr">
        <is>
          <t>vuelo de extinción de incendios</t>
        </is>
      </c>
      <c r="AC165" s="2" t="inlineStr">
        <is>
          <t>3</t>
        </is>
      </c>
      <c r="AD165" s="2" t="inlineStr">
        <is>
          <t/>
        </is>
      </c>
      <c r="AE165" t="inlineStr">
        <is>
          <t>Vuelo realizado exclusivamente 
para proporcionar servicios aéreos de extinción de incendios, lo que 
supone el uso de la aeronave y otros recursos aéreos para combatir el 
fuego.</t>
        </is>
      </c>
      <c r="AF165" s="2" t="inlineStr">
        <is>
          <t>tuletõrjelend</t>
        </is>
      </c>
      <c r="AG165" s="2" t="inlineStr">
        <is>
          <t>3</t>
        </is>
      </c>
      <c r="AH165" s="2" t="inlineStr">
        <is>
          <t/>
        </is>
      </c>
      <c r="AI165" t="inlineStr">
        <is>
          <t>lend, mille käigus kasutatakse õhusõidukit või muid lennuressursse põlengute kustutamiseks</t>
        </is>
      </c>
      <c r="AJ165" s="2" t="inlineStr">
        <is>
          <t>palonsammutuslento</t>
        </is>
      </c>
      <c r="AK165" s="2" t="inlineStr">
        <is>
          <t>3</t>
        </is>
      </c>
      <c r="AL165" s="2" t="inlineStr">
        <is>
          <t/>
        </is>
      </c>
      <c r="AM165" t="inlineStr">
        <is>
          <t>lentoa, jonka tarkoituksena on ainoastaan tarjota ilmasammutuspalvelua, jolla tarkoitetaan ilma-aluksen ja muiden ilmaresurssien käyttöä tulipalojen sammuttamiseen</t>
        </is>
      </c>
      <c r="AN165" s="2" t="inlineStr">
        <is>
          <t>vol de lutte contre le feu|
vol de lutte contre les incendies</t>
        </is>
      </c>
      <c r="AO165" s="2" t="inlineStr">
        <is>
          <t>2|
3</t>
        </is>
      </c>
      <c r="AP165" s="2" t="inlineStr">
        <is>
          <t xml:space="preserve">|
</t>
        </is>
      </c>
      <c r="AQ165" t="inlineStr">
        <is>
          <t/>
        </is>
      </c>
      <c r="AR165" s="2" t="inlineStr">
        <is>
          <t>eitilt comhraic dóiteáin</t>
        </is>
      </c>
      <c r="AS165" s="2" t="inlineStr">
        <is>
          <t>3</t>
        </is>
      </c>
      <c r="AT165" s="2" t="inlineStr">
        <is>
          <t/>
        </is>
      </c>
      <c r="AU165" t="inlineStr">
        <is>
          <t/>
        </is>
      </c>
      <c r="AV165" s="2" t="inlineStr">
        <is>
          <t>let u svrhu gašenja požara</t>
        </is>
      </c>
      <c r="AW165" s="2" t="inlineStr">
        <is>
          <t>3</t>
        </is>
      </c>
      <c r="AX165" s="2" t="inlineStr">
        <is>
          <t/>
        </is>
      </c>
      <c r="AY165" t="inlineStr">
        <is>
          <t/>
        </is>
      </c>
      <c r="AZ165" s="2" t="inlineStr">
        <is>
          <t>tűzoltási repülés</t>
        </is>
      </c>
      <c r="BA165" s="2" t="inlineStr">
        <is>
          <t>3</t>
        </is>
      </c>
      <c r="BB165" s="2" t="inlineStr">
        <is>
          <t/>
        </is>
      </c>
      <c r="BC165" t="inlineStr">
        <is>
          <t>a kizárólag légi tűzoltás, azaz légi járműnek és más légi erőforrásoknak a természetben előforduló tűzesetek elleni küzdelemben való igénybevétele céljából végrehajtott repülés</t>
        </is>
      </c>
      <c r="BD165" s="2" t="inlineStr">
        <is>
          <t>volo per attività antincendio</t>
        </is>
      </c>
      <c r="BE165" s="2" t="inlineStr">
        <is>
          <t>3</t>
        </is>
      </c>
      <c r="BF165" s="2" t="inlineStr">
        <is>
          <t/>
        </is>
      </c>
      <c r="BG165" t="inlineStr">
        <is>
          <t>volo effettuato esclusivamente per fornire servizi aerei antincendio, il che comporta l’impiego di aeromobili o di altre risorse aeree per combattere gli incendi</t>
        </is>
      </c>
      <c r="BH165" s="2" t="inlineStr">
        <is>
          <t>gaisro gesinimo skrydis</t>
        </is>
      </c>
      <c r="BI165" s="2" t="inlineStr">
        <is>
          <t>3</t>
        </is>
      </c>
      <c r="BJ165" s="2" t="inlineStr">
        <is>
          <t/>
        </is>
      </c>
      <c r="BK165" t="inlineStr">
        <is>
          <t>skrydis, kurio tikslas – gaisro gamtoje gesinimas</t>
        </is>
      </c>
      <c r="BL165" s="2" t="inlineStr">
        <is>
          <t>ugunsdzēsības lidojums</t>
        </is>
      </c>
      <c r="BM165" s="2" t="inlineStr">
        <is>
          <t>3</t>
        </is>
      </c>
      <c r="BN165" s="2" t="inlineStr">
        <is>
          <t/>
        </is>
      </c>
      <c r="BO165" t="inlineStr">
        <is>
          <t>&lt;div&gt;lidojums, kuru veic vienīgi tādēļ, lai nodrošinātu ugunsdzēšanas pakalpojumu no gaisa, proti, izmantojot gaisakuģi un citus gaisa resursus ugunsgrēku dzēšanai &lt;br&gt;&lt;/div&gt;</t>
        </is>
      </c>
      <c r="BP165" s="2" t="inlineStr">
        <is>
          <t>titjira għat-tifi tan-nar</t>
        </is>
      </c>
      <c r="BQ165" s="2" t="inlineStr">
        <is>
          <t>3</t>
        </is>
      </c>
      <c r="BR165" s="2" t="inlineStr">
        <is>
          <t/>
        </is>
      </c>
      <c r="BS165" t="inlineStr">
        <is>
          <t>titjira li ssir minn inġenju tal-ajru bl-iskop li jiġi miġġieled nar, pereżempju t-tfigħ tal-ilma fuq nirien bla kontroll</t>
        </is>
      </c>
      <c r="BT165" s="2" t="inlineStr">
        <is>
          <t>vlucht in het kader van brandbestrijding</t>
        </is>
      </c>
      <c r="BU165" s="2" t="inlineStr">
        <is>
          <t>3</t>
        </is>
      </c>
      <c r="BV165" s="2" t="inlineStr">
        <is>
          <t/>
        </is>
      </c>
      <c r="BW165" t="inlineStr">
        <is>
          <t>vlucht die uitsluitend wordt uitgevoerd om luchtbrandbestrijdingsdiensten te verlenen, dat wil zeggen het gebruik van vliegtuigen en andere luchtmiddelen om natuurbranden te bestrijden</t>
        </is>
      </c>
      <c r="BX165" s="2" t="inlineStr">
        <is>
          <t>lot przeciwpożarowy</t>
        </is>
      </c>
      <c r="BY165" s="2" t="inlineStr">
        <is>
          <t>3</t>
        </is>
      </c>
      <c r="BZ165" s="2" t="inlineStr">
        <is>
          <t/>
        </is>
      </c>
      <c r="CA165" t="inlineStr">
        <is>
          <t>lot wykonywany wyłącznie w celu wykonywania lotniczej służby przeciwpożarowej, co oznacza wykorzystanie statków powietrznych i innych zasobów lotniczych do gaszenia pożarów</t>
        </is>
      </c>
      <c r="CB165" s="2" t="inlineStr">
        <is>
          <t>voo de combate a incêndios florestais|
voo de combate a incêndios</t>
        </is>
      </c>
      <c r="CC165" s="2" t="inlineStr">
        <is>
          <t>3|
3</t>
        </is>
      </c>
      <c r="CD165" s="2" t="inlineStr">
        <is>
          <t xml:space="preserve">|
</t>
        </is>
      </c>
      <c r="CE165" t="inlineStr">
        <is>
          <t>Voo efetuado exclusivamente para prestar serviços aéreos de combate a incêndios, o que equivale à utilização de aeronaves e outros recursos aéreos para o combate a incêndios florestais.</t>
        </is>
      </c>
      <c r="CF165" s="2" t="inlineStr">
        <is>
          <t>zbor de stingere a incendiilor</t>
        </is>
      </c>
      <c r="CG165" s="2" t="inlineStr">
        <is>
          <t>3</t>
        </is>
      </c>
      <c r="CH165" s="2" t="inlineStr">
        <is>
          <t/>
        </is>
      </c>
      <c r="CI165" t="inlineStr">
        <is>
          <t/>
        </is>
      </c>
      <c r="CJ165" s="2" t="inlineStr">
        <is>
          <t>protipožiarny let</t>
        </is>
      </c>
      <c r="CK165" s="2" t="inlineStr">
        <is>
          <t>3</t>
        </is>
      </c>
      <c r="CL165" s="2" t="inlineStr">
        <is>
          <t/>
        </is>
      </c>
      <c r="CM165" t="inlineStr">
        <is>
          <t>let uskutočňovaný výhradne na účely poskytovania vzdušných protipožiarnych služieb, čo znamená používanie lietadiel a ďalších vzdušných zdrojov na boj proti lesným požiarom</t>
        </is>
      </c>
      <c r="CN165" s="2" t="inlineStr">
        <is>
          <t>let za gašenje požara</t>
        </is>
      </c>
      <c r="CO165" s="2" t="inlineStr">
        <is>
          <t>3</t>
        </is>
      </c>
      <c r="CP165" s="2" t="inlineStr">
        <is>
          <t/>
        </is>
      </c>
      <c r="CQ165" t="inlineStr">
        <is>
          <t>let, ki ga opravi zrakoplov, da bi pogasil požar</t>
        </is>
      </c>
      <c r="CR165" s="2" t="inlineStr">
        <is>
          <t>flygning för brandbekämpning</t>
        </is>
      </c>
      <c r="CS165" s="2" t="inlineStr">
        <is>
          <t>3</t>
        </is>
      </c>
      <c r="CT165" s="2" t="inlineStr">
        <is>
          <t/>
        </is>
      </c>
      <c r="CU165" t="inlineStr">
        <is>
          <t>fygning som enbart utförs för att tillhandahålla luftburen brandbekämpning, vilket innebär användning av luftfartyg och andra luftburna resurser för att bekämpa löpeld</t>
        </is>
      </c>
    </row>
    <row r="166">
      <c r="A166" s="1" t="str">
        <f>HYPERLINK("https://iate.europa.eu/entry/result/3599890/all", "3599890")</f>
        <v>3599890</v>
      </c>
      <c r="B166" t="inlineStr">
        <is>
          <t>TRANSPORT;ENERGY;ENVIRONMENT</t>
        </is>
      </c>
      <c r="C166" t="inlineStr">
        <is>
          <t>TRANSPORT|air and space transport|air transport;TRANSPORT|land transport;ENERGY|energy policy;ENVIRONMENT|natural environment</t>
        </is>
      </c>
      <c r="D166" s="2" t="inlineStr">
        <is>
          <t>задължение за смесване на горива</t>
        </is>
      </c>
      <c r="E166" s="2" t="inlineStr">
        <is>
          <t>3</t>
        </is>
      </c>
      <c r="F166" s="2" t="inlineStr">
        <is>
          <t/>
        </is>
      </c>
      <c r="G166" t="inlineStr">
        <is>
          <t/>
        </is>
      </c>
      <c r="H166" s="2" t="inlineStr">
        <is>
          <t>pověření k přimíchávání|
mandát k přimíchávání</t>
        </is>
      </c>
      <c r="I166" s="2" t="inlineStr">
        <is>
          <t>3|
3</t>
        </is>
      </c>
      <c r="J166" s="2" t="inlineStr">
        <is>
          <t xml:space="preserve">|
</t>
        </is>
      </c>
      <c r="K166" t="inlineStr">
        <is>
          <t>přimíchávání alternativních paliv ke konvenčním palivům v zájmu podpory udržitelnosti</t>
        </is>
      </c>
      <c r="L166" s="2" t="inlineStr">
        <is>
          <t>blandingsmandat</t>
        </is>
      </c>
      <c r="M166" s="2" t="inlineStr">
        <is>
          <t>3</t>
        </is>
      </c>
      <c r="N166" s="2" t="inlineStr">
        <is>
          <t/>
        </is>
      </c>
      <c r="O166" t="inlineStr">
        <is>
          <t/>
        </is>
      </c>
      <c r="P166" s="2" t="inlineStr">
        <is>
          <t>Vorgaben für die Beimischung nachhaltiger Flugkraftstoffe</t>
        </is>
      </c>
      <c r="Q166" s="2" t="inlineStr">
        <is>
          <t>3</t>
        </is>
      </c>
      <c r="R166" s="2" t="inlineStr">
        <is>
          <t/>
        </is>
      </c>
      <c r="S166" t="inlineStr">
        <is>
          <t/>
        </is>
      </c>
      <c r="T166" s="2" t="inlineStr">
        <is>
          <t>υποχρέωση ανάμειξης|
εντολή ανάμειξης</t>
        </is>
      </c>
      <c r="U166" s="2" t="inlineStr">
        <is>
          <t>3|
3</t>
        </is>
      </c>
      <c r="V166" s="2" t="inlineStr">
        <is>
          <t xml:space="preserve">|
</t>
        </is>
      </c>
      <c r="W166" t="inlineStr">
        <is>
          <t>εντολή προς τους αερομεταφορείς να χρησιμοποιούν μείγμα εναλλακτικών και συμβατικών καυσίμων για την κίνηση των αεροσκαφών τους με σκοπό την προώθηση της αειφορίας</t>
        </is>
      </c>
      <c r="X166" s="2" t="inlineStr">
        <is>
          <t>blending mandate</t>
        </is>
      </c>
      <c r="Y166" s="2" t="inlineStr">
        <is>
          <t>3</t>
        </is>
      </c>
      <c r="Z166" s="2" t="inlineStr">
        <is>
          <t/>
        </is>
      </c>
      <c r="AA166" t="inlineStr">
        <is>
          <t>precept on the blending of alternative fuel with conventional fuel in order to promote sustainability</t>
        </is>
      </c>
      <c r="AB166" s="2" t="inlineStr">
        <is>
          <t>obligación de mezcla</t>
        </is>
      </c>
      <c r="AC166" s="2" t="inlineStr">
        <is>
          <t>3</t>
        </is>
      </c>
      <c r="AD166" s="2" t="inlineStr">
        <is>
          <t/>
        </is>
      </c>
      <c r="AE166" t="inlineStr">
        <is>
          <t>Obligación de que una parte cada vez mayor de todo el carburante vendido durante un 
periodo de tiempo establecido sea combustible de aviación 
sostenible.</t>
        </is>
      </c>
      <c r="AF166" s="2" t="inlineStr">
        <is>
          <t>biokütuste segamise kohustus</t>
        </is>
      </c>
      <c r="AG166" s="2" t="inlineStr">
        <is>
          <t>3</t>
        </is>
      </c>
      <c r="AH166" s="2" t="inlineStr">
        <is>
          <t/>
        </is>
      </c>
      <c r="AI166" t="inlineStr">
        <is>
          <t>ettekirjutus segada alternatiivkütust konventsionaalse kütusega, et edendada kestlikkust</t>
        </is>
      </c>
      <c r="AJ166" s="2" t="inlineStr">
        <is>
          <t>sekoitusvelvoite</t>
        </is>
      </c>
      <c r="AK166" s="2" t="inlineStr">
        <is>
          <t>3</t>
        </is>
      </c>
      <c r="AL166" s="2" t="inlineStr">
        <is>
          <t/>
        </is>
      </c>
      <c r="AM166" t="inlineStr">
        <is>
          <t/>
        </is>
      </c>
      <c r="AN166" s="2" t="inlineStr">
        <is>
          <t>obligation de mélange</t>
        </is>
      </c>
      <c r="AO166" s="2" t="inlineStr">
        <is>
          <t>3</t>
        </is>
      </c>
      <c r="AP166" s="2" t="inlineStr">
        <is>
          <t/>
        </is>
      </c>
      <c r="AQ166" t="inlineStr">
        <is>
          <t>obligation imposée aux fournisseurs ou distributeurs de carburants d'incorporer un pourcentage minimal de biocarburants dans les carburants conventionnels, dans le cadre des politiques de protection de l'environnement et du climat</t>
        </is>
      </c>
      <c r="AR166" s="2" t="inlineStr">
        <is>
          <t>sainordú cumaisc</t>
        </is>
      </c>
      <c r="AS166" s="2" t="inlineStr">
        <is>
          <t>3</t>
        </is>
      </c>
      <c r="AT166" s="2" t="inlineStr">
        <is>
          <t/>
        </is>
      </c>
      <c r="AU166" t="inlineStr">
        <is>
          <t/>
        </is>
      </c>
      <c r="AV166" s="2" t="inlineStr">
        <is>
          <t>obveza miješanja goriva</t>
        </is>
      </c>
      <c r="AW166" s="2" t="inlineStr">
        <is>
          <t>3</t>
        </is>
      </c>
      <c r="AX166" s="2" t="inlineStr">
        <is>
          <t/>
        </is>
      </c>
      <c r="AY166" t="inlineStr">
        <is>
          <t/>
        </is>
      </c>
      <c r="AZ166" s="2" t="inlineStr">
        <is>
          <t>keverési kötelezettség</t>
        </is>
      </c>
      <c r="BA166" s="2" t="inlineStr">
        <is>
          <t>3</t>
        </is>
      </c>
      <c r="BB166" s="2" t="inlineStr">
        <is>
          <t/>
        </is>
      </c>
      <c r="BC166" t="inlineStr">
        <is>
          <t/>
        </is>
      </c>
      <c r="BD166" s="2" t="inlineStr">
        <is>
          <t>obbligo di miscelazione</t>
        </is>
      </c>
      <c r="BE166" s="2" t="inlineStr">
        <is>
          <t>3</t>
        </is>
      </c>
      <c r="BF166" s="2" t="inlineStr">
        <is>
          <t/>
        </is>
      </c>
      <c r="BG166" t="inlineStr">
        <is>
          <t>obbligo che impone di integrare una quota minima, in graduale aumento, di carburanti sostenibili nel totale del carburante per trasporti venduto in un determinato periodo di tempo e che ha l’effetto di stimolare sia la domanda sia l’offerta</t>
        </is>
      </c>
      <c r="BH166" s="2" t="inlineStr">
        <is>
          <t>degalų maišymo įpareigojimas</t>
        </is>
      </c>
      <c r="BI166" s="2" t="inlineStr">
        <is>
          <t>3</t>
        </is>
      </c>
      <c r="BJ166" s="2" t="inlineStr">
        <is>
          <t/>
        </is>
      </c>
      <c r="BK166" t="inlineStr">
        <is>
          <t/>
        </is>
      </c>
      <c r="BL166" s="2" t="inlineStr">
        <is>
          <t>piejaukuma norma</t>
        </is>
      </c>
      <c r="BM166" s="2" t="inlineStr">
        <is>
          <t>3</t>
        </is>
      </c>
      <c r="BN166" s="2" t="inlineStr">
        <is>
          <t/>
        </is>
      </c>
      <c r="BO166" t="inlineStr">
        <is>
          <t/>
        </is>
      </c>
      <c r="BP166" s="2" t="inlineStr">
        <is>
          <t>mandat ta' taħlit</t>
        </is>
      </c>
      <c r="BQ166" s="2" t="inlineStr">
        <is>
          <t>3</t>
        </is>
      </c>
      <c r="BR166" s="2" t="inlineStr">
        <is>
          <t/>
        </is>
      </c>
      <c r="BS166" t="inlineStr">
        <is>
          <t>obbligazzjoni imposta fir-rigward tat-taħlit ta' fjuwil alternattiv ma' fjuwil konvenzjonali sabiex tiġi promossa s-sostenibbiltà</t>
        </is>
      </c>
      <c r="BT166" s="2" t="inlineStr">
        <is>
          <t>bijmengverplichting|
mengverplichting</t>
        </is>
      </c>
      <c r="BU166" s="2" t="inlineStr">
        <is>
          <t>3|
3</t>
        </is>
      </c>
      <c r="BV166" s="2" t="inlineStr">
        <is>
          <t xml:space="preserve">|
</t>
        </is>
      </c>
      <c r="BW166" t="inlineStr">
        <is>
          <t>verplichting om ervoor te zorgen dat een bepaald percentage van het totale verbruik aan traditionele brandstoffen voor vervoer uit hernieuwbare alternatieve energie bestaat</t>
        </is>
      </c>
      <c r="BX166" s="2" t="inlineStr">
        <is>
          <t>obowiązek mieszania paliw|
obowiązek mieszania paliw alternatywnych z paliwami konwencjonalnymi</t>
        </is>
      </c>
      <c r="BY166" s="2" t="inlineStr">
        <is>
          <t>3|
3</t>
        </is>
      </c>
      <c r="BZ166" s="2" t="inlineStr">
        <is>
          <t xml:space="preserve">|
</t>
        </is>
      </c>
      <c r="CA166" t="inlineStr">
        <is>
          <t/>
        </is>
      </c>
      <c r="CB166" s="2" t="inlineStr">
        <is>
          <t>obrigação de mistura</t>
        </is>
      </c>
      <c r="CC166" s="2" t="inlineStr">
        <is>
          <t>3</t>
        </is>
      </c>
      <c r="CD166" s="2" t="inlineStr">
        <is>
          <t/>
        </is>
      </c>
      <c r="CE166" t="inlineStr">
        <is>
          <t>Obrigatoriedade de que os combustíveis comercializados sejam em parte combustíveis sustentáveis (&lt;a href="https://iate.europa.eu/entry/result/3590413" target="_blank"&gt;3590413&lt;/a&gt;).</t>
        </is>
      </c>
      <c r="CF166" s="2" t="inlineStr">
        <is>
          <t>obligație privind amestecul de combustibili</t>
        </is>
      </c>
      <c r="CG166" s="2" t="inlineStr">
        <is>
          <t>3</t>
        </is>
      </c>
      <c r="CH166" s="2" t="inlineStr">
        <is>
          <t>proposed</t>
        </is>
      </c>
      <c r="CI166" t="inlineStr">
        <is>
          <t/>
        </is>
      </c>
      <c r="CJ166" s="2" t="inlineStr">
        <is>
          <t>povinnosť zmiešavania</t>
        </is>
      </c>
      <c r="CK166" s="2" t="inlineStr">
        <is>
          <t>3</t>
        </is>
      </c>
      <c r="CL166" s="2" t="inlineStr">
        <is>
          <t/>
        </is>
      </c>
      <c r="CM166" t="inlineStr">
        <is>
          <t>pravidlo týkajúce sa primiešavania &lt;a href="https://iate.europa.eu/entry/slideshow/1632897356371/776970/sk" target="_blank"&gt;alternatívneho paliva&lt;/a&gt; ku konvenčnému palivu v záujme podpory udržateľnosti</t>
        </is>
      </c>
      <c r="CN166" s="2" t="inlineStr">
        <is>
          <t>pooblastilo za namešavanje goriv</t>
        </is>
      </c>
      <c r="CO166" s="2" t="inlineStr">
        <is>
          <t>3</t>
        </is>
      </c>
      <c r="CP166" s="2" t="inlineStr">
        <is>
          <t/>
        </is>
      </c>
      <c r="CQ166" t="inlineStr">
        <is>
          <t/>
        </is>
      </c>
      <c r="CR166" s="2" t="inlineStr">
        <is>
          <t>krav på inblandning|
inblandningskrav</t>
        </is>
      </c>
      <c r="CS166" s="2" t="inlineStr">
        <is>
          <t>3|
3</t>
        </is>
      </c>
      <c r="CT166" s="2" t="inlineStr">
        <is>
          <t xml:space="preserve">|
</t>
        </is>
      </c>
      <c r="CU166" t="inlineStr">
        <is>
          <t/>
        </is>
      </c>
    </row>
    <row r="167">
      <c r="A167" s="1" t="str">
        <f>HYPERLINK("https://iate.europa.eu/entry/result/2247580/all", "2247580")</f>
        <v>2247580</v>
      </c>
      <c r="B167" t="inlineStr">
        <is>
          <t>TRANSPORT</t>
        </is>
      </c>
      <c r="C167" t="inlineStr">
        <is>
          <t>TRANSPORT|air and space transport|air transport</t>
        </is>
      </c>
      <c r="D167" s="2" t="inlineStr">
        <is>
          <t>максимална сертифицирана излетна маса</t>
        </is>
      </c>
      <c r="E167" s="2" t="inlineStr">
        <is>
          <t>4</t>
        </is>
      </c>
      <c r="F167" s="2" t="inlineStr">
        <is>
          <t/>
        </is>
      </c>
      <c r="G167" t="inlineStr">
        <is>
          <t/>
        </is>
      </c>
      <c r="H167" s="2" t="inlineStr">
        <is>
          <t>maximální certifikovaná vzletová hmotnost|
maximální schválená vzletová hmotnost|
MCTOM</t>
        </is>
      </c>
      <c r="I167" s="2" t="inlineStr">
        <is>
          <t>3|
3|
3</t>
        </is>
      </c>
      <c r="J167" s="2" t="inlineStr">
        <is>
          <t xml:space="preserve">|
|
</t>
        </is>
      </c>
      <c r="K167" t="inlineStr">
        <is>
          <t>maximální povolená vzletová hmotnost letadla podle &lt;a href="https://iate.europa.eu/entry/slideshow/1631191411632/133951/cs" target="_blank"&gt;osvědčení letové způsobilosti&lt;/a&gt;, &lt;a href="https://iate.europa.eu/entry/slideshow/1631191447105/29425/cs" target="_blank"&gt;letové příručky&lt;/a&gt; nebo jiného úředního dokladu</t>
        </is>
      </c>
      <c r="L167" s="2" t="inlineStr">
        <is>
          <t>maksimal certificeret startmasse|
MCTOM</t>
        </is>
      </c>
      <c r="M167" s="2" t="inlineStr">
        <is>
          <t>3|
3</t>
        </is>
      </c>
      <c r="N167" s="2" t="inlineStr">
        <is>
          <t xml:space="preserve">|
</t>
        </is>
      </c>
      <c r="O167" t="inlineStr">
        <is>
          <t/>
        </is>
      </c>
      <c r="P167" s="2" t="inlineStr">
        <is>
          <t>MCTOM</t>
        </is>
      </c>
      <c r="Q167" s="2" t="inlineStr">
        <is>
          <t>3</t>
        </is>
      </c>
      <c r="R167" s="2" t="inlineStr">
        <is>
          <t/>
        </is>
      </c>
      <c r="S167" t="inlineStr">
        <is>
          <t/>
        </is>
      </c>
      <c r="T167" s="2" t="inlineStr">
        <is>
          <t>μέγιστη πιστοποιημένη μάζα απογείωσης|
MCTOM</t>
        </is>
      </c>
      <c r="U167" s="2" t="inlineStr">
        <is>
          <t>3|
3</t>
        </is>
      </c>
      <c r="V167" s="2" t="inlineStr">
        <is>
          <t xml:space="preserve">|
</t>
        </is>
      </c>
      <c r="W167" t="inlineStr">
        <is>
          <t>μέγιστη επιτρεπτή μάζα απογείωσης αεροσκάφους σύμφωνα με το πιστοποιητικό αξιοπλοΐας, το εγχειρίδιο πτήσης ή άλλο επίσημο έγγραφο</t>
        </is>
      </c>
      <c r="X167" s="2" t="inlineStr">
        <is>
          <t>maximum certificated take-off mass|
maximum certified take-off mass|
MCTM|
MCTOM</t>
        </is>
      </c>
      <c r="Y167" s="2" t="inlineStr">
        <is>
          <t>3|
3|
1|
3</t>
        </is>
      </c>
      <c r="Z167" s="2" t="inlineStr">
        <is>
          <t xml:space="preserve">|
|
|
</t>
        </is>
      </c>
      <c r="AA167" t="inlineStr">
        <is>
          <t>maximum permissible take-off mass of the aircraft according to the certificate of airworthiness, the flight manual or other official documents</t>
        </is>
      </c>
      <c r="AB167" s="2" t="inlineStr">
        <is>
          <t>masa máxima certificada de despegue|
MCTM</t>
        </is>
      </c>
      <c r="AC167" s="2" t="inlineStr">
        <is>
          <t>3|
3</t>
        </is>
      </c>
      <c r="AD167" s="2" t="inlineStr">
        <is>
          <t xml:space="preserve">|
</t>
        </is>
      </c>
      <c r="AE167" t="inlineStr">
        <is>
          <t>Máxima masa de una aeronave para la que el fabricante ha cumplido todos 
los requisitos de certificación y la máxima con la que el piloto tiene 
permiso para iniciar la maniobra de despegue y que se compone de masa en
 vacío del avión más la totalidad de la carga de pago más carga con su 
máxima capacidad de combustible.</t>
        </is>
      </c>
      <c r="AF167" s="2" t="inlineStr">
        <is>
          <t>maksimaalne sertifitseeritud stardimass</t>
        </is>
      </c>
      <c r="AG167" s="2" t="inlineStr">
        <is>
          <t>3</t>
        </is>
      </c>
      <c r="AH167" s="2" t="inlineStr">
        <is>
          <t/>
        </is>
      </c>
      <c r="AI167" t="inlineStr">
        <is>
          <t/>
        </is>
      </c>
      <c r="AJ167" s="2" t="inlineStr">
        <is>
          <t>suurin sallittu lentoonlähtömassa|
suurin hyväksytty lentoonlähtömassa</t>
        </is>
      </c>
      <c r="AK167" s="2" t="inlineStr">
        <is>
          <t>3|
3</t>
        </is>
      </c>
      <c r="AL167" s="2" t="inlineStr">
        <is>
          <t xml:space="preserve">|
</t>
        </is>
      </c>
      <c r="AM167" t="inlineStr">
        <is>
          <t/>
        </is>
      </c>
      <c r="AN167" s="2" t="inlineStr">
        <is>
          <t>MCTOM|
masse maximale au décollage certifiée|
masse maximale certifiée au décollage</t>
        </is>
      </c>
      <c r="AO167" s="2" t="inlineStr">
        <is>
          <t>3|
3|
3</t>
        </is>
      </c>
      <c r="AP167" s="2" t="inlineStr">
        <is>
          <t xml:space="preserve">|
|
</t>
        </is>
      </c>
      <c r="AQ167" t="inlineStr">
        <is>
          <t/>
        </is>
      </c>
      <c r="AR167" s="2" t="inlineStr">
        <is>
          <t>uasmhais dheimhnithe éirí de thalamh|
MCTOM</t>
        </is>
      </c>
      <c r="AS167" s="2" t="inlineStr">
        <is>
          <t>3|
3</t>
        </is>
      </c>
      <c r="AT167" s="2" t="inlineStr">
        <is>
          <t xml:space="preserve">|
</t>
        </is>
      </c>
      <c r="AU167" t="inlineStr">
        <is>
          <t/>
        </is>
      </c>
      <c r="AV167" s="2" t="inlineStr">
        <is>
          <t>MCTOM|
najveća certificirana masa pri uzlijetanju</t>
        </is>
      </c>
      <c r="AW167" s="2" t="inlineStr">
        <is>
          <t>3|
3</t>
        </is>
      </c>
      <c r="AX167" s="2" t="inlineStr">
        <is>
          <t>preferred|
preferred</t>
        </is>
      </c>
      <c r="AY167" t="inlineStr">
        <is>
          <t>najveća dozvoljena masa zrakoplova pri uzlijetanju sukladno svjedodžbi o plovidbenosti, priručniku za letenje ili drugom službenom dokumentu</t>
        </is>
      </c>
      <c r="AZ167" s="2" t="inlineStr">
        <is>
          <t>maximális engedélyezett felszállótömeg|
MCTOM</t>
        </is>
      </c>
      <c r="BA167" s="2" t="inlineStr">
        <is>
          <t>4|
4</t>
        </is>
      </c>
      <c r="BB167" s="2" t="inlineStr">
        <is>
          <t xml:space="preserve">|
</t>
        </is>
      </c>
      <c r="BC167" t="inlineStr">
        <is>
          <t>az egyes légijármű-típusokra egyedileg, a légi jármű légialkalmassági bizonyítványában meghatározott tömeg</t>
        </is>
      </c>
      <c r="BD167" s="2" t="inlineStr">
        <is>
          <t>massa massima certificata al decollo</t>
        </is>
      </c>
      <c r="BE167" s="2" t="inlineStr">
        <is>
          <t>3</t>
        </is>
      </c>
      <c r="BF167" s="2" t="inlineStr">
        <is>
          <t/>
        </is>
      </c>
      <c r="BG167" t="inlineStr">
        <is>
          <t>peso massimo di un velivolo in fase di decollo, indicato sul certificato di aeronavigabilità, nel manuale di volo o in altro documento ufficiale, comprendente il peso del velivolo stesso, del suo carico utilie e del carburante, che non può essere superato onde evitare danni strutturali e diminuzione delle prestazioni</t>
        </is>
      </c>
      <c r="BH167" s="2" t="inlineStr">
        <is>
          <t>didžiausioji sertifikuotoji kilimo masė</t>
        </is>
      </c>
      <c r="BI167" s="2" t="inlineStr">
        <is>
          <t>3</t>
        </is>
      </c>
      <c r="BJ167" s="2" t="inlineStr">
        <is>
          <t/>
        </is>
      </c>
      <c r="BK167" t="inlineStr">
        <is>
          <t/>
        </is>
      </c>
      <c r="BL167" s="2" t="inlineStr">
        <is>
          <t>&lt;i&gt;MCTOM&lt;/i&gt;|
maksimālā sertificētā pacelšanās masa</t>
        </is>
      </c>
      <c r="BM167" s="2" t="inlineStr">
        <is>
          <t>3|
3</t>
        </is>
      </c>
      <c r="BN167" s="2" t="inlineStr">
        <is>
          <t xml:space="preserve">|
</t>
        </is>
      </c>
      <c r="BO167" t="inlineStr">
        <is>
          <t>gaisa kuģa maksimālā pieļaujamā pacelšanās masa saskaņā ar lidojumderīguma sertifikātu, lidojumu rokasgrāmatu vai citu oficiālu dokumentu</t>
        </is>
      </c>
      <c r="BP167" s="2" t="inlineStr">
        <is>
          <t>massa massima ċċertifikata waqt il-qtugħ mill-art|
MCTOM</t>
        </is>
      </c>
      <c r="BQ167" s="2" t="inlineStr">
        <is>
          <t>3|
3</t>
        </is>
      </c>
      <c r="BR167" s="2" t="inlineStr">
        <is>
          <t xml:space="preserve">|
</t>
        </is>
      </c>
      <c r="BS167" t="inlineStr">
        <is>
          <t>massa
 massima permissibbli waqt il-qtugħ mill-art tal-inġenju tal-ajru skont ċertifikat tal-ajrunavigabbiltà, il-manwal tat-titjira jew dokumenti uffiċjali oħra</t>
        </is>
      </c>
      <c r="BT167" s="2" t="inlineStr">
        <is>
          <t>gecertificeerde maximumstartmassa|
gecertificeerde maximale startmassa|
MCTOM</t>
        </is>
      </c>
      <c r="BU167" s="2" t="inlineStr">
        <is>
          <t>3|
3|
3</t>
        </is>
      </c>
      <c r="BV167" s="2" t="inlineStr">
        <is>
          <t xml:space="preserve">|
|
</t>
        </is>
      </c>
      <c r="BW167" t="inlineStr">
        <is>
          <t>maximaal toegelaten totaalmassa waarmee een luchtvaartuig in overeenstemming met het bewijs van luchtwaardigheid, de vlieginstructies of andere officiële documenten onder de meest gunstige omstandigheden mag starten</t>
        </is>
      </c>
      <c r="BX167" s="2" t="inlineStr">
        <is>
          <t>MCTOM|
maksymalna certyfikowana masa startowa</t>
        </is>
      </c>
      <c r="BY167" s="2" t="inlineStr">
        <is>
          <t>3|
3</t>
        </is>
      </c>
      <c r="BZ167" s="2" t="inlineStr">
        <is>
          <t xml:space="preserve">|
</t>
        </is>
      </c>
      <c r="CA167" t="inlineStr">
        <is>
          <t>maksymalna dopuszczalna masa startowa statku powietrznego według świadectwa zdatności do lotu, instrukcji użytkowania w locie statku powietrznego lub innych dokumentów urzędowych</t>
        </is>
      </c>
      <c r="CB167" s="2" t="inlineStr">
        <is>
          <t>massa máxima certificada à descolagem|
MCTOM</t>
        </is>
      </c>
      <c r="CC167" s="2" t="inlineStr">
        <is>
          <t>3|
3</t>
        </is>
      </c>
      <c r="CD167" s="2" t="inlineStr">
        <is>
          <t xml:space="preserve">|
</t>
        </is>
      </c>
      <c r="CE167" t="inlineStr">
        <is>
          <t>Massa máxima total autorizada no início da corrida para a descolagem de uma aeronave.</t>
        </is>
      </c>
      <c r="CF167" s="2" t="inlineStr">
        <is>
          <t>masă maximă certificată la decolare</t>
        </is>
      </c>
      <c r="CG167" s="2" t="inlineStr">
        <is>
          <t>3</t>
        </is>
      </c>
      <c r="CH167" s="2" t="inlineStr">
        <is>
          <t/>
        </is>
      </c>
      <c r="CI167" t="inlineStr">
        <is>
          <t>masa totală maximă admisă a aeronavei la începutul rulării pentru decolare conform certificatului de navigabilitate, manualului de zbor sau alt document oficial</t>
        </is>
      </c>
      <c r="CJ167" s="2" t="inlineStr">
        <is>
          <t>maximálna schválená vzletová hmotnosť|
maximálna vzletová hmotnosť</t>
        </is>
      </c>
      <c r="CK167" s="2" t="inlineStr">
        <is>
          <t>3|
3</t>
        </is>
      </c>
      <c r="CL167" s="2" t="inlineStr">
        <is>
          <t xml:space="preserve">|
</t>
        </is>
      </c>
      <c r="CM167" t="inlineStr">
        <is>
          <t>najväčšia hmotnosť, pri ktorej lietadlo vyhovuje predpisom spôsobilosti pre vzlet</t>
        </is>
      </c>
      <c r="CN167" s="2" t="inlineStr">
        <is>
          <t>največja certificirana vzletna masa</t>
        </is>
      </c>
      <c r="CO167" s="2" t="inlineStr">
        <is>
          <t>3</t>
        </is>
      </c>
      <c r="CP167" s="2" t="inlineStr">
        <is>
          <t/>
        </is>
      </c>
      <c r="CQ167" t="inlineStr">
        <is>
          <t/>
        </is>
      </c>
      <c r="CR167" s="2" t="inlineStr">
        <is>
          <t>största certifierade startmassa</t>
        </is>
      </c>
      <c r="CS167" s="2" t="inlineStr">
        <is>
          <t>3</t>
        </is>
      </c>
      <c r="CT167" s="2" t="inlineStr">
        <is>
          <t/>
        </is>
      </c>
      <c r="CU167" t="inlineStr">
        <is>
          <t>maximal tillåten startmassa på ett luftfartyg enligt luftvärdighetsbeviset, flyghandboken eller annat officiellt dokument</t>
        </is>
      </c>
    </row>
    <row r="168">
      <c r="A168" s="1" t="str">
        <f>HYPERLINK("https://iate.europa.eu/entry/result/3599849/all", "3599849")</f>
        <v>3599849</v>
      </c>
      <c r="B168" t="inlineStr">
        <is>
          <t>ENERGY</t>
        </is>
      </c>
      <c r="C168" t="inlineStr">
        <is>
          <t>ENERGY|oil industry|petrochemicals|petroleum product|motor fuel|aviation fuel</t>
        </is>
      </c>
      <c r="D168" s="2" t="inlineStr">
        <is>
          <t>конвенционално авиационно гориво</t>
        </is>
      </c>
      <c r="E168" s="2" t="inlineStr">
        <is>
          <t>3</t>
        </is>
      </c>
      <c r="F168" s="2" t="inlineStr">
        <is>
          <t/>
        </is>
      </c>
      <c r="G168" t="inlineStr">
        <is>
          <t>гориво, произведено от изкопаеми невъзобновяеми източници на въглеводородни горива, използвано във въздухоплаването</t>
        </is>
      </c>
      <c r="H168" s="2" t="inlineStr">
        <is>
          <t>konvenční tryskové palivo|
konvenční proudové palivo|
konvenční letecké palivo</t>
        </is>
      </c>
      <c r="I168" s="2" t="inlineStr">
        <is>
          <t>3|
3|
3</t>
        </is>
      </c>
      <c r="J168" s="2" t="inlineStr">
        <is>
          <t xml:space="preserve">|
|
</t>
        </is>
      </c>
      <c r="K168" t="inlineStr">
        <is>
          <t>tradičně používané, jiné než udržitelné &lt;a href="https://iate.europa.eu/entry/result/812122/cs" target="_blank"&gt;letecké palivo&lt;/a&gt;</t>
        </is>
      </c>
      <c r="L168" s="2" t="inlineStr">
        <is>
          <t>konventionelt jetbrændstof|
konventionelt flybrændstof</t>
        </is>
      </c>
      <c r="M168" s="2" t="inlineStr">
        <is>
          <t>3|
3</t>
        </is>
      </c>
      <c r="N168" s="2" t="inlineStr">
        <is>
          <t xml:space="preserve">|
</t>
        </is>
      </c>
      <c r="O168" t="inlineStr">
        <is>
          <t>traditionelt
&lt;a href="https://iate.europa.eu/entry/result/812122/da" target="_blank"&gt;flybrændstof&lt;/a&gt;, der ikke er bæredygtigt</t>
        </is>
      </c>
      <c r="P168" s="2" t="inlineStr">
        <is>
          <t>konventioneller Flugkraftstoff|
konventioneller Düsenkraftstoff</t>
        </is>
      </c>
      <c r="Q168" s="2" t="inlineStr">
        <is>
          <t>3|
3</t>
        </is>
      </c>
      <c r="R168" s="2" t="inlineStr">
        <is>
          <t xml:space="preserve">|
</t>
        </is>
      </c>
      <c r="S168" t="inlineStr">
        <is>
          <t/>
        </is>
      </c>
      <c r="T168" s="2" t="inlineStr">
        <is>
          <t>συμβατικό αεροπορικό καύσιμο</t>
        </is>
      </c>
      <c r="U168" s="2" t="inlineStr">
        <is>
          <t>3</t>
        </is>
      </c>
      <c r="V168" s="2" t="inlineStr">
        <is>
          <t/>
        </is>
      </c>
      <c r="W168" t="inlineStr">
        <is>
          <t>υγρό καύσιμο που προορίζεται για κινητήρες αεροπλάνων</t>
        </is>
      </c>
      <c r="X168" s="2" t="inlineStr">
        <is>
          <t>conventional aviation fuel|
conventional jet fuel</t>
        </is>
      </c>
      <c r="Y168" s="2" t="inlineStr">
        <is>
          <t>3|
3</t>
        </is>
      </c>
      <c r="Z168" s="2" t="inlineStr">
        <is>
          <t xml:space="preserve">|
</t>
        </is>
      </c>
      <c r="AA168" t="inlineStr">
        <is>
          <t>traditionally used, non-sustainable &lt;a href="https://iate.europa.eu/entry/result/812122/en" target="_blank"&gt;aviation fuel&lt;/a&gt;</t>
        </is>
      </c>
      <c r="AB168" s="2" t="inlineStr">
        <is>
          <t>combustible de aviación convencional</t>
        </is>
      </c>
      <c r="AC168" s="2" t="inlineStr">
        <is>
          <t>3</t>
        </is>
      </c>
      <c r="AD168" s="2" t="inlineStr">
        <is>
          <t/>
        </is>
      </c>
      <c r="AE168" t="inlineStr">
        <is>
          <t>Combustible de aviación derivado totalmente de fuentes fósiles, incluyendo el petróleo crudo, los condensados líquidos de gas natural, el petróleo pesado, el esquisto bituminoso y las arenas bituminosas.</t>
        </is>
      </c>
      <c r="AF168" s="2" t="inlineStr">
        <is>
          <t>tavapärane lennukikütus|
konventsionaalne lennukikütus</t>
        </is>
      </c>
      <c r="AG168" s="2" t="inlineStr">
        <is>
          <t>3|
2</t>
        </is>
      </c>
      <c r="AH168" s="2" t="inlineStr">
        <is>
          <t xml:space="preserve">|
</t>
        </is>
      </c>
      <c r="AI168" t="inlineStr">
        <is>
          <t>traditsiooniliselt kasutatav &lt;i&gt;lennukikütus&lt;/i&gt; &lt;a href="/entry/result/812122/all" id="ENTRY_TO_ENTRY_CONVERTER" target="_blank"&gt;IATE:812122&lt;/a&gt; , mis ei ole &lt;i&gt;säästev lennukikütus&lt;/i&gt; &lt;a href="/entry/result/3590413/all" id="ENTRY_TO_ENTRY_CONVERTER" target="_blank"&gt;IATE:3590413&lt;/a&gt;</t>
        </is>
      </c>
      <c r="AJ168" s="2" t="inlineStr">
        <is>
          <t>perinteinen lentopolttoaine|
perinteinen lentopetroli</t>
        </is>
      </c>
      <c r="AK168" s="2" t="inlineStr">
        <is>
          <t>3|
3</t>
        </is>
      </c>
      <c r="AL168" s="2" t="inlineStr">
        <is>
          <t xml:space="preserve">|
</t>
        </is>
      </c>
      <c r="AM168" t="inlineStr">
        <is>
          <t>ilmailussa käytettävä fossiilisista uusiutumattomista hiilivetypolttoainelähteistä tuotettu polttoaine</t>
        </is>
      </c>
      <c r="AN168" s="2" t="inlineStr">
        <is>
          <t>carburant d'aviation classique|
carburant d'aviation conventionnel</t>
        </is>
      </c>
      <c r="AO168" s="2" t="inlineStr">
        <is>
          <t>3|
2</t>
        </is>
      </c>
      <c r="AP168" s="2" t="inlineStr">
        <is>
          <t xml:space="preserve">|
</t>
        </is>
      </c>
      <c r="AQ168" t="inlineStr">
        <is>
          <t>carburant d’aviation entièrement dérivé de sources pétrolifères classiques, y compris le pétrole brut, les condensés liquides de gaz naturel, le pétrole brut lourd, l’huile de schiste et les sables bitumineux</t>
        </is>
      </c>
      <c r="AR168" s="2" t="inlineStr">
        <is>
          <t>gnáthbhreosla eitlíochta</t>
        </is>
      </c>
      <c r="AS168" s="2" t="inlineStr">
        <is>
          <t>3</t>
        </is>
      </c>
      <c r="AT168" s="2" t="inlineStr">
        <is>
          <t/>
        </is>
      </c>
      <c r="AU168" t="inlineStr">
        <is>
          <t/>
        </is>
      </c>
      <c r="AV168" s="2" t="inlineStr">
        <is>
          <t>konvencionalno mlazno gorivo|
konvencionalno zrakoplovno gorivo</t>
        </is>
      </c>
      <c r="AW168" s="2" t="inlineStr">
        <is>
          <t>3|
3</t>
        </is>
      </c>
      <c r="AX168" s="2" t="inlineStr">
        <is>
          <t xml:space="preserve">|
</t>
        </is>
      </c>
      <c r="AY168" t="inlineStr">
        <is>
          <t>gorivo proizvedeno iz neobnovljivih fosilnih izvora ugljikovodičnih goriva koje se upotrebljava u zrakoplovstvu</t>
        </is>
      </c>
      <c r="AZ168" s="2" t="inlineStr">
        <is>
          <t>hagyományos légijármű-üzemanyag</t>
        </is>
      </c>
      <c r="BA168" s="2" t="inlineStr">
        <is>
          <t>3</t>
        </is>
      </c>
      <c r="BB168" s="2" t="inlineStr">
        <is>
          <t>proposed</t>
        </is>
      </c>
      <c r="BC168" t="inlineStr">
        <is>
          <t>a légi közlekedésben használt, 
fosszilis, nem megújuló szénhidrogén-üzemanyagforrásokból előállított 
üzemanyag</t>
        </is>
      </c>
      <c r="BD168" s="2" t="inlineStr">
        <is>
          <t>carburante convenzionale per l'aviazione</t>
        </is>
      </c>
      <c r="BE168" s="2" t="inlineStr">
        <is>
          <t>3</t>
        </is>
      </c>
      <c r="BF168" s="2" t="inlineStr">
        <is>
          <t/>
        </is>
      </c>
      <c r="BG168" t="inlineStr">
        <is>
          <t>carburante ottenuto da fonti fossili non rinnovabili di carburanti a base di idrocarburi, utilizzato nel settore dell'aviazione</t>
        </is>
      </c>
      <c r="BH168" s="2" t="inlineStr">
        <is>
          <t>tradiciniai aviaciniai degalai</t>
        </is>
      </c>
      <c r="BI168" s="2" t="inlineStr">
        <is>
          <t>3</t>
        </is>
      </c>
      <c r="BJ168" s="2" t="inlineStr">
        <is>
          <t/>
        </is>
      </c>
      <c r="BK168" t="inlineStr">
        <is>
          <t>aviacijoje naudojami degalai, gaunami iš iškastinių neatsinaujinančiųjų angliavandenilio degalų šaltinių</t>
        </is>
      </c>
      <c r="BL168" s="2" t="inlineStr">
        <is>
          <t>tradicionālā aviācijas degviela</t>
        </is>
      </c>
      <c r="BM168" s="2" t="inlineStr">
        <is>
          <t>2</t>
        </is>
      </c>
      <c r="BN168" s="2" t="inlineStr">
        <is>
          <t/>
        </is>
      </c>
      <c r="BO168" t="inlineStr">
        <is>
          <t>aviācijā izmantota degviela, kas ražota no fosiliem neatjaunīgiem ogļūdeņražu degvielu avotiem</t>
        </is>
      </c>
      <c r="BP168" s="2" t="inlineStr">
        <is>
          <t>fjuwil tal-avjazzjoni konvenzjonali</t>
        </is>
      </c>
      <c r="BQ168" s="2" t="inlineStr">
        <is>
          <t>3</t>
        </is>
      </c>
      <c r="BR168" s="2" t="inlineStr">
        <is>
          <t/>
        </is>
      </c>
      <c r="BS168" t="inlineStr">
        <is>
          <t>fjuwil tal-avjazzjoni &lt;a href="/entry/result/812122/mt" id="ENTRY_TO_ENTRY_CONVERTER" target="_blank"&gt;IATE:812122/MT&lt;/a&gt; mhux sostenibbli, li jintuża tradizzjonalment</t>
        </is>
      </c>
      <c r="BT168" s="2" t="inlineStr">
        <is>
          <t>conventionele luchtvaartbrandstof</t>
        </is>
      </c>
      <c r="BU168" s="2" t="inlineStr">
        <is>
          <t>3</t>
        </is>
      </c>
      <c r="BV168" s="2" t="inlineStr">
        <is>
          <t/>
        </is>
      </c>
      <c r="BW168" t="inlineStr">
        <is>
          <t>brandstoffen die worden geproduceerd op basis van fossiele niet-hernieuwbare koolwaterstofbronnen, voor gebruik in de luchtvaart</t>
        </is>
      </c>
      <c r="BX168" s="2" t="inlineStr">
        <is>
          <t>konwencjonalne paliwo lotnicze|
konwencjonalne paliwo do silników odrzutowych</t>
        </is>
      </c>
      <c r="BY168" s="2" t="inlineStr">
        <is>
          <t>3|
3</t>
        </is>
      </c>
      <c r="BZ168" s="2" t="inlineStr">
        <is>
          <t xml:space="preserve">|
</t>
        </is>
      </c>
      <c r="CA168" t="inlineStr">
        <is>
          <t>tradycyjnie używane, niemające zrównoważonego charakteru &lt;a href="https://iate.europa.eu/entry/result/812122/pl" target="_blank"&gt;paliwo lotnicze&lt;/a&gt;</t>
        </is>
      </c>
      <c r="CB168" s="2" t="inlineStr">
        <is>
          <t>combustível de aviação convencional|
combustível convencional de aviação</t>
        </is>
      </c>
      <c r="CC168" s="2" t="inlineStr">
        <is>
          <t>3|
3</t>
        </is>
      </c>
      <c r="CD168" s="2" t="inlineStr">
        <is>
          <t xml:space="preserve">|
</t>
        </is>
      </c>
      <c r="CE168" t="inlineStr">
        <is>
          <t>Combustível de aviação que é
derivado inteiramente de fontes de petróleo, incluindo petróleo bruto,
condensados líquidos de gás natural, petróleo pesado, xelins de petróleo e
areias de petróleo.</t>
        </is>
      </c>
      <c r="CF168" s="2" t="inlineStr">
        <is>
          <t>combustibil de aviație convențional</t>
        </is>
      </c>
      <c r="CG168" s="2" t="inlineStr">
        <is>
          <t>3</t>
        </is>
      </c>
      <c r="CH168" s="2" t="inlineStr">
        <is>
          <t/>
        </is>
      </c>
      <c r="CI168" t="inlineStr">
        <is>
          <t/>
        </is>
      </c>
      <c r="CJ168" s="2" t="inlineStr">
        <is>
          <t>konvenčné letecké palivo</t>
        </is>
      </c>
      <c r="CK168" s="2" t="inlineStr">
        <is>
          <t>3</t>
        </is>
      </c>
      <c r="CL168" s="2" t="inlineStr">
        <is>
          <t/>
        </is>
      </c>
      <c r="CM168" t="inlineStr">
        <is>
          <t>palivo vyrobené z fosílnych neobnoviteľných zdrojov uhľovodíkových palív používané v letectve</t>
        </is>
      </c>
      <c r="CN168" s="2" t="inlineStr">
        <is>
          <t>konvencionalno letalsko gorivo</t>
        </is>
      </c>
      <c r="CO168" s="2" t="inlineStr">
        <is>
          <t>3</t>
        </is>
      </c>
      <c r="CP168" s="2" t="inlineStr">
        <is>
          <t/>
        </is>
      </c>
      <c r="CQ168" t="inlineStr">
        <is>
          <t/>
        </is>
      </c>
      <c r="CR168" s="2" t="inlineStr">
        <is>
          <t>konventionellt flygbränsle</t>
        </is>
      </c>
      <c r="CS168" s="2" t="inlineStr">
        <is>
          <t>3</t>
        </is>
      </c>
      <c r="CT168" s="2" t="inlineStr">
        <is>
          <t/>
        </is>
      </c>
      <c r="CU168" t="inlineStr">
        <is>
          <t/>
        </is>
      </c>
    </row>
    <row r="169">
      <c r="A169" s="1" t="str">
        <f>HYPERLINK("https://iate.europa.eu/entry/result/3504431/all", "3504431")</f>
        <v>3504431</v>
      </c>
      <c r="B169" t="inlineStr">
        <is>
          <t>TRANSPORT</t>
        </is>
      </c>
      <c r="C169" t="inlineStr">
        <is>
          <t>TRANSPORT|air and space transport|air transport</t>
        </is>
      </c>
      <c r="D169" s="2" t="inlineStr">
        <is>
          <t>двойка летища</t>
        </is>
      </c>
      <c r="E169" s="2" t="inlineStr">
        <is>
          <t>3</t>
        </is>
      </c>
      <c r="F169" s="2" t="inlineStr">
        <is>
          <t/>
        </is>
      </c>
      <c r="G169" t="inlineStr">
        <is>
          <t>Двойка, състояща се от летище на заминаване и летище на пристигане.</t>
        </is>
      </c>
      <c r="H169" s="2" t="inlineStr">
        <is>
          <t>dvojice letišť</t>
        </is>
      </c>
      <c r="I169" s="2" t="inlineStr">
        <is>
          <t>3</t>
        </is>
      </c>
      <c r="J169" s="2" t="inlineStr">
        <is>
          <t/>
        </is>
      </c>
      <c r="K169" t="inlineStr">
        <is>
          <t>dvojice tvořená &lt;a href="https://iate.europa.eu/entry/slideshow/1631107538032/1101612/cs" target="_blank"&gt;letištěm odletu&lt;/a&gt; a &lt;a href="https://iate.europa.eu/entry/slideshow/1631107596370/3504438/cs" target="_blank"&gt;letištěm příletu&lt;/a&gt;</t>
        </is>
      </c>
      <c r="L169" s="2" t="inlineStr">
        <is>
          <t>flyvepladspar</t>
        </is>
      </c>
      <c r="M169" s="2" t="inlineStr">
        <is>
          <t>3</t>
        </is>
      </c>
      <c r="N169" s="2" t="inlineStr">
        <is>
          <t/>
        </is>
      </c>
      <c r="O169" t="inlineStr">
        <is>
          <t>par bestående af en &lt;a href="https://iate.europa.eu/entry/result/1101612/da" target="_blank"&gt;afgangsflyveplads&lt;/a&gt; og en &lt;a href="https://iate.europa.eu/entry/result/3504438/da" target="_blank"&gt;ankomstflyveplads&lt;/a&gt;</t>
        </is>
      </c>
      <c r="P169" s="2" t="inlineStr">
        <is>
          <t>Flugplatzpaar</t>
        </is>
      </c>
      <c r="Q169" s="2" t="inlineStr">
        <is>
          <t>3</t>
        </is>
      </c>
      <c r="R169" s="2" t="inlineStr">
        <is>
          <t/>
        </is>
      </c>
      <c r="S169" t="inlineStr">
        <is>
          <t>aus einem Abflug- und einem Ankunftsflugplatz bestehendes Paar</t>
        </is>
      </c>
      <c r="T169" s="2" t="inlineStr">
        <is>
          <t>ζεύγος αεροδρομίων</t>
        </is>
      </c>
      <c r="U169" s="2" t="inlineStr">
        <is>
          <t>3</t>
        </is>
      </c>
      <c r="V169" s="2" t="inlineStr">
        <is>
          <t/>
        </is>
      </c>
      <c r="W169" t="inlineStr">
        <is>
          <t>ζεύγος απαρτιζόμενο από το αεροδρόμιο αναχώρησης και το αεροδρόμιο άφιξης</t>
        </is>
      </c>
      <c r="X169" s="2" t="inlineStr">
        <is>
          <t>aerodrome pair</t>
        </is>
      </c>
      <c r="Y169" s="2" t="inlineStr">
        <is>
          <t>3</t>
        </is>
      </c>
      <c r="Z169" s="2" t="inlineStr">
        <is>
          <t/>
        </is>
      </c>
      <c r="AA169" t="inlineStr">
        <is>
          <t>pair constituted by the aerodrome of departure and the aerodrome of arrival</t>
        </is>
      </c>
      <c r="AB169" s="2" t="inlineStr">
        <is>
          <t>par de aeródromos</t>
        </is>
      </c>
      <c r="AC169" s="2" t="inlineStr">
        <is>
          <t>3</t>
        </is>
      </c>
      <c r="AD169" s="2" t="inlineStr">
        <is>
          <t/>
        </is>
      </c>
      <c r="AE169" t="inlineStr">
        <is>
          <t>Conjunto de un aeródromo de origen y un aeródromo de destino.</t>
        </is>
      </c>
      <c r="AF169" s="2" t="inlineStr">
        <is>
          <t>lennuväljapaar</t>
        </is>
      </c>
      <c r="AG169" s="2" t="inlineStr">
        <is>
          <t>3</t>
        </is>
      </c>
      <c r="AH169" s="2" t="inlineStr">
        <is>
          <t/>
        </is>
      </c>
      <c r="AI169" t="inlineStr">
        <is>
          <t>paar, mille moodustavad stardilennuväli ja maandumislennuväli</t>
        </is>
      </c>
      <c r="AJ169" s="2" t="inlineStr">
        <is>
          <t>lentopaikkapari</t>
        </is>
      </c>
      <c r="AK169" s="2" t="inlineStr">
        <is>
          <t>3</t>
        </is>
      </c>
      <c r="AL169" s="2" t="inlineStr">
        <is>
          <t/>
        </is>
      </c>
      <c r="AM169" t="inlineStr">
        <is>
          <t>lähtölentopaikan ja saapumislentopaikan muodostama pari</t>
        </is>
      </c>
      <c r="AN169" s="2" t="inlineStr">
        <is>
          <t>paire d’aérodromes</t>
        </is>
      </c>
      <c r="AO169" s="2" t="inlineStr">
        <is>
          <t>3</t>
        </is>
      </c>
      <c r="AP169" s="2" t="inlineStr">
        <is>
          <t/>
        </is>
      </c>
      <c r="AQ169" t="inlineStr">
        <is>
          <t>paire constituée de l'aérodrome de départ et de l'aérodrome d'arrivée</t>
        </is>
      </c>
      <c r="AR169" s="2" t="inlineStr">
        <is>
          <t>péire aeradróm</t>
        </is>
      </c>
      <c r="AS169" s="2" t="inlineStr">
        <is>
          <t>3</t>
        </is>
      </c>
      <c r="AT169" s="2" t="inlineStr">
        <is>
          <t/>
        </is>
      </c>
      <c r="AU169" t="inlineStr">
        <is>
          <t/>
        </is>
      </c>
      <c r="AV169" s="2" t="inlineStr">
        <is>
          <t>par aerodroma</t>
        </is>
      </c>
      <c r="AW169" s="2" t="inlineStr">
        <is>
          <t>3</t>
        </is>
      </c>
      <c r="AX169" s="2" t="inlineStr">
        <is>
          <t/>
        </is>
      </c>
      <c r="AY169" t="inlineStr">
        <is>
          <t>par koji se sastoji od odlaznog aerodroma i dolaznog aerodroma</t>
        </is>
      </c>
      <c r="AZ169" s="2" t="inlineStr">
        <is>
          <t>repülőtérpár</t>
        </is>
      </c>
      <c r="BA169" s="2" t="inlineStr">
        <is>
          <t>3</t>
        </is>
      </c>
      <c r="BB169" s="2" t="inlineStr">
        <is>
          <t/>
        </is>
      </c>
      <c r="BC169" t="inlineStr">
        <is>
          <t>az indulási és az érkezési repülőtér együttese</t>
        </is>
      </c>
      <c r="BD169" s="2" t="inlineStr">
        <is>
          <t>coppia di aerodromi</t>
        </is>
      </c>
      <c r="BE169" s="2" t="inlineStr">
        <is>
          <t>3</t>
        </is>
      </c>
      <c r="BF169" s="2" t="inlineStr">
        <is>
          <t/>
        </is>
      </c>
      <c r="BG169" t="inlineStr">
        <is>
          <t>coppia costituita dall'&lt;a href="https://iate.europa.eu/entry/result/1101612/it" target="_blank"&gt;aerodromo di partenza&lt;/a&gt; e dall'&lt;a href="https://iate.europa.eu/entry/result/3504438/it" target="_blank"&gt;aerodromo di arrivo&lt;/a&gt;</t>
        </is>
      </c>
      <c r="BH169" s="2" t="inlineStr">
        <is>
          <t>aerodromų pora</t>
        </is>
      </c>
      <c r="BI169" s="2" t="inlineStr">
        <is>
          <t>3</t>
        </is>
      </c>
      <c r="BJ169" s="2" t="inlineStr">
        <is>
          <t/>
        </is>
      </c>
      <c r="BK169" t="inlineStr">
        <is>
          <t>išskridimo ir atskridimo aerodromų pora</t>
        </is>
      </c>
      <c r="BL169" s="2" t="inlineStr">
        <is>
          <t>lidlauku pāris</t>
        </is>
      </c>
      <c r="BM169" s="2" t="inlineStr">
        <is>
          <t>3</t>
        </is>
      </c>
      <c r="BN169" s="2" t="inlineStr">
        <is>
          <t/>
        </is>
      </c>
      <c r="BO169" t="inlineStr">
        <is>
          <t>pāris, ko veido izlidošanas lidlauks un ielidošanas lidlauks</t>
        </is>
      </c>
      <c r="BP169" s="2" t="inlineStr">
        <is>
          <t>par ajrudromi</t>
        </is>
      </c>
      <c r="BQ169" s="2" t="inlineStr">
        <is>
          <t>3</t>
        </is>
      </c>
      <c r="BR169" s="2" t="inlineStr">
        <is>
          <t/>
        </is>
      </c>
      <c r="BS169" t="inlineStr">
        <is>
          <t>par magħmul mill-ajrudrom tat-tluq u l-ajrudrom tal-wasla</t>
        </is>
      </c>
      <c r="BT169" s="2" t="inlineStr">
        <is>
          <t>luchtvaartterreincombinatie</t>
        </is>
      </c>
      <c r="BU169" s="2" t="inlineStr">
        <is>
          <t>3</t>
        </is>
      </c>
      <c r="BV169" s="2" t="inlineStr">
        <is>
          <t/>
        </is>
      </c>
      <c r="BW169" t="inlineStr">
        <is>
          <t>combinatie van het luchtvaartterrein van vertrek en het luchtvaartterrein van aankomst</t>
        </is>
      </c>
      <c r="BX169" s="2" t="inlineStr">
        <is>
          <t>para lotnisk</t>
        </is>
      </c>
      <c r="BY169" s="2" t="inlineStr">
        <is>
          <t>3</t>
        </is>
      </c>
      <c r="BZ169" s="2" t="inlineStr">
        <is>
          <t/>
        </is>
      </c>
      <c r="CA169" t="inlineStr">
        <is>
          <t>para, którą stanowią lotnisko odlotu i lotnisko przylotu</t>
        </is>
      </c>
      <c r="CB169" s="2" t="inlineStr">
        <is>
          <t>par de aeródromos</t>
        </is>
      </c>
      <c r="CC169" s="2" t="inlineStr">
        <is>
          <t>3</t>
        </is>
      </c>
      <c r="CD169" s="2" t="inlineStr">
        <is>
          <t/>
        </is>
      </c>
      <c r="CE169" t="inlineStr">
        <is>
          <t>Par constituído pelo aeródromo de partida e pelo aeródromo de chegada;</t>
        </is>
      </c>
      <c r="CF169" s="2" t="inlineStr">
        <is>
          <t>aerodromuri pereche</t>
        </is>
      </c>
      <c r="CG169" s="2" t="inlineStr">
        <is>
          <t>3</t>
        </is>
      </c>
      <c r="CH169" s="2" t="inlineStr">
        <is>
          <t/>
        </is>
      </c>
      <c r="CI169" t="inlineStr">
        <is>
          <t>perechea formată din aerodromul de plecare și aerodromul de sosire</t>
        </is>
      </c>
      <c r="CJ169" s="2" t="inlineStr">
        <is>
          <t>dvojica letísk</t>
        </is>
      </c>
      <c r="CK169" s="2" t="inlineStr">
        <is>
          <t>3</t>
        </is>
      </c>
      <c r="CL169" s="2" t="inlineStr">
        <is>
          <t/>
        </is>
      </c>
      <c r="CM169" t="inlineStr">
        <is>
          <t>dvojica, ktorú tvorí letisko odletu a letisko príletu</t>
        </is>
      </c>
      <c r="CN169" s="2" t="inlineStr">
        <is>
          <t>aerodromski par</t>
        </is>
      </c>
      <c r="CO169" s="2" t="inlineStr">
        <is>
          <t>3</t>
        </is>
      </c>
      <c r="CP169" s="2" t="inlineStr">
        <is>
          <t/>
        </is>
      </c>
      <c r="CQ169" t="inlineStr">
        <is>
          <t/>
        </is>
      </c>
      <c r="CR169" s="2" t="inlineStr">
        <is>
          <t>flygplatspar</t>
        </is>
      </c>
      <c r="CS169" s="2" t="inlineStr">
        <is>
          <t>3</t>
        </is>
      </c>
      <c r="CT169" s="2" t="inlineStr">
        <is>
          <t/>
        </is>
      </c>
      <c r="CU169" t="inlineStr">
        <is>
          <t>par bestående av en &lt;a href="https://iate.europa.eu/entry/result/1101612" target="_blank"&gt;avgångsflygplats &lt;/a&gt;och en &lt;a href="https://iate.europa.eu/entry/result/3504438" target="_blank"&gt;ankomstflygplats&lt;/a&gt;</t>
        </is>
      </c>
    </row>
    <row r="170">
      <c r="A170" s="1" t="str">
        <f>HYPERLINK("https://iate.europa.eu/entry/result/3583063/all", "3583063")</f>
        <v>3583063</v>
      </c>
      <c r="B170" t="inlineStr">
        <is>
          <t>ENERGY</t>
        </is>
      </c>
      <c r="C170" t="inlineStr">
        <is>
          <t>ENERGY|energy policy|energy industry|fuel;ENERGY|energy policy|energy industry</t>
        </is>
      </c>
      <c r="D170" t="inlineStr">
        <is>
          <t/>
        </is>
      </c>
      <c r="E170" t="inlineStr">
        <is>
          <t/>
        </is>
      </c>
      <c r="F170" t="inlineStr">
        <is>
          <t/>
        </is>
      </c>
      <c r="G170" t="inlineStr">
        <is>
          <t/>
        </is>
      </c>
      <c r="H170" t="inlineStr">
        <is>
          <t/>
        </is>
      </c>
      <c r="I170" t="inlineStr">
        <is>
          <t/>
        </is>
      </c>
      <c r="J170" t="inlineStr">
        <is>
          <t/>
        </is>
      </c>
      <c r="K170" t="inlineStr">
        <is>
          <t/>
        </is>
      </c>
      <c r="L170" t="inlineStr">
        <is>
          <t/>
        </is>
      </c>
      <c r="M170" t="inlineStr">
        <is>
          <t/>
        </is>
      </c>
      <c r="N170" t="inlineStr">
        <is>
          <t/>
        </is>
      </c>
      <c r="O170" t="inlineStr">
        <is>
          <t/>
        </is>
      </c>
      <c r="P170" t="inlineStr">
        <is>
          <t/>
        </is>
      </c>
      <c r="Q170" t="inlineStr">
        <is>
          <t/>
        </is>
      </c>
      <c r="R170" t="inlineStr">
        <is>
          <t/>
        </is>
      </c>
      <c r="S170" t="inlineStr">
        <is>
          <t/>
        </is>
      </c>
      <c r="T170" t="inlineStr">
        <is>
          <t/>
        </is>
      </c>
      <c r="U170" t="inlineStr">
        <is>
          <t/>
        </is>
      </c>
      <c r="V170" t="inlineStr">
        <is>
          <t/>
        </is>
      </c>
      <c r="W170" t="inlineStr">
        <is>
          <t/>
        </is>
      </c>
      <c r="X170" s="2" t="inlineStr">
        <is>
          <t>paraffinic diesel fuel|
paraffinic fuel</t>
        </is>
      </c>
      <c r="Y170" s="2" t="inlineStr">
        <is>
          <t>3|
3</t>
        </is>
      </c>
      <c r="Z170" s="2" t="inlineStr">
        <is>
          <t xml:space="preserve">|
</t>
        </is>
      </c>
      <c r="AA170" t="inlineStr">
        <is>
          <t>liquid fuel that can be synthetically created from feedstocks such as natural gas (GTL), biomass (BTL) or coal (CTL); or through hydro-treatment of vegetable oils or animal fats (HVO)</t>
        </is>
      </c>
      <c r="AB170" t="inlineStr">
        <is>
          <t/>
        </is>
      </c>
      <c r="AC170" t="inlineStr">
        <is>
          <t/>
        </is>
      </c>
      <c r="AD170" t="inlineStr">
        <is>
          <t/>
        </is>
      </c>
      <c r="AE170" t="inlineStr">
        <is>
          <t/>
        </is>
      </c>
      <c r="AF170" t="inlineStr">
        <is>
          <t/>
        </is>
      </c>
      <c r="AG170" t="inlineStr">
        <is>
          <t/>
        </is>
      </c>
      <c r="AH170" t="inlineStr">
        <is>
          <t/>
        </is>
      </c>
      <c r="AI170" t="inlineStr">
        <is>
          <t/>
        </is>
      </c>
      <c r="AJ170" s="2" t="inlineStr">
        <is>
          <t>parafiininen polttoaine|
parafiininen diesel|
parafiininen dieselöljy</t>
        </is>
      </c>
      <c r="AK170" s="2" t="inlineStr">
        <is>
          <t>3|
3|
3</t>
        </is>
      </c>
      <c r="AL170" s="2" t="inlineStr">
        <is>
          <t xml:space="preserve">|
|
</t>
        </is>
      </c>
      <c r="AM170" t="inlineStr">
        <is>
          <t>tuote, jonka setaaniluku on vähintään 51, tiheys 765–810 grammaa litralta 15 celsiusasteessa, kokonaisaromaattipitoisuus enintään 1,1 painoprosenttia, rikkipitoisuus enintään viisi milligrammaa kilogrammaa kohden ja josta tislautuu vähintään 95 tilavuusprosenttia 360 celsiusasteessa</t>
        </is>
      </c>
      <c r="AN170" s="2" t="inlineStr">
        <is>
          <t>carburant diesel paraffinique|
carburant paraffinique</t>
        </is>
      </c>
      <c r="AO170" s="2" t="inlineStr">
        <is>
          <t>3|
3</t>
        </is>
      </c>
      <c r="AP170" s="2" t="inlineStr">
        <is>
          <t xml:space="preserve">|
</t>
        </is>
      </c>
      <c r="AQ170" t="inlineStr">
        <is>
          <t>carburant liquide provenant d'un processus de synthèse ou d'hydrotraitement</t>
        </is>
      </c>
      <c r="AR170" t="inlineStr">
        <is>
          <t/>
        </is>
      </c>
      <c r="AS170" t="inlineStr">
        <is>
          <t/>
        </is>
      </c>
      <c r="AT170" t="inlineStr">
        <is>
          <t/>
        </is>
      </c>
      <c r="AU170" t="inlineStr">
        <is>
          <t/>
        </is>
      </c>
      <c r="AV170" t="inlineStr">
        <is>
          <t/>
        </is>
      </c>
      <c r="AW170" t="inlineStr">
        <is>
          <t/>
        </is>
      </c>
      <c r="AX170" t="inlineStr">
        <is>
          <t/>
        </is>
      </c>
      <c r="AY170" t="inlineStr">
        <is>
          <t/>
        </is>
      </c>
      <c r="AZ170" s="2" t="inlineStr">
        <is>
          <t>paraffinos üzemanyag|
paraffinos dízel üzemanyag</t>
        </is>
      </c>
      <c r="BA170" s="2" t="inlineStr">
        <is>
          <t>3|
3</t>
        </is>
      </c>
      <c r="BB170" s="2" t="inlineStr">
        <is>
          <t xml:space="preserve">|
</t>
        </is>
      </c>
      <c r="BC170" t="inlineStr">
        <is>
          <t/>
        </is>
      </c>
      <c r="BD170" t="inlineStr">
        <is>
          <t/>
        </is>
      </c>
      <c r="BE170" t="inlineStr">
        <is>
          <t/>
        </is>
      </c>
      <c r="BF170" t="inlineStr">
        <is>
          <t/>
        </is>
      </c>
      <c r="BG170" t="inlineStr">
        <is>
          <t/>
        </is>
      </c>
      <c r="BH170" s="2" t="inlineStr">
        <is>
          <t>parafininis dyzelinas</t>
        </is>
      </c>
      <c r="BI170" s="2" t="inlineStr">
        <is>
          <t>3</t>
        </is>
      </c>
      <c r="BJ170" s="2" t="inlineStr">
        <is>
          <t/>
        </is>
      </c>
      <c r="BK170" t="inlineStr">
        <is>
          <t>skystasis kuras, kuris sintetiniu būdu gali būti sukurtas iš tokių žaliavų kaip gamtinės dujos, biomasė ar anglis arba hidrovalymo būdu iš augalinių ar gyvulinių riebalų</t>
        </is>
      </c>
      <c r="BL170" t="inlineStr">
        <is>
          <t/>
        </is>
      </c>
      <c r="BM170" t="inlineStr">
        <is>
          <t/>
        </is>
      </c>
      <c r="BN170" t="inlineStr">
        <is>
          <t/>
        </is>
      </c>
      <c r="BO170" t="inlineStr">
        <is>
          <t/>
        </is>
      </c>
      <c r="BP170" t="inlineStr">
        <is>
          <t/>
        </is>
      </c>
      <c r="BQ170" t="inlineStr">
        <is>
          <t/>
        </is>
      </c>
      <c r="BR170" t="inlineStr">
        <is>
          <t/>
        </is>
      </c>
      <c r="BS170" t="inlineStr">
        <is>
          <t/>
        </is>
      </c>
      <c r="BT170" t="inlineStr">
        <is>
          <t/>
        </is>
      </c>
      <c r="BU170" t="inlineStr">
        <is>
          <t/>
        </is>
      </c>
      <c r="BV170" t="inlineStr">
        <is>
          <t/>
        </is>
      </c>
      <c r="BW170" t="inlineStr">
        <is>
          <t/>
        </is>
      </c>
      <c r="BX170" s="2" t="inlineStr">
        <is>
          <t>paliwo parafinowe</t>
        </is>
      </c>
      <c r="BY170" s="2" t="inlineStr">
        <is>
          <t>3</t>
        </is>
      </c>
      <c r="BZ170" s="2" t="inlineStr">
        <is>
          <t/>
        </is>
      </c>
      <c r="CA170" t="inlineStr">
        <is>
          <t>olej napędowy zawierający biokomponenty, produkowany z biologicznych pozostałości i odpadów (np. hydrorafinowanego oleju roślinnego HVO)</t>
        </is>
      </c>
      <c r="CB170" s="2" t="inlineStr">
        <is>
          <t>gasóleo parafínico</t>
        </is>
      </c>
      <c r="CC170" s="2" t="inlineStr">
        <is>
          <t>3</t>
        </is>
      </c>
      <c r="CD170" s="2" t="inlineStr">
        <is>
          <t/>
        </is>
      </c>
      <c r="CE170" t="inlineStr">
        <is>
          <t/>
        </is>
      </c>
      <c r="CF170" t="inlineStr">
        <is>
          <t/>
        </is>
      </c>
      <c r="CG170" t="inlineStr">
        <is>
          <t/>
        </is>
      </c>
      <c r="CH170" t="inlineStr">
        <is>
          <t/>
        </is>
      </c>
      <c r="CI170" t="inlineStr">
        <is>
          <t/>
        </is>
      </c>
      <c r="CJ170" t="inlineStr">
        <is>
          <t/>
        </is>
      </c>
      <c r="CK170" t="inlineStr">
        <is>
          <t/>
        </is>
      </c>
      <c r="CL170" t="inlineStr">
        <is>
          <t/>
        </is>
      </c>
      <c r="CM170" t="inlineStr">
        <is>
          <t/>
        </is>
      </c>
      <c r="CN170" t="inlineStr">
        <is>
          <t/>
        </is>
      </c>
      <c r="CO170" t="inlineStr">
        <is>
          <t/>
        </is>
      </c>
      <c r="CP170" t="inlineStr">
        <is>
          <t/>
        </is>
      </c>
      <c r="CQ170" t="inlineStr">
        <is>
          <t/>
        </is>
      </c>
      <c r="CR170" t="inlineStr">
        <is>
          <t/>
        </is>
      </c>
      <c r="CS170" t="inlineStr">
        <is>
          <t/>
        </is>
      </c>
      <c r="CT170" t="inlineStr">
        <is>
          <t/>
        </is>
      </c>
      <c r="CU170" t="inlineStr">
        <is>
          <t/>
        </is>
      </c>
    </row>
    <row r="171">
      <c r="A171" s="1" t="str">
        <f>HYPERLINK("https://iate.europa.eu/entry/result/3575487/all", "3575487")</f>
        <v>3575487</v>
      </c>
      <c r="B171" t="inlineStr">
        <is>
          <t>ENVIRONMENT</t>
        </is>
      </c>
      <c r="C171" t="inlineStr">
        <is>
          <t>ENVIRONMENT|environmental policy|climate change policy|reduction of gas emissions</t>
        </is>
      </c>
      <c r="D171" t="inlineStr">
        <is>
          <t/>
        </is>
      </c>
      <c r="E171" t="inlineStr">
        <is>
          <t/>
        </is>
      </c>
      <c r="F171" t="inlineStr">
        <is>
          <t/>
        </is>
      </c>
      <c r="G171" t="inlineStr">
        <is>
          <t/>
        </is>
      </c>
      <c r="H171" s="2" t="inlineStr">
        <is>
          <t>CCU|
zachycování a využívání uhlíku</t>
        </is>
      </c>
      <c r="I171" s="2" t="inlineStr">
        <is>
          <t>3|
3</t>
        </is>
      </c>
      <c r="J171" s="2" t="inlineStr">
        <is>
          <t xml:space="preserve">|
</t>
        </is>
      </c>
      <c r="K171" t="inlineStr">
        <is>
          <t/>
        </is>
      </c>
      <c r="L171" t="inlineStr">
        <is>
          <t/>
        </is>
      </c>
      <c r="M171" t="inlineStr">
        <is>
          <t/>
        </is>
      </c>
      <c r="N171" t="inlineStr">
        <is>
          <t/>
        </is>
      </c>
      <c r="O171" t="inlineStr">
        <is>
          <t/>
        </is>
      </c>
      <c r="P171" t="inlineStr">
        <is>
          <t/>
        </is>
      </c>
      <c r="Q171" t="inlineStr">
        <is>
          <t/>
        </is>
      </c>
      <c r="R171" t="inlineStr">
        <is>
          <t/>
        </is>
      </c>
      <c r="S171" t="inlineStr">
        <is>
          <t/>
        </is>
      </c>
      <c r="T171" t="inlineStr">
        <is>
          <t/>
        </is>
      </c>
      <c r="U171" t="inlineStr">
        <is>
          <t/>
        </is>
      </c>
      <c r="V171" t="inlineStr">
        <is>
          <t/>
        </is>
      </c>
      <c r="W171" t="inlineStr">
        <is>
          <t/>
        </is>
      </c>
      <c r="X171" s="2" t="inlineStr">
        <is>
          <t>CCU|
carbon capture and usage|
carbon capture and use|
carbon capture and utilisation</t>
        </is>
      </c>
      <c r="Y171" s="2" t="inlineStr">
        <is>
          <t>3|
1|
3|
3</t>
        </is>
      </c>
      <c r="Z171" s="2" t="inlineStr">
        <is>
          <t>|
|
|
preferred</t>
        </is>
      </c>
      <c r="AA171" t="inlineStr">
        <is>
          <t>alternative to &lt;a href="https://iate.europa.eu/entry/result/2230131/en" target="_blank"&gt;&lt;i&gt;carbon capture and storage&lt;/i&gt;&lt;/a&gt; that captures carbon dioxide and uses it as a feedstock to make new products</t>
        </is>
      </c>
      <c r="AB171" t="inlineStr">
        <is>
          <t/>
        </is>
      </c>
      <c r="AC171" t="inlineStr">
        <is>
          <t/>
        </is>
      </c>
      <c r="AD171" t="inlineStr">
        <is>
          <t/>
        </is>
      </c>
      <c r="AE171" t="inlineStr">
        <is>
          <t/>
        </is>
      </c>
      <c r="AF171" t="inlineStr">
        <is>
          <t/>
        </is>
      </c>
      <c r="AG171" t="inlineStr">
        <is>
          <t/>
        </is>
      </c>
      <c r="AH171" t="inlineStr">
        <is>
          <t/>
        </is>
      </c>
      <c r="AI171" t="inlineStr">
        <is>
          <t/>
        </is>
      </c>
      <c r="AJ171" s="2" t="inlineStr">
        <is>
          <t>hiilidioksidin talteenotto ja hyötykäyttö</t>
        </is>
      </c>
      <c r="AK171" s="2" t="inlineStr">
        <is>
          <t>3</t>
        </is>
      </c>
      <c r="AL171" s="2" t="inlineStr">
        <is>
          <t/>
        </is>
      </c>
      <c r="AM171" t="inlineStr">
        <is>
          <t/>
        </is>
      </c>
      <c r="AN171" t="inlineStr">
        <is>
          <t/>
        </is>
      </c>
      <c r="AO171" t="inlineStr">
        <is>
          <t/>
        </is>
      </c>
      <c r="AP171" t="inlineStr">
        <is>
          <t/>
        </is>
      </c>
      <c r="AQ171" t="inlineStr">
        <is>
          <t/>
        </is>
      </c>
      <c r="AR171" s="2" t="inlineStr">
        <is>
          <t>gabháil agus úsáid carbóin</t>
        </is>
      </c>
      <c r="AS171" s="2" t="inlineStr">
        <is>
          <t>3</t>
        </is>
      </c>
      <c r="AT171" s="2" t="inlineStr">
        <is>
          <t/>
        </is>
      </c>
      <c r="AU171" t="inlineStr">
        <is>
          <t/>
        </is>
      </c>
      <c r="AV171" t="inlineStr">
        <is>
          <t/>
        </is>
      </c>
      <c r="AW171" t="inlineStr">
        <is>
          <t/>
        </is>
      </c>
      <c r="AX171" t="inlineStr">
        <is>
          <t/>
        </is>
      </c>
      <c r="AY171" t="inlineStr">
        <is>
          <t/>
        </is>
      </c>
      <c r="AZ171" s="2" t="inlineStr">
        <is>
          <t>szén-dioxid-leválasztás és -hasznosítás</t>
        </is>
      </c>
      <c r="BA171" s="2" t="inlineStr">
        <is>
          <t>3</t>
        </is>
      </c>
      <c r="BB171" s="2" t="inlineStr">
        <is>
          <t/>
        </is>
      </c>
      <c r="BC171" t="inlineStr">
        <is>
          <t>azon folyamat, amelynek során a szén-dioxidot a leválasztást követően tárolás helyett új termékké alakítják át</t>
        </is>
      </c>
      <c r="BD171" s="2" t="inlineStr">
        <is>
          <t>cattura e utilizzo del carbonio|
CCU</t>
        </is>
      </c>
      <c r="BE171" s="2" t="inlineStr">
        <is>
          <t>3|
3</t>
        </is>
      </c>
      <c r="BF171" s="2" t="inlineStr">
        <is>
          <t xml:space="preserve">|
</t>
        </is>
      </c>
      <c r="BG171" t="inlineStr">
        <is>
          <t>tecnologia che consente di recuperare il diossido di carbonio prodotto da siti industriali per comprimerlo e ridurlo allo stato liquido al fine di realizzare altri prodotti</t>
        </is>
      </c>
      <c r="BH171" s="2" t="inlineStr">
        <is>
          <t>anglies dioksido surinkimas ir naudojimas|
anglies dioksido surinkimo ir naudojimo technologija|
CCU technologija|
CO&lt;sub&gt;2&lt;/sub&gt; surinkimo ir naudojimo technologija</t>
        </is>
      </c>
      <c r="BI171" s="2" t="inlineStr">
        <is>
          <t>2|
3|
3|
3</t>
        </is>
      </c>
      <c r="BJ171" s="2" t="inlineStr">
        <is>
          <t xml:space="preserve">|
|
|
</t>
        </is>
      </c>
      <c r="BK171" t="inlineStr">
        <is>
          <t/>
        </is>
      </c>
      <c r="BL171" s="2" t="inlineStr">
        <is>
          <t>oglekļa uztveršana un izmantošana</t>
        </is>
      </c>
      <c r="BM171" s="2" t="inlineStr">
        <is>
          <t>3</t>
        </is>
      </c>
      <c r="BN171" s="2" t="inlineStr">
        <is>
          <t/>
        </is>
      </c>
      <c r="BO171" t="inlineStr">
        <is>
          <t/>
        </is>
      </c>
      <c r="BP171" s="2" t="inlineStr">
        <is>
          <t>qbid u użu tal-karbonju|
CCU</t>
        </is>
      </c>
      <c r="BQ171" s="2" t="inlineStr">
        <is>
          <t>3|
3</t>
        </is>
      </c>
      <c r="BR171" s="2" t="inlineStr">
        <is>
          <t xml:space="preserve">|
</t>
        </is>
      </c>
      <c r="BS171" t="inlineStr">
        <is>
          <t>alternattiva għall-qbid u l-ħżin tal-karbonju [ &lt;a href="/entry/result/2230131/all" id="ENTRY_TO_ENTRY_CONVERTER" target="_blank"&gt;IATE:2230131&lt;/a&gt; ] li taqbad id-diossidu tal-karbonju u tużah bħala feedstock għall-produzzjoni ta' prodotti ġodda</t>
        </is>
      </c>
      <c r="BT171" s="2" t="inlineStr">
        <is>
          <t>CCU|
koolstofafvang en -gebruik</t>
        </is>
      </c>
      <c r="BU171" s="2" t="inlineStr">
        <is>
          <t>2|
2</t>
        </is>
      </c>
      <c r="BV171" s="2" t="inlineStr">
        <is>
          <t xml:space="preserve">|
</t>
        </is>
      </c>
      <c r="BW171" t="inlineStr">
        <is>
          <t>proces waarbij koolstofdioxide wordt afgevangen - voordat het in de atmosfeer terechtkomt - en al dan niet na opslag opnieuw wordt gebruik in industriële toepassingen</t>
        </is>
      </c>
      <c r="BX171" s="2" t="inlineStr">
        <is>
          <t>wychwytywanie i utylizacja dwutlenku węgla|
CCU</t>
        </is>
      </c>
      <c r="BY171" s="2" t="inlineStr">
        <is>
          <t>3|
3</t>
        </is>
      </c>
      <c r="BZ171" s="2" t="inlineStr">
        <is>
          <t xml:space="preserve">|
</t>
        </is>
      </c>
      <c r="CA171" t="inlineStr">
        <is>
          <t>alternatywa dla &lt;a href="https://iate.europa.eu/entry/result/2230131/pl" target="_blank"&gt;wychwytywania i składowania dwutlenku węgla&lt;/a&gt;, polegająca na wychwytywaniu dwutlenku węgla i wykorzystywaniu go jako surowca do tworzenia nowych produktów</t>
        </is>
      </c>
      <c r="CB171" s="2" t="inlineStr">
        <is>
          <t>captura e utilização de dióxido de carbono|
captura e utilização de CO&lt;sub&gt;2&lt;/sub&gt;|
CUC</t>
        </is>
      </c>
      <c r="CC171" s="2" t="inlineStr">
        <is>
          <t>3|
3|
3</t>
        </is>
      </c>
      <c r="CD171" s="2" t="inlineStr">
        <is>
          <t xml:space="preserve">|
|
</t>
        </is>
      </c>
      <c r="CE171" t="inlineStr">
        <is>
          <t>Processo que captura fluxos de gases residuais ricos em dióxido de carbono a partir de fontes de energia não renováveis e que permite a reutilização de carbono como matéria-prima em várias aplicações.</t>
        </is>
      </c>
      <c r="CF171" t="inlineStr">
        <is>
          <t/>
        </is>
      </c>
      <c r="CG171" t="inlineStr">
        <is>
          <t/>
        </is>
      </c>
      <c r="CH171" t="inlineStr">
        <is>
          <t/>
        </is>
      </c>
      <c r="CI171" t="inlineStr">
        <is>
          <t/>
        </is>
      </c>
      <c r="CJ171" s="2" t="inlineStr">
        <is>
          <t>CCU|
zachytávanie a využívanie oxidu uhličitého|
zachytávanie a využívanie CO&lt;sub&gt;2&lt;/sub&gt;</t>
        </is>
      </c>
      <c r="CK171" s="2" t="inlineStr">
        <is>
          <t>3|
3|
3</t>
        </is>
      </c>
      <c r="CL171" s="2" t="inlineStr">
        <is>
          <t xml:space="preserve">|
|
</t>
        </is>
      </c>
      <c r="CM171" t="inlineStr">
        <is>
          <t>proces spočívajúci v &lt;a href="https://iate.europa.eu/entry/result/2206053/sk" target="_blank"&gt;zachytávaní oxidu uhličitého&lt;/a&gt; (CO&lt;sub&gt;2&lt;/sub&gt;) a jeho použití ako východiskovej suroviny na výrobu nových výrobkov</t>
        </is>
      </c>
      <c r="CN171" s="2" t="inlineStr">
        <is>
          <t>zajemanje in uporaba ogljika</t>
        </is>
      </c>
      <c r="CO171" s="2" t="inlineStr">
        <is>
          <t>3</t>
        </is>
      </c>
      <c r="CP171" s="2" t="inlineStr">
        <is>
          <t/>
        </is>
      </c>
      <c r="CQ171" t="inlineStr">
        <is>
          <t/>
        </is>
      </c>
      <c r="CR171" s="2" t="inlineStr">
        <is>
          <t>avskiljning och användning av koldioxid|
CCU</t>
        </is>
      </c>
      <c r="CS171" s="2" t="inlineStr">
        <is>
          <t>3|
3</t>
        </is>
      </c>
      <c r="CT171" s="2" t="inlineStr">
        <is>
          <t xml:space="preserve">|
</t>
        </is>
      </c>
      <c r="CU171" t="inlineStr">
        <is>
          <t/>
        </is>
      </c>
    </row>
    <row r="172">
      <c r="A172" s="1" t="str">
        <f>HYPERLINK("https://iate.europa.eu/entry/result/3628014/all", "3628014")</f>
        <v>3628014</v>
      </c>
      <c r="B172" t="inlineStr">
        <is>
          <t>TRANSPORT</t>
        </is>
      </c>
      <c r="C172" t="inlineStr">
        <is>
          <t>TRANSPORT|air and space transport</t>
        </is>
      </c>
      <c r="D172" s="2" t="inlineStr">
        <is>
          <t>контактна местостоянка за въздухоплавателни средства</t>
        </is>
      </c>
      <c r="E172" s="2" t="inlineStr">
        <is>
          <t>3</t>
        </is>
      </c>
      <c r="F172" s="2" t="inlineStr">
        <is>
          <t/>
        </is>
      </c>
      <c r="G172" t="inlineStr">
        <is>
          <t/>
        </is>
      </c>
      <c r="H172" t="inlineStr">
        <is>
          <t/>
        </is>
      </c>
      <c r="I172" t="inlineStr">
        <is>
          <t/>
        </is>
      </c>
      <c r="J172" t="inlineStr">
        <is>
          <t/>
        </is>
      </c>
      <c r="K172" t="inlineStr">
        <is>
          <t/>
        </is>
      </c>
      <c r="L172" s="2" t="inlineStr">
        <is>
          <t>terminalstandplads</t>
        </is>
      </c>
      <c r="M172" s="2" t="inlineStr">
        <is>
          <t>3</t>
        </is>
      </c>
      <c r="N172" s="2" t="inlineStr">
        <is>
          <t/>
        </is>
      </c>
      <c r="O172" t="inlineStr">
        <is>
          <t>standplads i en lufthavn på en forplads, der er beregnet til parkering af et luftfartøj, og som er udstyret med passagerbro, der giver direkte adgang til en terminal</t>
        </is>
      </c>
      <c r="P172" t="inlineStr">
        <is>
          <t/>
        </is>
      </c>
      <c r="Q172" t="inlineStr">
        <is>
          <t/>
        </is>
      </c>
      <c r="R172" t="inlineStr">
        <is>
          <t/>
        </is>
      </c>
      <c r="S172" t="inlineStr">
        <is>
          <t/>
        </is>
      </c>
      <c r="T172" t="inlineStr">
        <is>
          <t/>
        </is>
      </c>
      <c r="U172" t="inlineStr">
        <is>
          <t/>
        </is>
      </c>
      <c r="V172" t="inlineStr">
        <is>
          <t/>
        </is>
      </c>
      <c r="W172" t="inlineStr">
        <is>
          <t/>
        </is>
      </c>
      <c r="X172" s="2" t="inlineStr">
        <is>
          <t>aircraft contact stand</t>
        </is>
      </c>
      <c r="Y172" s="2" t="inlineStr">
        <is>
          <t>3</t>
        </is>
      </c>
      <c r="Z172" s="2" t="inlineStr">
        <is>
          <t/>
        </is>
      </c>
      <c r="AA172" t="inlineStr">
        <is>
          <t>stand in a designated area of the airport apron equipped 
with a passenger boarding bridge</t>
        </is>
      </c>
      <c r="AB172" s="2" t="inlineStr">
        <is>
          <t>puerta de embarque de aeronave</t>
        </is>
      </c>
      <c r="AC172" s="2" t="inlineStr">
        <is>
          <t>3</t>
        </is>
      </c>
      <c r="AD172" s="2" t="inlineStr">
        <is>
          <t/>
        </is>
      </c>
      <c r="AE172" t="inlineStr">
        <is>
          <t>Puesto
situado en una zona designada de la plataforma aeroportuaria equipado con un
puente de embarque de pasajeros</t>
        </is>
      </c>
      <c r="AF172" t="inlineStr">
        <is>
          <t/>
        </is>
      </c>
      <c r="AG172" t="inlineStr">
        <is>
          <t/>
        </is>
      </c>
      <c r="AH172" t="inlineStr">
        <is>
          <t/>
        </is>
      </c>
      <c r="AI172" t="inlineStr">
        <is>
          <t/>
        </is>
      </c>
      <c r="AJ172" t="inlineStr">
        <is>
          <t/>
        </is>
      </c>
      <c r="AK172" t="inlineStr">
        <is>
          <t/>
        </is>
      </c>
      <c r="AL172" t="inlineStr">
        <is>
          <t/>
        </is>
      </c>
      <c r="AM172" t="inlineStr">
        <is>
          <t/>
        </is>
      </c>
      <c r="AN172" s="2" t="inlineStr">
        <is>
          <t>poste au contact|
poste de stationnement au contact</t>
        </is>
      </c>
      <c r="AO172" s="2" t="inlineStr">
        <is>
          <t>3|
3</t>
        </is>
      </c>
      <c r="AP172" s="2" t="inlineStr">
        <is>
          <t xml:space="preserve">|
</t>
        </is>
      </c>
      <c r="AQ172" t="inlineStr">
        <is>
          <t>poste de stationnement pour avion au contact d'un aérogare et desservi par une passerelle télescopique permettant l'embarquement et le débarquement des passagers</t>
        </is>
      </c>
      <c r="AR172" t="inlineStr">
        <is>
          <t/>
        </is>
      </c>
      <c r="AS172" t="inlineStr">
        <is>
          <t/>
        </is>
      </c>
      <c r="AT172" t="inlineStr">
        <is>
          <t/>
        </is>
      </c>
      <c r="AU172" t="inlineStr">
        <is>
          <t/>
        </is>
      </c>
      <c r="AV172" t="inlineStr">
        <is>
          <t/>
        </is>
      </c>
      <c r="AW172" t="inlineStr">
        <is>
          <t/>
        </is>
      </c>
      <c r="AX172" t="inlineStr">
        <is>
          <t/>
        </is>
      </c>
      <c r="AY172" t="inlineStr">
        <is>
          <t/>
        </is>
      </c>
      <c r="AZ172" s="2" t="inlineStr">
        <is>
          <t>épületközeli repülőgép-állóhely</t>
        </is>
      </c>
      <c r="BA172" s="2" t="inlineStr">
        <is>
          <t>3</t>
        </is>
      </c>
      <c r="BB172" s="2" t="inlineStr">
        <is>
          <t/>
        </is>
      </c>
      <c r="BC172" t="inlineStr">
        <is>
          <t>a forgalmi előtér kijelölt
területén található, utasbeszálló híddal felszerelt állóhely</t>
        </is>
      </c>
      <c r="BD172" t="inlineStr">
        <is>
          <t/>
        </is>
      </c>
      <c r="BE172" t="inlineStr">
        <is>
          <t/>
        </is>
      </c>
      <c r="BF172" t="inlineStr">
        <is>
          <t/>
        </is>
      </c>
      <c r="BG172" t="inlineStr">
        <is>
          <t/>
        </is>
      </c>
      <c r="BH172" s="2" t="inlineStr">
        <is>
          <t>kontaktinė orlaivių stovėjimo aikštelė</t>
        </is>
      </c>
      <c r="BI172" s="2" t="inlineStr">
        <is>
          <t>3</t>
        </is>
      </c>
      <c r="BJ172" s="2" t="inlineStr">
        <is>
          <t/>
        </is>
      </c>
      <c r="BK172" t="inlineStr">
        <is>
          <t>aikštelė, kurioje keleivių laipinimui į/iš orlaivio
naudojamas teleskopinis trapas</t>
        </is>
      </c>
      <c r="BL172" s="2" t="inlineStr">
        <is>
          <t>gaisa kuģu kontaktstāvvieta</t>
        </is>
      </c>
      <c r="BM172" s="2" t="inlineStr">
        <is>
          <t>3</t>
        </is>
      </c>
      <c r="BN172" s="2" t="inlineStr">
        <is>
          <t/>
        </is>
      </c>
      <c r="BO172" t="inlineStr">
        <is>
          <t>stāvvieta īpaši noteiktā lidostas perona zonā, kas aprīkota ar pasažieru iekāpšanas trapu</t>
        </is>
      </c>
      <c r="BP172" s="2" t="inlineStr">
        <is>
          <t>post ta' parkeġġ għall-imbark/żbark|
stand għall-imbark/żbark ta' passiġġieri</t>
        </is>
      </c>
      <c r="BQ172" s="2" t="inlineStr">
        <is>
          <t>3|
3</t>
        </is>
      </c>
      <c r="BR172" s="2" t="inlineStr">
        <is>
          <t xml:space="preserve">|
</t>
        </is>
      </c>
      <c r="BS172" t="inlineStr">
        <is>
          <t>stand f'post partikolari fir-rampa tal-ajruport mgħammar b'pont biex jirkbu l-passiġġieri</t>
        </is>
      </c>
      <c r="BT172" t="inlineStr">
        <is>
          <t/>
        </is>
      </c>
      <c r="BU172" t="inlineStr">
        <is>
          <t/>
        </is>
      </c>
      <c r="BV172" t="inlineStr">
        <is>
          <t/>
        </is>
      </c>
      <c r="BW172" t="inlineStr">
        <is>
          <t/>
        </is>
      </c>
      <c r="BX172" s="2" t="inlineStr">
        <is>
          <t>stanowisko kontaktowe</t>
        </is>
      </c>
      <c r="BY172" s="2" t="inlineStr">
        <is>
          <t>3</t>
        </is>
      </c>
      <c r="BZ172" s="2" t="inlineStr">
        <is>
          <t/>
        </is>
      </c>
      <c r="CA172" t="inlineStr">
        <is>
          <t>miejsce postojowe dla samolotów znajdujące się w
bezpośrednim sąsiedztwie terminala; umożliwia dostawienie do drzwi samolotu tzw. rękawów
i wprowadzanie i wyprowadzanie pasażerów bezpośrednio
z/do strefy tranzytowej terminala</t>
        </is>
      </c>
      <c r="CB172" s="2" t="inlineStr">
        <is>
          <t>placa de estacionamento de contacto</t>
        </is>
      </c>
      <c r="CC172" s="2" t="inlineStr">
        <is>
          <t>3</t>
        </is>
      </c>
      <c r="CD172" s="2" t="inlineStr">
        <is>
          <t/>
        </is>
      </c>
      <c r="CE172" t="inlineStr">
        <is>
          <t>Posição numa área designada da plataforma de estacionamento do aeroporto equipada com uma manga de embarque.</t>
        </is>
      </c>
      <c r="CF172" s="2" t="inlineStr">
        <is>
          <t>poziție de staționare cu contact</t>
        </is>
      </c>
      <c r="CG172" s="2" t="inlineStr">
        <is>
          <t>3</t>
        </is>
      </c>
      <c r="CH172" s="2" t="inlineStr">
        <is>
          <t/>
        </is>
      </c>
      <c r="CI172" t="inlineStr">
        <is>
          <t>poziție de staționare aeronavă [&lt;a href="/entry/result/797643/all" id="ENTRY_TO_ENTRY_CONVERTER" target="_blank"&gt;IATE:797643&lt;/a&gt; ] echipată cu o pasarelă de îmbarcare pentru pasageri</t>
        </is>
      </c>
      <c r="CJ172" t="inlineStr">
        <is>
          <t/>
        </is>
      </c>
      <c r="CK172" t="inlineStr">
        <is>
          <t/>
        </is>
      </c>
      <c r="CL172" t="inlineStr">
        <is>
          <t/>
        </is>
      </c>
      <c r="CM172" t="inlineStr">
        <is>
          <t/>
        </is>
      </c>
      <c r="CN172" t="inlineStr">
        <is>
          <t/>
        </is>
      </c>
      <c r="CO172" t="inlineStr">
        <is>
          <t/>
        </is>
      </c>
      <c r="CP172" t="inlineStr">
        <is>
          <t/>
        </is>
      </c>
      <c r="CQ172" t="inlineStr">
        <is>
          <t/>
        </is>
      </c>
      <c r="CR172" t="inlineStr">
        <is>
          <t/>
        </is>
      </c>
      <c r="CS172" t="inlineStr">
        <is>
          <t/>
        </is>
      </c>
      <c r="CT172" t="inlineStr">
        <is>
          <t/>
        </is>
      </c>
      <c r="CU172" t="inlineStr">
        <is>
          <t/>
        </is>
      </c>
    </row>
    <row r="173">
      <c r="A173" s="1" t="str">
        <f>HYPERLINK("https://iate.europa.eu/entry/result/1607749/all", "1607749")</f>
        <v>1607749</v>
      </c>
      <c r="B173" t="inlineStr">
        <is>
          <t>INDUSTRY;ENVIRONMENT</t>
        </is>
      </c>
      <c r="C173" t="inlineStr">
        <is>
          <t>INDUSTRY|chemistry|chemical compound;ENVIRONMENT</t>
        </is>
      </c>
      <c r="D173" t="inlineStr">
        <is>
          <t/>
        </is>
      </c>
      <c r="E173" t="inlineStr">
        <is>
          <t/>
        </is>
      </c>
      <c r="F173" t="inlineStr">
        <is>
          <t/>
        </is>
      </c>
      <c r="G173" t="inlineStr">
        <is>
          <t/>
        </is>
      </c>
      <c r="H173" t="inlineStr">
        <is>
          <t/>
        </is>
      </c>
      <c r="I173" t="inlineStr">
        <is>
          <t/>
        </is>
      </c>
      <c r="J173" t="inlineStr">
        <is>
          <t/>
        </is>
      </c>
      <c r="K173" t="inlineStr">
        <is>
          <t/>
        </is>
      </c>
      <c r="L173" s="2" t="inlineStr">
        <is>
          <t>blandingsforhold</t>
        </is>
      </c>
      <c r="M173" s="2" t="inlineStr">
        <is>
          <t>3</t>
        </is>
      </c>
      <c r="N173" s="2" t="inlineStr">
        <is>
          <t/>
        </is>
      </c>
      <c r="O173" t="inlineStr">
        <is>
          <t/>
        </is>
      </c>
      <c r="P173" s="2" t="inlineStr">
        <is>
          <t>Mischverhältnis|
Mischungsverhältnis</t>
        </is>
      </c>
      <c r="Q173" s="2" t="inlineStr">
        <is>
          <t>3|
3</t>
        </is>
      </c>
      <c r="R173" s="2" t="inlineStr">
        <is>
          <t xml:space="preserve">|
</t>
        </is>
      </c>
      <c r="S173" t="inlineStr">
        <is>
          <t/>
        </is>
      </c>
      <c r="T173" s="2" t="inlineStr">
        <is>
          <t>λόγος μίξης</t>
        </is>
      </c>
      <c r="U173" s="2" t="inlineStr">
        <is>
          <t>3</t>
        </is>
      </c>
      <c r="V173" s="2" t="inlineStr">
        <is>
          <t/>
        </is>
      </c>
      <c r="W173" t="inlineStr">
        <is>
          <t/>
        </is>
      </c>
      <c r="X173" s="2" t="inlineStr">
        <is>
          <t>mixing ratio</t>
        </is>
      </c>
      <c r="Y173" s="2" t="inlineStr">
        <is>
          <t>3</t>
        </is>
      </c>
      <c r="Z173" s="2" t="inlineStr">
        <is>
          <t/>
        </is>
      </c>
      <c r="AA173" t="inlineStr">
        <is>
          <t>the ratio of oxidiser to fuel</t>
        </is>
      </c>
      <c r="AB173" s="2" t="inlineStr">
        <is>
          <t>relación de mezcla</t>
        </is>
      </c>
      <c r="AC173" s="2" t="inlineStr">
        <is>
          <t>3</t>
        </is>
      </c>
      <c r="AD173" s="2" t="inlineStr">
        <is>
          <t/>
        </is>
      </c>
      <c r="AE173" t="inlineStr">
        <is>
          <t/>
        </is>
      </c>
      <c r="AF173" t="inlineStr">
        <is>
          <t/>
        </is>
      </c>
      <c r="AG173" t="inlineStr">
        <is>
          <t/>
        </is>
      </c>
      <c r="AH173" t="inlineStr">
        <is>
          <t/>
        </is>
      </c>
      <c r="AI173" t="inlineStr">
        <is>
          <t/>
        </is>
      </c>
      <c r="AJ173" s="2" t="inlineStr">
        <is>
          <t>sekoitussuhde</t>
        </is>
      </c>
      <c r="AK173" s="2" t="inlineStr">
        <is>
          <t>3</t>
        </is>
      </c>
      <c r="AL173" s="2" t="inlineStr">
        <is>
          <t/>
        </is>
      </c>
      <c r="AM173" t="inlineStr">
        <is>
          <t/>
        </is>
      </c>
      <c r="AN173" s="2" t="inlineStr">
        <is>
          <t>rapport de mélange</t>
        </is>
      </c>
      <c r="AO173" s="2" t="inlineStr">
        <is>
          <t>3</t>
        </is>
      </c>
      <c r="AP173" s="2" t="inlineStr">
        <is>
          <t/>
        </is>
      </c>
      <c r="AQ173" t="inlineStr">
        <is>
          <t>quotient du débit-masse de combustible par le débit-masse de comburant</t>
        </is>
      </c>
      <c r="AR173" t="inlineStr">
        <is>
          <t/>
        </is>
      </c>
      <c r="AS173" t="inlineStr">
        <is>
          <t/>
        </is>
      </c>
      <c r="AT173" t="inlineStr">
        <is>
          <t/>
        </is>
      </c>
      <c r="AU173" t="inlineStr">
        <is>
          <t/>
        </is>
      </c>
      <c r="AV173" t="inlineStr">
        <is>
          <t/>
        </is>
      </c>
      <c r="AW173" t="inlineStr">
        <is>
          <t/>
        </is>
      </c>
      <c r="AX173" t="inlineStr">
        <is>
          <t/>
        </is>
      </c>
      <c r="AY173" t="inlineStr">
        <is>
          <t/>
        </is>
      </c>
      <c r="AZ173" t="inlineStr">
        <is>
          <t/>
        </is>
      </c>
      <c r="BA173" t="inlineStr">
        <is>
          <t/>
        </is>
      </c>
      <c r="BB173" t="inlineStr">
        <is>
          <t/>
        </is>
      </c>
      <c r="BC173" t="inlineStr">
        <is>
          <t/>
        </is>
      </c>
      <c r="BD173" s="2" t="inlineStr">
        <is>
          <t>rapporto di mescolamento</t>
        </is>
      </c>
      <c r="BE173" s="2" t="inlineStr">
        <is>
          <t>3</t>
        </is>
      </c>
      <c r="BF173" s="2" t="inlineStr">
        <is>
          <t/>
        </is>
      </c>
      <c r="BG173" t="inlineStr">
        <is>
          <t/>
        </is>
      </c>
      <c r="BH173" t="inlineStr">
        <is>
          <t/>
        </is>
      </c>
      <c r="BI173" t="inlineStr">
        <is>
          <t/>
        </is>
      </c>
      <c r="BJ173" t="inlineStr">
        <is>
          <t/>
        </is>
      </c>
      <c r="BK173" t="inlineStr">
        <is>
          <t/>
        </is>
      </c>
      <c r="BL173" t="inlineStr">
        <is>
          <t/>
        </is>
      </c>
      <c r="BM173" t="inlineStr">
        <is>
          <t/>
        </is>
      </c>
      <c r="BN173" t="inlineStr">
        <is>
          <t/>
        </is>
      </c>
      <c r="BO173" t="inlineStr">
        <is>
          <t/>
        </is>
      </c>
      <c r="BP173" t="inlineStr">
        <is>
          <t/>
        </is>
      </c>
      <c r="BQ173" t="inlineStr">
        <is>
          <t/>
        </is>
      </c>
      <c r="BR173" t="inlineStr">
        <is>
          <t/>
        </is>
      </c>
      <c r="BS173" t="inlineStr">
        <is>
          <t/>
        </is>
      </c>
      <c r="BT173" s="2" t="inlineStr">
        <is>
          <t>mengverhouding</t>
        </is>
      </c>
      <c r="BU173" s="2" t="inlineStr">
        <is>
          <t>3</t>
        </is>
      </c>
      <c r="BV173" s="2" t="inlineStr">
        <is>
          <t/>
        </is>
      </c>
      <c r="BW173" t="inlineStr">
        <is>
          <t/>
        </is>
      </c>
      <c r="BX173" t="inlineStr">
        <is>
          <t/>
        </is>
      </c>
      <c r="BY173" t="inlineStr">
        <is>
          <t/>
        </is>
      </c>
      <c r="BZ173" t="inlineStr">
        <is>
          <t/>
        </is>
      </c>
      <c r="CA173" t="inlineStr">
        <is>
          <t/>
        </is>
      </c>
      <c r="CB173" s="2" t="inlineStr">
        <is>
          <t>relação de mistura</t>
        </is>
      </c>
      <c r="CC173" s="2" t="inlineStr">
        <is>
          <t>3</t>
        </is>
      </c>
      <c r="CD173" s="2" t="inlineStr">
        <is>
          <t/>
        </is>
      </c>
      <c r="CE173" t="inlineStr">
        <is>
          <t/>
        </is>
      </c>
      <c r="CF173" t="inlineStr">
        <is>
          <t/>
        </is>
      </c>
      <c r="CG173" t="inlineStr">
        <is>
          <t/>
        </is>
      </c>
      <c r="CH173" t="inlineStr">
        <is>
          <t/>
        </is>
      </c>
      <c r="CI173" t="inlineStr">
        <is>
          <t/>
        </is>
      </c>
      <c r="CJ173" t="inlineStr">
        <is>
          <t/>
        </is>
      </c>
      <c r="CK173" t="inlineStr">
        <is>
          <t/>
        </is>
      </c>
      <c r="CL173" t="inlineStr">
        <is>
          <t/>
        </is>
      </c>
      <c r="CM173" t="inlineStr">
        <is>
          <t/>
        </is>
      </c>
      <c r="CN173" t="inlineStr">
        <is>
          <t/>
        </is>
      </c>
      <c r="CO173" t="inlineStr">
        <is>
          <t/>
        </is>
      </c>
      <c r="CP173" t="inlineStr">
        <is>
          <t/>
        </is>
      </c>
      <c r="CQ173" t="inlineStr">
        <is>
          <t/>
        </is>
      </c>
      <c r="CR173" s="2" t="inlineStr">
        <is>
          <t>blandningsförhållande</t>
        </is>
      </c>
      <c r="CS173" s="2" t="inlineStr">
        <is>
          <t>3</t>
        </is>
      </c>
      <c r="CT173" s="2" t="inlineStr">
        <is>
          <t/>
        </is>
      </c>
      <c r="CU173" t="inlineStr">
        <is>
          <t/>
        </is>
      </c>
    </row>
    <row r="174">
      <c r="A174" s="1" t="str">
        <f>HYPERLINK("https://iate.europa.eu/entry/result/922210/all", "922210")</f>
        <v>922210</v>
      </c>
      <c r="B174" t="inlineStr">
        <is>
          <t>TRANSPORT</t>
        </is>
      </c>
      <c r="C174" t="inlineStr">
        <is>
          <t>TRANSPORT|organisation of transport</t>
        </is>
      </c>
      <c r="D174" s="2" t="inlineStr">
        <is>
          <t>изходна мощност</t>
        </is>
      </c>
      <c r="E174" s="2" t="inlineStr">
        <is>
          <t>3</t>
        </is>
      </c>
      <c r="F174" s="2" t="inlineStr">
        <is>
          <t/>
        </is>
      </c>
      <c r="G174" t="inlineStr">
        <is>
          <t>теоретичната максимална мощност, изразена в kW, която може да бъде осигурена от зарядна точка, зарядна станция или заряден център или от уредба за брегово електрозахранване на превозно средство или на плавателен съд, свързани към тези зарядна точка, зарядна станция, заряден център или инсталация</t>
        </is>
      </c>
      <c r="H174" t="inlineStr">
        <is>
          <t/>
        </is>
      </c>
      <c r="I174" t="inlineStr">
        <is>
          <t/>
        </is>
      </c>
      <c r="J174" t="inlineStr">
        <is>
          <t/>
        </is>
      </c>
      <c r="K174" t="inlineStr">
        <is>
          <t/>
        </is>
      </c>
      <c r="L174" s="2" t="inlineStr">
        <is>
          <t>effekt|
ladeeffekt</t>
        </is>
      </c>
      <c r="M174" s="2" t="inlineStr">
        <is>
          <t>3|
3</t>
        </is>
      </c>
      <c r="N174" s="2" t="inlineStr">
        <is>
          <t xml:space="preserve">|
</t>
        </is>
      </c>
      <c r="O174" t="inlineStr">
        <is>
          <t>teoretisk maksimal effekt udtrykt i kW, som kan leveres af en ladestander/et ladepunkt, en ladestation eller en strømforsyning til et køretøj eller fartøj, der er tilkoblet dertil</t>
        </is>
      </c>
      <c r="P174" t="inlineStr">
        <is>
          <t/>
        </is>
      </c>
      <c r="Q174" t="inlineStr">
        <is>
          <t/>
        </is>
      </c>
      <c r="R174" t="inlineStr">
        <is>
          <t/>
        </is>
      </c>
      <c r="S174" t="inlineStr">
        <is>
          <t/>
        </is>
      </c>
      <c r="T174" s="2" t="inlineStr">
        <is>
          <t>ισχύς εξόδου</t>
        </is>
      </c>
      <c r="U174" s="2" t="inlineStr">
        <is>
          <t>3</t>
        </is>
      </c>
      <c r="V174" s="2" t="inlineStr">
        <is>
          <t/>
        </is>
      </c>
      <c r="W174" t="inlineStr">
        <is>
          <t>η θεωρητική μέγιστη ισχύς, εκφρασμένη σε kW, που μπορεί να παρέχεται από σημείο, σταθμό, χώρο σταθμών επαναφόρτισης ή εγκατάσταση από ξηράς παροχής ηλεκτρικής ενέργειας σε όχημα ή σκάφος που είναι συνδεδεμένο με αυτό το σημείο, αυτόν τον σταθμό, αυτόν τον χώρο σταθμών ή αυτήν την εγκατάσταση</t>
        </is>
      </c>
      <c r="X174" s="2" t="inlineStr">
        <is>
          <t>charging power|
power output</t>
        </is>
      </c>
      <c r="Y174" s="2" t="inlineStr">
        <is>
          <t>3|
3</t>
        </is>
      </c>
      <c r="Z174" s="2" t="inlineStr">
        <is>
          <t xml:space="preserve">|
</t>
        </is>
      </c>
      <c r="AA174" t="inlineStr">
        <is>
          <t>theoretical maximum power, expressed in kW, that can be provided by a recharging point, station, or pool or a shore-side electricity supply installation to a vehicle or vessel connected to that recharging point, station, pool or installation</t>
        </is>
      </c>
      <c r="AB174" s="2" t="inlineStr">
        <is>
          <t>potencia disponible</t>
        </is>
      </c>
      <c r="AC174" s="2" t="inlineStr">
        <is>
          <t>3</t>
        </is>
      </c>
      <c r="AD174" s="2" t="inlineStr">
        <is>
          <t/>
        </is>
      </c>
      <c r="AE174" t="inlineStr">
        <is>
          <t>Potencia
máxima teórica, expresada en kW, que puede ser suministrada por un punto,
estación o grupo de recarga o por una instalación de suministro de electricidad
en puerto a un vehículo o buque conectado a dicho punto, estación, grupo o
instalación.</t>
        </is>
      </c>
      <c r="AF174" t="inlineStr">
        <is>
          <t/>
        </is>
      </c>
      <c r="AG174" t="inlineStr">
        <is>
          <t/>
        </is>
      </c>
      <c r="AH174" t="inlineStr">
        <is>
          <t/>
        </is>
      </c>
      <c r="AI174" t="inlineStr">
        <is>
          <t/>
        </is>
      </c>
      <c r="AJ174" s="2" t="inlineStr">
        <is>
          <t>ulostuloteho</t>
        </is>
      </c>
      <c r="AK174" s="2" t="inlineStr">
        <is>
          <t>2</t>
        </is>
      </c>
      <c r="AL174" s="2" t="inlineStr">
        <is>
          <t/>
        </is>
      </c>
      <c r="AM174" t="inlineStr">
        <is>
          <t/>
        </is>
      </c>
      <c r="AN174" s="2" t="inlineStr">
        <is>
          <t>puissance de charge|
puissance de sortie</t>
        </is>
      </c>
      <c r="AO174" s="2" t="inlineStr">
        <is>
          <t>3|
3</t>
        </is>
      </c>
      <c r="AP174" s="2" t="inlineStr">
        <is>
          <t xml:space="preserve">|
</t>
        </is>
      </c>
      <c r="AQ174" t="inlineStr">
        <is>
          <t>puissance théorique maximale, exprimée en kW, qui peut être fournie par un point, une station ou un parc de recharge ou par une installation d’alimentation électrique à quai à un véhicule ou à un navire connecté à ce point, cette station ou ce parc de recharge ou à cette installation</t>
        </is>
      </c>
      <c r="AR174" t="inlineStr">
        <is>
          <t/>
        </is>
      </c>
      <c r="AS174" t="inlineStr">
        <is>
          <t/>
        </is>
      </c>
      <c r="AT174" t="inlineStr">
        <is>
          <t/>
        </is>
      </c>
      <c r="AU174" t="inlineStr">
        <is>
          <t/>
        </is>
      </c>
      <c r="AV174" t="inlineStr">
        <is>
          <t/>
        </is>
      </c>
      <c r="AW174" t="inlineStr">
        <is>
          <t/>
        </is>
      </c>
      <c r="AX174" t="inlineStr">
        <is>
          <t/>
        </is>
      </c>
      <c r="AY174" t="inlineStr">
        <is>
          <t/>
        </is>
      </c>
      <c r="AZ174" s="2" t="inlineStr">
        <is>
          <t>kimenő teljesítmény</t>
        </is>
      </c>
      <c r="BA174" s="2" t="inlineStr">
        <is>
          <t>3</t>
        </is>
      </c>
      <c r="BB174" s="2" t="inlineStr">
        <is>
          <t/>
        </is>
      </c>
      <c r="BC174" t="inlineStr">
        <is>
          <t>az a kilowattban kifejezett maximális elméleti teljesítmény, amelyet egy
elektromos töltőpont, töltőállomás, töltősziget vagy part menti
villamosenergia-ellátó létesítmény az adott elektromos töltőponthoz,
töltőállomáshoz, töltőszigethez vagy létesítményhez csatlakozó járműnek vagy
hajónak szolgáltathat</t>
        </is>
      </c>
      <c r="BD174" s="2" t="inlineStr">
        <is>
          <t>potenza</t>
        </is>
      </c>
      <c r="BE174" s="2" t="inlineStr">
        <is>
          <t>2</t>
        </is>
      </c>
      <c r="BF174" s="2" t="inlineStr">
        <is>
          <t/>
        </is>
      </c>
      <c r="BG174" t="inlineStr">
        <is>
          <t/>
        </is>
      </c>
      <c r="BH174" s="2" t="inlineStr">
        <is>
          <t>atiduodamoji galia</t>
        </is>
      </c>
      <c r="BI174" s="2" t="inlineStr">
        <is>
          <t>3</t>
        </is>
      </c>
      <c r="BJ174" s="2" t="inlineStr">
        <is>
          <t/>
        </is>
      </c>
      <c r="BK174" t="inlineStr">
        <is>
          <t>didžiausia teorinė galia (išreikšta kW), kurią įkrovimo prieiga, stotelė, įkrovimo parkas arba elektros tiekimo nuo kranto įranga gali perduoti prie jos (jo) prijungtai transporto priemonei arba laivui</t>
        </is>
      </c>
      <c r="BL174" s="2" t="inlineStr">
        <is>
          <t>izejas jauda</t>
        </is>
      </c>
      <c r="BM174" s="2" t="inlineStr">
        <is>
          <t>2</t>
        </is>
      </c>
      <c r="BN174" s="2" t="inlineStr">
        <is>
          <t/>
        </is>
      </c>
      <c r="BO174" t="inlineStr">
        <is>
          <t>kW izteikta teorētiskā maksimālā jauda, ko uzlādes punkts, uzlādes stacija, uzlādes parks vai krasta elektroapgādes iekārta var nodrošināt transportlīdzeklim vai peldlīdzeklim, kas pieslēgts šim uzlādes punktam, stacijai, parkam vai iekārtai</t>
        </is>
      </c>
      <c r="BP174" s="2" t="inlineStr">
        <is>
          <t>output tal-potenza</t>
        </is>
      </c>
      <c r="BQ174" s="2" t="inlineStr">
        <is>
          <t>3</t>
        </is>
      </c>
      <c r="BR174" s="2" t="inlineStr">
        <is>
          <t/>
        </is>
      </c>
      <c r="BS174" t="inlineStr">
        <is>
          <t>il-potenza massima teoretika, espressa f’kW, li tista’ tiġi pprovduta minn punt, stazzjon, jew grupp ta’ stazzjonijiet tal-irriċarġjar jew minn installazzjoni tal-provvista tal-elettriku mix-xatt lil vettura jew bastiment konnessi ma’ dak il-punt, stazzjon, grupp ta’ stazzjonijiet jew installazzjoni tal-irriċarġjar</t>
        </is>
      </c>
      <c r="BT174" t="inlineStr">
        <is>
          <t/>
        </is>
      </c>
      <c r="BU174" t="inlineStr">
        <is>
          <t/>
        </is>
      </c>
      <c r="BV174" t="inlineStr">
        <is>
          <t/>
        </is>
      </c>
      <c r="BW174" t="inlineStr">
        <is>
          <t/>
        </is>
      </c>
      <c r="BX174" t="inlineStr">
        <is>
          <t/>
        </is>
      </c>
      <c r="BY174" t="inlineStr">
        <is>
          <t/>
        </is>
      </c>
      <c r="BZ174" t="inlineStr">
        <is>
          <t/>
        </is>
      </c>
      <c r="CA174" t="inlineStr">
        <is>
          <t/>
        </is>
      </c>
      <c r="CB174" s="2" t="inlineStr">
        <is>
          <t>potência de saída|
potência|
potência de carregamento</t>
        </is>
      </c>
      <c r="CC174" s="2" t="inlineStr">
        <is>
          <t>3|
3|
3</t>
        </is>
      </c>
      <c r="CD174" s="2" t="inlineStr">
        <is>
          <t xml:space="preserve">|
|
</t>
        </is>
      </c>
      <c r="CE174" t="inlineStr">
        <is>
          <t>a potência máxima teórica, expressa em kW, que pode ser fornecida por um ponto, estação ou plataforma de carregamento ou por uma instalação de fornecimento de eletricidade a partir da rede terrestre a um veículo ou embarcação ligado a esse ponto, estação, plataforma ou instalação de carregamento</t>
        </is>
      </c>
      <c r="CF174" t="inlineStr">
        <is>
          <t/>
        </is>
      </c>
      <c r="CG174" t="inlineStr">
        <is>
          <t/>
        </is>
      </c>
      <c r="CH174" t="inlineStr">
        <is>
          <t/>
        </is>
      </c>
      <c r="CI174" t="inlineStr">
        <is>
          <t/>
        </is>
      </c>
      <c r="CJ174" t="inlineStr">
        <is>
          <t/>
        </is>
      </c>
      <c r="CK174" t="inlineStr">
        <is>
          <t/>
        </is>
      </c>
      <c r="CL174" t="inlineStr">
        <is>
          <t/>
        </is>
      </c>
      <c r="CM174" t="inlineStr">
        <is>
          <t/>
        </is>
      </c>
      <c r="CN174" t="inlineStr">
        <is>
          <t/>
        </is>
      </c>
      <c r="CO174" t="inlineStr">
        <is>
          <t/>
        </is>
      </c>
      <c r="CP174" t="inlineStr">
        <is>
          <t/>
        </is>
      </c>
      <c r="CQ174" t="inlineStr">
        <is>
          <t/>
        </is>
      </c>
      <c r="CR174" t="inlineStr">
        <is>
          <t/>
        </is>
      </c>
      <c r="CS174" t="inlineStr">
        <is>
          <t/>
        </is>
      </c>
      <c r="CT174" t="inlineStr">
        <is>
          <t/>
        </is>
      </c>
      <c r="CU174" t="inlineStr">
        <is>
          <t/>
        </is>
      </c>
    </row>
    <row r="175">
      <c r="A175" s="1" t="str">
        <f>HYPERLINK("https://iate.europa.eu/entry/result/3627988/all", "3627988")</f>
        <v>3627988</v>
      </c>
      <c r="B175" t="inlineStr">
        <is>
          <t>TRANSPORT</t>
        </is>
      </c>
      <c r="C175" t="inlineStr">
        <is>
          <t>TRANSPORT|land transport</t>
        </is>
      </c>
      <c r="D175" s="2" t="inlineStr">
        <is>
          <t>национална точка за достъп</t>
        </is>
      </c>
      <c r="E175" s="2" t="inlineStr">
        <is>
          <t>3</t>
        </is>
      </c>
      <c r="F175" s="2" t="inlineStr">
        <is>
          <t/>
        </is>
      </c>
      <c r="G175" t="inlineStr">
        <is>
          <t>цифров интерфейс, създаден от държава членка, който представлява единна точка за достъп до данни</t>
        </is>
      </c>
      <c r="H175" t="inlineStr">
        <is>
          <t/>
        </is>
      </c>
      <c r="I175" t="inlineStr">
        <is>
          <t/>
        </is>
      </c>
      <c r="J175" t="inlineStr">
        <is>
          <t/>
        </is>
      </c>
      <c r="K175" t="inlineStr">
        <is>
          <t/>
        </is>
      </c>
      <c r="L175" s="2" t="inlineStr">
        <is>
          <t>nationalt adgangspunkt</t>
        </is>
      </c>
      <c r="M175" s="2" t="inlineStr">
        <is>
          <t>3</t>
        </is>
      </c>
      <c r="N175" s="2" t="inlineStr">
        <is>
          <t/>
        </is>
      </c>
      <c r="O175" t="inlineStr">
        <is>
          <t>digital grænseflade, der er oprettet af en medlemsstat, og som udgør et enkelt adgangspunkt til data</t>
        </is>
      </c>
      <c r="P175" t="inlineStr">
        <is>
          <t/>
        </is>
      </c>
      <c r="Q175" t="inlineStr">
        <is>
          <t/>
        </is>
      </c>
      <c r="R175" t="inlineStr">
        <is>
          <t/>
        </is>
      </c>
      <c r="S175" t="inlineStr">
        <is>
          <t/>
        </is>
      </c>
      <c r="T175" s="2" t="inlineStr">
        <is>
          <t>εθνικό σημείο πρόσβασης</t>
        </is>
      </c>
      <c r="U175" s="2" t="inlineStr">
        <is>
          <t>3</t>
        </is>
      </c>
      <c r="V175" s="2" t="inlineStr">
        <is>
          <t/>
        </is>
      </c>
      <c r="W175" t="inlineStr">
        <is>
          <t>ψηφιακή διεπαφή στην οποία ορισμένα στατικά και δυναμικά δεδομένα καθίστανται προσβάσιμα για περαιτέρω χρήση σε χρήστες δεδομένων, όπως εφαρμόζεται από τα κράτη μέλη σύμφωνα με το άρθρο 3 του κατ’ εξουσιοδότηση κανονισμού (ΕΕ) 2015/962 της Επιτροπής·</t>
        </is>
      </c>
      <c r="X175" s="2" t="inlineStr">
        <is>
          <t>NAP|
national access point</t>
        </is>
      </c>
      <c r="Y175" s="2" t="inlineStr">
        <is>
          <t>3|
3</t>
        </is>
      </c>
      <c r="Z175" s="2" t="inlineStr">
        <is>
          <t xml:space="preserve">|
</t>
        </is>
      </c>
      <c r="AA175" t="inlineStr">
        <is>
          <t>digital interface set up by a Member State that constitutes a single point of access to data</t>
        </is>
      </c>
      <c r="AB175" s="2" t="inlineStr">
        <is>
          <t>punto de acceso nacional</t>
        </is>
      </c>
      <c r="AC175" s="2" t="inlineStr">
        <is>
          <t>3</t>
        </is>
      </c>
      <c r="AD175" s="2" t="inlineStr">
        <is>
          <t/>
        </is>
      </c>
      <c r="AE175" t="inlineStr">
        <is>
          <t>Interfaz
digital creada por un Estado miembro que constituye un punto de acceso único a
los datos.</t>
        </is>
      </c>
      <c r="AF175" t="inlineStr">
        <is>
          <t/>
        </is>
      </c>
      <c r="AG175" t="inlineStr">
        <is>
          <t/>
        </is>
      </c>
      <c r="AH175" t="inlineStr">
        <is>
          <t/>
        </is>
      </c>
      <c r="AI175" t="inlineStr">
        <is>
          <t/>
        </is>
      </c>
      <c r="AJ175" t="inlineStr">
        <is>
          <t/>
        </is>
      </c>
      <c r="AK175" t="inlineStr">
        <is>
          <t/>
        </is>
      </c>
      <c r="AL175" t="inlineStr">
        <is>
          <t/>
        </is>
      </c>
      <c r="AM175" t="inlineStr">
        <is>
          <t/>
        </is>
      </c>
      <c r="AN175" s="2" t="inlineStr">
        <is>
          <t>point d'accès national</t>
        </is>
      </c>
      <c r="AO175" s="2" t="inlineStr">
        <is>
          <t>3</t>
        </is>
      </c>
      <c r="AP175" s="2" t="inlineStr">
        <is>
          <t/>
        </is>
      </c>
      <c r="AQ175" t="inlineStr">
        <is>
          <t>interface numérique mise en place par un État membre qui constitue un point d’accès unique aux données</t>
        </is>
      </c>
      <c r="AR175" t="inlineStr">
        <is>
          <t/>
        </is>
      </c>
      <c r="AS175" t="inlineStr">
        <is>
          <t/>
        </is>
      </c>
      <c r="AT175" t="inlineStr">
        <is>
          <t/>
        </is>
      </c>
      <c r="AU175" t="inlineStr">
        <is>
          <t/>
        </is>
      </c>
      <c r="AV175" t="inlineStr">
        <is>
          <t/>
        </is>
      </c>
      <c r="AW175" t="inlineStr">
        <is>
          <t/>
        </is>
      </c>
      <c r="AX175" t="inlineStr">
        <is>
          <t/>
        </is>
      </c>
      <c r="AY175" t="inlineStr">
        <is>
          <t/>
        </is>
      </c>
      <c r="AZ175" s="2" t="inlineStr">
        <is>
          <t>nemzeti hozzáférési pont</t>
        </is>
      </c>
      <c r="BA175" s="2" t="inlineStr">
        <is>
          <t>3</t>
        </is>
      </c>
      <c r="BB175" s="2" t="inlineStr">
        <is>
          <t/>
        </is>
      </c>
      <c r="BC175" t="inlineStr">
        <is>
          <t>valamely tagállam által
létrehozott olyan digitális interfész, amely az adatokhoz való egyetlen
hozzáférési pontot képez</t>
        </is>
      </c>
      <c r="BD175" t="inlineStr">
        <is>
          <t/>
        </is>
      </c>
      <c r="BE175" t="inlineStr">
        <is>
          <t/>
        </is>
      </c>
      <c r="BF175" t="inlineStr">
        <is>
          <t/>
        </is>
      </c>
      <c r="BG175" t="inlineStr">
        <is>
          <t/>
        </is>
      </c>
      <c r="BH175" s="2" t="inlineStr">
        <is>
          <t>nacionalinis prieigos punktas</t>
        </is>
      </c>
      <c r="BI175" s="2" t="inlineStr">
        <is>
          <t>3</t>
        </is>
      </c>
      <c r="BJ175" s="2" t="inlineStr">
        <is>
          <t/>
        </is>
      </c>
      <c r="BK175" t="inlineStr">
        <is>
          <t>valstybių narių pagal Komisijos deleguotojo reglamento (ES) 2015/962 3 straipsnį sukurta skaitmeninė sąsaja, per kurią duomenų naudotojams suteikiama prieiga prie tam tikrų statinių ir dinaminių duomenų</t>
        </is>
      </c>
      <c r="BL175" s="2" t="inlineStr">
        <is>
          <t>valsts piekļuves punkts</t>
        </is>
      </c>
      <c r="BM175" s="2" t="inlineStr">
        <is>
          <t>3</t>
        </is>
      </c>
      <c r="BN175" s="2" t="inlineStr">
        <is>
          <t/>
        </is>
      </c>
      <c r="BO175" t="inlineStr">
        <is>
          <t>dalībvalsts izveidota digitāla saskarne, kas darbojas kā vienots piekļuves punkts</t>
        </is>
      </c>
      <c r="BP175" s="2" t="inlineStr">
        <is>
          <t>punt ta' aċċess nazzjonali|
NAP</t>
        </is>
      </c>
      <c r="BQ175" s="2" t="inlineStr">
        <is>
          <t>3|
3</t>
        </is>
      </c>
      <c r="BR175" s="2" t="inlineStr">
        <is>
          <t xml:space="preserve">|
</t>
        </is>
      </c>
      <c r="BS175" t="inlineStr">
        <is>
          <t>interfaċċa diġitali fejn ċerta data statika u dinamika ssir aċċessibbli għall-użu mill-ġdid għall-utenti tad-data, kif implimentata mill-Istati Membri</t>
        </is>
      </c>
      <c r="BT175" t="inlineStr">
        <is>
          <t/>
        </is>
      </c>
      <c r="BU175" t="inlineStr">
        <is>
          <t/>
        </is>
      </c>
      <c r="BV175" t="inlineStr">
        <is>
          <t/>
        </is>
      </c>
      <c r="BW175" t="inlineStr">
        <is>
          <t/>
        </is>
      </c>
      <c r="BX175" t="inlineStr">
        <is>
          <t/>
        </is>
      </c>
      <c r="BY175" t="inlineStr">
        <is>
          <t/>
        </is>
      </c>
      <c r="BZ175" t="inlineStr">
        <is>
          <t/>
        </is>
      </c>
      <c r="CA175" t="inlineStr">
        <is>
          <t/>
        </is>
      </c>
      <c r="CB175" t="inlineStr">
        <is>
          <t/>
        </is>
      </c>
      <c r="CC175" t="inlineStr">
        <is>
          <t/>
        </is>
      </c>
      <c r="CD175" t="inlineStr">
        <is>
          <t/>
        </is>
      </c>
      <c r="CE175" t="inlineStr">
        <is>
          <t/>
        </is>
      </c>
      <c r="CF175" t="inlineStr">
        <is>
          <t/>
        </is>
      </c>
      <c r="CG175" t="inlineStr">
        <is>
          <t/>
        </is>
      </c>
      <c r="CH175" t="inlineStr">
        <is>
          <t/>
        </is>
      </c>
      <c r="CI175" t="inlineStr">
        <is>
          <t/>
        </is>
      </c>
      <c r="CJ175" t="inlineStr">
        <is>
          <t/>
        </is>
      </c>
      <c r="CK175" t="inlineStr">
        <is>
          <t/>
        </is>
      </c>
      <c r="CL175" t="inlineStr">
        <is>
          <t/>
        </is>
      </c>
      <c r="CM175" t="inlineStr">
        <is>
          <t/>
        </is>
      </c>
      <c r="CN175" t="inlineStr">
        <is>
          <t/>
        </is>
      </c>
      <c r="CO175" t="inlineStr">
        <is>
          <t/>
        </is>
      </c>
      <c r="CP175" t="inlineStr">
        <is>
          <t/>
        </is>
      </c>
      <c r="CQ175" t="inlineStr">
        <is>
          <t/>
        </is>
      </c>
      <c r="CR175" s="2" t="inlineStr">
        <is>
          <t>nationell åtkomstpunkt</t>
        </is>
      </c>
      <c r="CS175" s="2" t="inlineStr">
        <is>
          <t>3</t>
        </is>
      </c>
      <c r="CT175" s="2" t="inlineStr">
        <is>
          <t/>
        </is>
      </c>
      <c r="CU175" t="inlineStr">
        <is>
          <t/>
        </is>
      </c>
    </row>
    <row r="176">
      <c r="A176" s="1" t="str">
        <f>HYPERLINK("https://iate.europa.eu/entry/result/3627985/all", "3627985")</f>
        <v>3627985</v>
      </c>
      <c r="B176" t="inlineStr">
        <is>
          <t>TRANSPORT</t>
        </is>
      </c>
      <c r="C176" t="inlineStr">
        <is>
          <t>TRANSPORT|land transport</t>
        </is>
      </c>
      <c r="D176" s="2" t="inlineStr">
        <is>
          <t>камион за далечни превози</t>
        </is>
      </c>
      <c r="E176" s="2" t="inlineStr">
        <is>
          <t>2</t>
        </is>
      </c>
      <c r="F176" s="2" t="inlineStr">
        <is>
          <t/>
        </is>
      </c>
      <c r="G176" t="inlineStr">
        <is>
          <t>голям тежкотоварен автомобил, използван за превозване на големи обеми товари на далечни разстояния</t>
        </is>
      </c>
      <c r="H176" t="inlineStr">
        <is>
          <t/>
        </is>
      </c>
      <c r="I176" t="inlineStr">
        <is>
          <t/>
        </is>
      </c>
      <c r="J176" t="inlineStr">
        <is>
          <t/>
        </is>
      </c>
      <c r="K176" t="inlineStr">
        <is>
          <t/>
        </is>
      </c>
      <c r="L176" s="2" t="inlineStr">
        <is>
          <t>langturslastbil|
langdistancelastbil</t>
        </is>
      </c>
      <c r="M176" s="2" t="inlineStr">
        <is>
          <t>3|
3</t>
        </is>
      </c>
      <c r="N176" s="2" t="inlineStr">
        <is>
          <t xml:space="preserve">|
</t>
        </is>
      </c>
      <c r="O176" t="inlineStr">
        <is>
          <t>stor lastbil, der anvendes til at transportere store mængder gods over lange afstande</t>
        </is>
      </c>
      <c r="P176" s="2" t="inlineStr">
        <is>
          <t>Langstrecken-Lastwagen|
Langstrecken-Lkw</t>
        </is>
      </c>
      <c r="Q176" s="2" t="inlineStr">
        <is>
          <t>3|
3</t>
        </is>
      </c>
      <c r="R176" s="2" t="inlineStr">
        <is>
          <t xml:space="preserve">|
</t>
        </is>
      </c>
      <c r="S176" t="inlineStr">
        <is>
          <t>großer Lkw zur Beförderung hoher Frachtvolumen im Fernverkehr</t>
        </is>
      </c>
      <c r="T176" t="inlineStr">
        <is>
          <t/>
        </is>
      </c>
      <c r="U176" t="inlineStr">
        <is>
          <t/>
        </is>
      </c>
      <c r="V176" t="inlineStr">
        <is>
          <t/>
        </is>
      </c>
      <c r="W176" t="inlineStr">
        <is>
          <t/>
        </is>
      </c>
      <c r="X176" s="2" t="inlineStr">
        <is>
          <t>long-haul truck|
long-distance truck</t>
        </is>
      </c>
      <c r="Y176" s="2" t="inlineStr">
        <is>
          <t>3|
3</t>
        </is>
      </c>
      <c r="Z176" s="2" t="inlineStr">
        <is>
          <t xml:space="preserve">|
</t>
        </is>
      </c>
      <c r="AA176" t="inlineStr">
        <is>
          <t>large lorry used to transport high volumes of freight over a long distance</t>
        </is>
      </c>
      <c r="AB176" s="2" t="inlineStr">
        <is>
          <t>camión de larga distancia</t>
        </is>
      </c>
      <c r="AC176" s="2" t="inlineStr">
        <is>
          <t>3</t>
        </is>
      </c>
      <c r="AD176" s="2" t="inlineStr">
        <is>
          <t/>
        </is>
      </c>
      <c r="AE176" t="inlineStr">
        <is>
          <t>Camión
que se utiliza para el transporte de mercancías de largo recorrido.</t>
        </is>
      </c>
      <c r="AF176" t="inlineStr">
        <is>
          <t/>
        </is>
      </c>
      <c r="AG176" t="inlineStr">
        <is>
          <t/>
        </is>
      </c>
      <c r="AH176" t="inlineStr">
        <is>
          <t/>
        </is>
      </c>
      <c r="AI176" t="inlineStr">
        <is>
          <t/>
        </is>
      </c>
      <c r="AJ176" t="inlineStr">
        <is>
          <t/>
        </is>
      </c>
      <c r="AK176" t="inlineStr">
        <is>
          <t/>
        </is>
      </c>
      <c r="AL176" t="inlineStr">
        <is>
          <t/>
        </is>
      </c>
      <c r="AM176" t="inlineStr">
        <is>
          <t/>
        </is>
      </c>
      <c r="AN176" s="2" t="inlineStr">
        <is>
          <t>camion longue distance</t>
        </is>
      </c>
      <c r="AO176" s="2" t="inlineStr">
        <is>
          <t>3</t>
        </is>
      </c>
      <c r="AP176" s="2" t="inlineStr">
        <is>
          <t/>
        </is>
      </c>
      <c r="AQ176" t="inlineStr">
        <is>
          <t>camion de grande capacité utilisé pour transporter de grands volumes de
fret sur une longue distance</t>
        </is>
      </c>
      <c r="AR176" t="inlineStr">
        <is>
          <t/>
        </is>
      </c>
      <c r="AS176" t="inlineStr">
        <is>
          <t/>
        </is>
      </c>
      <c r="AT176" t="inlineStr">
        <is>
          <t/>
        </is>
      </c>
      <c r="AU176" t="inlineStr">
        <is>
          <t/>
        </is>
      </c>
      <c r="AV176" t="inlineStr">
        <is>
          <t/>
        </is>
      </c>
      <c r="AW176" t="inlineStr">
        <is>
          <t/>
        </is>
      </c>
      <c r="AX176" t="inlineStr">
        <is>
          <t/>
        </is>
      </c>
      <c r="AY176" t="inlineStr">
        <is>
          <t/>
        </is>
      </c>
      <c r="AZ176" s="2" t="inlineStr">
        <is>
          <t>távolsági tehergépjármű</t>
        </is>
      </c>
      <c r="BA176" s="2" t="inlineStr">
        <is>
          <t>3</t>
        </is>
      </c>
      <c r="BB176" s="2" t="inlineStr">
        <is>
          <t/>
        </is>
      </c>
      <c r="BC176" t="inlineStr">
        <is>
          <t>olyan nagyobb gépjármű, amelyet nagyobb
távolságon teherszállításra használnak</t>
        </is>
      </c>
      <c r="BD176" t="inlineStr">
        <is>
          <t/>
        </is>
      </c>
      <c r="BE176" t="inlineStr">
        <is>
          <t/>
        </is>
      </c>
      <c r="BF176" t="inlineStr">
        <is>
          <t/>
        </is>
      </c>
      <c r="BG176" t="inlineStr">
        <is>
          <t/>
        </is>
      </c>
      <c r="BH176" s="2" t="inlineStr">
        <is>
          <t>tolimųjų reisų sunkvežimis|
tolimojo susisiekimo sunkvežimis</t>
        </is>
      </c>
      <c r="BI176" s="2" t="inlineStr">
        <is>
          <t>3|
3</t>
        </is>
      </c>
      <c r="BJ176" s="2" t="inlineStr">
        <is>
          <t xml:space="preserve">|
</t>
        </is>
      </c>
      <c r="BK176" t="inlineStr">
        <is>
          <t>didelės talpos sunkvežimis, naudojamas didelės apimties kroviniams vežti didelį atstumą</t>
        </is>
      </c>
      <c r="BL176" s="2" t="inlineStr">
        <is>
          <t>tālsatiksmes kravas automobilis</t>
        </is>
      </c>
      <c r="BM176" s="2" t="inlineStr">
        <is>
          <t>2</t>
        </is>
      </c>
      <c r="BN176" s="2" t="inlineStr">
        <is>
          <t/>
        </is>
      </c>
      <c r="BO176" t="inlineStr">
        <is>
          <t/>
        </is>
      </c>
      <c r="BP176" s="2" t="inlineStr">
        <is>
          <t>trakk għal distanzi twal</t>
        </is>
      </c>
      <c r="BQ176" s="2" t="inlineStr">
        <is>
          <t>3</t>
        </is>
      </c>
      <c r="BR176" s="2" t="inlineStr">
        <is>
          <t/>
        </is>
      </c>
      <c r="BS176" t="inlineStr">
        <is>
          <t>trakk kbir użat biex iġorr volumi kbar ta' merkanzija fuq distanzi twal</t>
        </is>
      </c>
      <c r="BT176" t="inlineStr">
        <is>
          <t/>
        </is>
      </c>
      <c r="BU176" t="inlineStr">
        <is>
          <t/>
        </is>
      </c>
      <c r="BV176" t="inlineStr">
        <is>
          <t/>
        </is>
      </c>
      <c r="BW176" t="inlineStr">
        <is>
          <t/>
        </is>
      </c>
      <c r="BX176" t="inlineStr">
        <is>
          <t/>
        </is>
      </c>
      <c r="BY176" t="inlineStr">
        <is>
          <t/>
        </is>
      </c>
      <c r="BZ176" t="inlineStr">
        <is>
          <t/>
        </is>
      </c>
      <c r="CA176" t="inlineStr">
        <is>
          <t/>
        </is>
      </c>
      <c r="CB176" t="inlineStr">
        <is>
          <t/>
        </is>
      </c>
      <c r="CC176" t="inlineStr">
        <is>
          <t/>
        </is>
      </c>
      <c r="CD176" t="inlineStr">
        <is>
          <t/>
        </is>
      </c>
      <c r="CE176" t="inlineStr">
        <is>
          <t/>
        </is>
      </c>
      <c r="CF176" t="inlineStr">
        <is>
          <t/>
        </is>
      </c>
      <c r="CG176" t="inlineStr">
        <is>
          <t/>
        </is>
      </c>
      <c r="CH176" t="inlineStr">
        <is>
          <t/>
        </is>
      </c>
      <c r="CI176" t="inlineStr">
        <is>
          <t/>
        </is>
      </c>
      <c r="CJ176" t="inlineStr">
        <is>
          <t/>
        </is>
      </c>
      <c r="CK176" t="inlineStr">
        <is>
          <t/>
        </is>
      </c>
      <c r="CL176" t="inlineStr">
        <is>
          <t/>
        </is>
      </c>
      <c r="CM176" t="inlineStr">
        <is>
          <t/>
        </is>
      </c>
      <c r="CN176" t="inlineStr">
        <is>
          <t/>
        </is>
      </c>
      <c r="CO176" t="inlineStr">
        <is>
          <t/>
        </is>
      </c>
      <c r="CP176" t="inlineStr">
        <is>
          <t/>
        </is>
      </c>
      <c r="CQ176" t="inlineStr">
        <is>
          <t/>
        </is>
      </c>
      <c r="CR176" t="inlineStr">
        <is>
          <t/>
        </is>
      </c>
      <c r="CS176" t="inlineStr">
        <is>
          <t/>
        </is>
      </c>
      <c r="CT176" t="inlineStr">
        <is>
          <t/>
        </is>
      </c>
      <c r="CU176" t="inlineStr">
        <is>
          <t/>
        </is>
      </c>
    </row>
    <row r="177">
      <c r="A177" s="1" t="str">
        <f>HYPERLINK("https://iate.europa.eu/entry/result/3599916/all", "3599916")</f>
        <v>3599916</v>
      </c>
      <c r="B177" t="inlineStr">
        <is>
          <t>ENERGY;TRANSPORT;ENVIRONMENT</t>
        </is>
      </c>
      <c r="C177" t="inlineStr">
        <is>
          <t>ENERGY|energy policy|energy industry|fuel;TRANSPORT|maritime and inland waterway transport|maritime transport;ENVIRONMENT|deterioration of the environment|nuisance|pollutant|atmospheric pollutant|greenhouse gas</t>
        </is>
      </c>
      <c r="D177" s="2" t="inlineStr">
        <is>
          <t>от източника до резервоара</t>
        </is>
      </c>
      <c r="E177" s="2" t="inlineStr">
        <is>
          <t>3</t>
        </is>
      </c>
      <c r="F177" s="2" t="inlineStr">
        <is>
          <t/>
        </is>
      </c>
      <c r="G177" t="inlineStr">
        <is>
          <t/>
        </is>
      </c>
      <c r="H177" s="2" t="inlineStr">
        <is>
          <t>WtT|
od vrtu po palivovou nádrž lodi|
&lt;i&gt;well-to-tank&lt;/i&gt;</t>
        </is>
      </c>
      <c r="I177" s="2" t="inlineStr">
        <is>
          <t>3|
3|
2</t>
        </is>
      </c>
      <c r="J177" s="2" t="inlineStr">
        <is>
          <t xml:space="preserve">|
preferred|
</t>
        </is>
      </c>
      <c r="K177" t="inlineStr">
        <is>
          <t>první část životního cyklu paliva v námořním odvětví (&lt;i&gt;&lt;a href="https://iate.europa.eu/entry/slideshow/1636623890207/3599802/cs" target="_blank"&gt;well-to-wake&lt;/a&gt;&lt;/i&gt;), která zahrnuje extrakci surového paliva a jeho přepravu, uskladnění, zpracování a distribuci do plavidla</t>
        </is>
      </c>
      <c r="L177" s="2" t="inlineStr">
        <is>
          <t>fra brønd til tank|
well to tank|
brønd til tank</t>
        </is>
      </c>
      <c r="M177" s="2" t="inlineStr">
        <is>
          <t>2|
3|
2</t>
        </is>
      </c>
      <c r="N177" s="2" t="inlineStr">
        <is>
          <t xml:space="preserve">|
|
</t>
        </is>
      </c>
      <c r="O177" t="inlineStr">
        <is>
          <t/>
        </is>
      </c>
      <c r="P177" s="2" t="inlineStr">
        <is>
          <t>WtT|
Well-to-Tank</t>
        </is>
      </c>
      <c r="Q177" s="2" t="inlineStr">
        <is>
          <t>3|
3</t>
        </is>
      </c>
      <c r="R177" s="2" t="inlineStr">
        <is>
          <t xml:space="preserve">|
</t>
        </is>
      </c>
      <c r="S177" t="inlineStr">
        <is>
          <t>&lt;div&gt;erste Phase des Lebenszyklus von Kraftstoff im maritimen Sektor (&lt;a href="https://iate.europa.eu/entry/result/3599802/all" target="_blank"&gt;Well-to-Wake&lt;/a&gt;), die die Kraftstoffbereitstellung vom Ursprung der Energiequelle (well) bis zur Beförderung von Kraftstoff zum Schiffstank (tank) umfasst&lt;/div&gt;</t>
        </is>
      </c>
      <c r="T177" s="2" t="inlineStr">
        <is>
          <t>από το φρέαρ έως τη δεξαμενή</t>
        </is>
      </c>
      <c r="U177" s="2" t="inlineStr">
        <is>
          <t>3</t>
        </is>
      </c>
      <c r="V177" s="2" t="inlineStr">
        <is>
          <t/>
        </is>
      </c>
      <c r="W177" t="inlineStr">
        <is>
          <t>το πρώτο τμήμα του κύκλου ζωής των καυσίμων στον ναυτιλιακό κλάδο (&lt;a href="https://iate.europa.eu/entry/result/3599802/en-el" target="_blank"&gt;από το φρέαρ έως τα απόνερα&lt;/a&gt;), το οποίο περιλαμβάνει την εξόρυξη του ακατέργαστου καυσίμου ("φρέαρ"), τη μεταφορά, την αποθήκευση, την επεξεργασία και την παράδοση στο πλοίο ("δεξαμενή")</t>
        </is>
      </c>
      <c r="X177" s="2" t="inlineStr">
        <is>
          <t>WTT|
well-to-tank</t>
        </is>
      </c>
      <c r="Y177" s="2" t="inlineStr">
        <is>
          <t>3|
3</t>
        </is>
      </c>
      <c r="Z177" s="2" t="inlineStr">
        <is>
          <t xml:space="preserve">|
</t>
        </is>
      </c>
      <c r="AA177" t="inlineStr">
        <is>
          <t>first part of the fuel life cycle in the maritime sector (&lt;a href="https://iate.europa.eu/entry/result/3599802/en" target="_blank"&gt;&lt;i&gt;well-to-wake&lt;/i&gt;&lt;/a&gt;) involving the extraction of raw fuel ("well"), transportation, storage, processing and distribution to the ship ("tank")</t>
        </is>
      </c>
      <c r="AB177" s="2" t="inlineStr">
        <is>
          <t>del pozo al tanque|
del pozo al depósito</t>
        </is>
      </c>
      <c r="AC177" s="2" t="inlineStr">
        <is>
          <t>3|
3</t>
        </is>
      </c>
      <c r="AD177" s="2" t="inlineStr">
        <is>
          <t xml:space="preserve">|
</t>
        </is>
      </c>
      <c r="AE177" t="inlineStr">
        <is>
          <t>Parte del ciclo de vida del combustible que comprende de la producción
primaria hasta el transporte del combustible al tanque del barco.</t>
        </is>
      </c>
      <c r="AF177" s="2" t="inlineStr">
        <is>
          <t>allikast paagini</t>
        </is>
      </c>
      <c r="AG177" s="2" t="inlineStr">
        <is>
          <t>2</t>
        </is>
      </c>
      <c r="AH177" s="2" t="inlineStr">
        <is>
          <t/>
        </is>
      </c>
      <c r="AI177" t="inlineStr">
        <is>
          <t>merel tarbitava kütuse olelusringi esimene etapp, mille käigus toimub kütuse tootmine, transportimine ja laeva kütusepaaki tankimine</t>
        </is>
      </c>
      <c r="AJ177" s="2" t="inlineStr">
        <is>
          <t>energialähteeltä tankkiin</t>
        </is>
      </c>
      <c r="AK177" s="2" t="inlineStr">
        <is>
          <t>3</t>
        </is>
      </c>
      <c r="AL177" s="2" t="inlineStr">
        <is>
          <t/>
        </is>
      </c>
      <c r="AM177" t="inlineStr">
        <is>
          <t>merenkulun polttoaineiden koko elinkaaren ensimmäinen osa energian otosta varastoinnin ja kuljetuksen kautta polttoainesäiliöön</t>
        </is>
      </c>
      <c r="AN177" s="2" t="inlineStr">
        <is>
          <t>du puits au réservoir</t>
        </is>
      </c>
      <c r="AO177" s="2" t="inlineStr">
        <is>
          <t>3</t>
        </is>
      </c>
      <c r="AP177" s="2" t="inlineStr">
        <is>
          <t/>
        </is>
      </c>
      <c r="AQ177" t="inlineStr">
        <is>
          <t>ensemble des émissions de GES produites par l’extraction, le raffinage et le transport des carburants
 avant leur utilisation pour alimenter les navires (ou, plus largement, tout véhicule)</t>
        </is>
      </c>
      <c r="AR177" s="2" t="inlineStr">
        <is>
          <t>tobar-go-humar</t>
        </is>
      </c>
      <c r="AS177" s="2" t="inlineStr">
        <is>
          <t>3</t>
        </is>
      </c>
      <c r="AT177" s="2" t="inlineStr">
        <is>
          <t/>
        </is>
      </c>
      <c r="AU177" t="inlineStr">
        <is>
          <t/>
        </is>
      </c>
      <c r="AV177" s="2" t="inlineStr">
        <is>
          <t>od izvora do spremnika</t>
        </is>
      </c>
      <c r="AW177" s="2" t="inlineStr">
        <is>
          <t>3</t>
        </is>
      </c>
      <c r="AX177" s="2" t="inlineStr">
        <is>
          <t/>
        </is>
      </c>
      <c r="AY177" t="inlineStr">
        <is>
          <t/>
        </is>
      </c>
      <c r="AZ177" s="2" t="inlineStr">
        <is>
          <t>„kúttól a tartályig”</t>
        </is>
      </c>
      <c r="BA177" s="2" t="inlineStr">
        <is>
          <t>3</t>
        </is>
      </c>
      <c r="BB177" s="2" t="inlineStr">
        <is>
          <t/>
        </is>
      </c>
      <c r="BC177" t="inlineStr">
        <is>
          <t/>
        </is>
      </c>
      <c r="BD177" s="2" t="inlineStr">
        <is>
          <t>"well-to-tank" ("dal pozzo al serbatoio")</t>
        </is>
      </c>
      <c r="BE177" s="2" t="inlineStr">
        <is>
          <t>3</t>
        </is>
      </c>
      <c r="BF177" s="2" t="inlineStr">
        <is>
          <t/>
        </is>
      </c>
      <c r="BG177" t="inlineStr">
        <is>
          <t>metodo di calcolo delle emissioni che tiene conto dell'impatto in termini di gas a effetto serra della prima parte della catena d’impiego di un carburante nel settore marittimo dalla produzione (well) fino al serbatoio del veicolo (tank)</t>
        </is>
      </c>
      <c r="BH177" s="2" t="inlineStr">
        <is>
          <t>nuo žaliavos iki bako</t>
        </is>
      </c>
      <c r="BI177" s="2" t="inlineStr">
        <is>
          <t>3</t>
        </is>
      </c>
      <c r="BJ177" s="2" t="inlineStr">
        <is>
          <t/>
        </is>
      </c>
      <c r="BK177" t="inlineStr">
        <is>
          <t/>
        </is>
      </c>
      <c r="BL177" s="2" t="inlineStr">
        <is>
          <t>cikla posms "no urbuma līdz tvertnei"</t>
        </is>
      </c>
      <c r="BM177" s="2" t="inlineStr">
        <is>
          <t>2</t>
        </is>
      </c>
      <c r="BN177" s="2" t="inlineStr">
        <is>
          <t/>
        </is>
      </c>
      <c r="BO177" t="inlineStr">
        <is>
          <t/>
        </is>
      </c>
      <c r="BP177" s="2" t="inlineStr">
        <is>
          <t>well-to-tank</t>
        </is>
      </c>
      <c r="BQ177" s="2" t="inlineStr">
        <is>
          <t>3</t>
        </is>
      </c>
      <c r="BR177" s="2" t="inlineStr">
        <is>
          <t/>
        </is>
      </c>
      <c r="BS177" t="inlineStr">
        <is>
          <t>l-ewwel parti taċ-ċiklu tal-ħajja tal-fjuwil fis-settur marittimu (&lt;a href="https://iate.europa.eu/entry/result/3599802/en" target="_blank"&gt;&lt;i&gt;well-to-wake&lt;/i&gt;&lt;/a&gt;): l-estrazzjoni tal-fjuwil grezz ("well"), it-trasport, il-ħżin, l-ipproċessar u d-distribuzzjoni sal-vapur ("tank")</t>
        </is>
      </c>
      <c r="BT177" s="2" t="inlineStr">
        <is>
          <t>well-to-tank|
WtT|
van bron tot tank</t>
        </is>
      </c>
      <c r="BU177" s="2" t="inlineStr">
        <is>
          <t>3|
3|
3</t>
        </is>
      </c>
      <c r="BV177" s="2" t="inlineStr">
        <is>
          <t xml:space="preserve">|
|
</t>
        </is>
      </c>
      <c r="BW177" t="inlineStr">
        <is>
          <t>eerste fase van de levenscyclus van brandstof in de maritieme sector, van de primaire productie tot het moment dat de brandstof de scheepstank bereikt</t>
        </is>
      </c>
      <c r="BX177" s="2" t="inlineStr">
        <is>
          <t>WtT|
od źródła energii do zbiornika paliwa</t>
        </is>
      </c>
      <c r="BY177" s="2" t="inlineStr">
        <is>
          <t>3|
3</t>
        </is>
      </c>
      <c r="BZ177" s="2" t="inlineStr">
        <is>
          <t xml:space="preserve">|
</t>
        </is>
      </c>
      <c r="CA177" t="inlineStr">
        <is>
          <t/>
        </is>
      </c>
      <c r="CB177" s="2" t="inlineStr">
        <is>
          <t>do poço ao depósito</t>
        </is>
      </c>
      <c r="CC177" s="2" t="inlineStr">
        <is>
          <t>3</t>
        </is>
      </c>
      <c r="CD177" s="2" t="inlineStr">
        <is>
          <t/>
        </is>
      </c>
      <c r="CE177" t="inlineStr">
        <is>
          <t>Primeira parte do ciclo de vida do combustível no setor marítimo (do poço à esteira) que inclui a extração de combustível bruto (do poço), o transporte, o armazenamento, o tratamento e a distribuição ao navio (ao depósito).</t>
        </is>
      </c>
      <c r="CF177" s="2" t="inlineStr">
        <is>
          <t>de la sondă la rezervor</t>
        </is>
      </c>
      <c r="CG177" s="2" t="inlineStr">
        <is>
          <t>3</t>
        </is>
      </c>
      <c r="CH177" s="2" t="inlineStr">
        <is>
          <t>proposed</t>
        </is>
      </c>
      <c r="CI177" t="inlineStr">
        <is>
          <t/>
        </is>
      </c>
      <c r="CJ177" s="2" t="inlineStr">
        <is>
          <t>od zdroja po palivový tank</t>
        </is>
      </c>
      <c r="CK177" s="2" t="inlineStr">
        <is>
          <t>3</t>
        </is>
      </c>
      <c r="CL177" s="2" t="inlineStr">
        <is>
          <t/>
        </is>
      </c>
      <c r="CM177" t="inlineStr">
        <is>
          <t>prvá časť životného cyklu paliva v námornom odvetví, ktorá zahŕňa výrobu, prepravu a distribúciu paliva na loď (do tanku)</t>
        </is>
      </c>
      <c r="CN177" s="2" t="inlineStr">
        <is>
          <t>od vrtine do rezervoarja</t>
        </is>
      </c>
      <c r="CO177" s="2" t="inlineStr">
        <is>
          <t>3</t>
        </is>
      </c>
      <c r="CP177" s="2" t="inlineStr">
        <is>
          <t/>
        </is>
      </c>
      <c r="CQ177" t="inlineStr">
        <is>
          <t>metoda za izračun emisij, pri kateri se upošteva toplogredni vpliv proizvodnje, prevoza in distribucije energije do vkrcanja na krov plovila (brez porabe)</t>
        </is>
      </c>
      <c r="CR177" s="2" t="inlineStr">
        <is>
          <t>från källa till tank</t>
        </is>
      </c>
      <c r="CS177" s="2" t="inlineStr">
        <is>
          <t>3</t>
        </is>
      </c>
      <c r="CT177" s="2" t="inlineStr">
        <is>
          <t/>
        </is>
      </c>
      <c r="CU177" t="inlineStr">
        <is>
          <t/>
        </is>
      </c>
    </row>
    <row r="178">
      <c r="A178" s="1" t="str">
        <f>HYPERLINK("https://iate.europa.eu/entry/result/3628018/all", "3628018")</f>
        <v>3628018</v>
      </c>
      <c r="B178" t="inlineStr">
        <is>
          <t>TRANSPORT;ENERGY</t>
        </is>
      </c>
      <c r="C178" t="inlineStr">
        <is>
          <t>TRANSPORT|land transport;ENERGY|energy policy|energy industry|fuel</t>
        </is>
      </c>
      <c r="D178" s="2" t="inlineStr">
        <is>
          <t>станция за зареждане с водород</t>
        </is>
      </c>
      <c r="E178" s="2" t="inlineStr">
        <is>
          <t>3</t>
        </is>
      </c>
      <c r="F178" s="2" t="inlineStr">
        <is>
          <t/>
        </is>
      </c>
      <c r="G178" t="inlineStr">
        <is>
          <t>единна физическа инсталация с конкретно местоположение, състояща се от една или повече точки за презареждане с водород</t>
        </is>
      </c>
      <c r="H178" t="inlineStr">
        <is>
          <t/>
        </is>
      </c>
      <c r="I178" t="inlineStr">
        <is>
          <t/>
        </is>
      </c>
      <c r="J178" t="inlineStr">
        <is>
          <t/>
        </is>
      </c>
      <c r="K178" t="inlineStr">
        <is>
          <t/>
        </is>
      </c>
      <c r="L178" s="2" t="inlineStr">
        <is>
          <t>brinttankstation</t>
        </is>
      </c>
      <c r="M178" s="2" t="inlineStr">
        <is>
          <t>3</t>
        </is>
      </c>
      <c r="N178" s="2" t="inlineStr">
        <is>
          <t/>
        </is>
      </c>
      <c r="O178" t="inlineStr">
        <is>
          <t>et enkelt fysisk anlæg på et bestemt sted bestående af en eller flere &lt;a href="https://iate.europa.eu/entry/result/3548516/all" target="_blank"&gt;brinttankstandere&lt;/a&gt;</t>
        </is>
      </c>
      <c r="P178" t="inlineStr">
        <is>
          <t/>
        </is>
      </c>
      <c r="Q178" t="inlineStr">
        <is>
          <t/>
        </is>
      </c>
      <c r="R178" t="inlineStr">
        <is>
          <t/>
        </is>
      </c>
      <c r="S178" t="inlineStr">
        <is>
          <t/>
        </is>
      </c>
      <c r="T178" s="2" t="inlineStr">
        <is>
          <t>σταθμός ανεφοδιασμού με υδρογόνο</t>
        </is>
      </c>
      <c r="U178" s="2" t="inlineStr">
        <is>
          <t>3</t>
        </is>
      </c>
      <c r="V178" s="2" t="inlineStr">
        <is>
          <t/>
        </is>
      </c>
      <c r="W178" t="inlineStr">
        <is>
          <t/>
        </is>
      </c>
      <c r="X178" s="2" t="inlineStr">
        <is>
          <t>HRS|
hydrogen refuelling station</t>
        </is>
      </c>
      <c r="Y178" s="2" t="inlineStr">
        <is>
          <t>3|
3</t>
        </is>
      </c>
      <c r="Z178" s="2" t="inlineStr">
        <is>
          <t xml:space="preserve">|
</t>
        </is>
      </c>
      <c r="AA178" t="inlineStr">
        <is>
          <t>single physical installation at a specific location, consisting of one or more &lt;a href="https://iate.europa.eu/entry/result/3548516" target="_blank"&gt;hydrogen refuelling points&lt;time datetime="13.5.2022"&gt; (13.5.2022)&lt;/time&gt;&lt;/a&gt;</t>
        </is>
      </c>
      <c r="AB178" s="2" t="inlineStr">
        <is>
          <t>estación de repostaje de hidrógeno</t>
        </is>
      </c>
      <c r="AC178" s="2" t="inlineStr">
        <is>
          <t>3</t>
        </is>
      </c>
      <c r="AD178" s="2" t="inlineStr">
        <is>
          <t/>
        </is>
      </c>
      <c r="AE178" t="inlineStr">
        <is>
          <t>Instalación
física única situada en un lugar determinado, que consta de uno o más puntos de
repostaje de hidrógeno.</t>
        </is>
      </c>
      <c r="AF178" t="inlineStr">
        <is>
          <t/>
        </is>
      </c>
      <c r="AG178" t="inlineStr">
        <is>
          <t/>
        </is>
      </c>
      <c r="AH178" t="inlineStr">
        <is>
          <t/>
        </is>
      </c>
      <c r="AI178" t="inlineStr">
        <is>
          <t/>
        </is>
      </c>
      <c r="AJ178" t="inlineStr">
        <is>
          <t/>
        </is>
      </c>
      <c r="AK178" t="inlineStr">
        <is>
          <t/>
        </is>
      </c>
      <c r="AL178" t="inlineStr">
        <is>
          <t/>
        </is>
      </c>
      <c r="AM178" t="inlineStr">
        <is>
          <t/>
        </is>
      </c>
      <c r="AN178" s="2" t="inlineStr">
        <is>
          <t>SRH|
station de ravitaillement en hydrogène</t>
        </is>
      </c>
      <c r="AO178" s="2" t="inlineStr">
        <is>
          <t>3|
3</t>
        </is>
      </c>
      <c r="AP178" s="2" t="inlineStr">
        <is>
          <t xml:space="preserve">|
</t>
        </is>
      </c>
      <c r="AQ178" t="inlineStr">
        <is>
          <t>installation physique unique en un lieu spécifique, composée d’un ou de plusieurs &lt;a href="https://iate.europa.eu/entry/result/3548516/fr" target="_blank"&gt;points de ravitaillement en hydrogène&lt;/a&gt;</t>
        </is>
      </c>
      <c r="AR178" t="inlineStr">
        <is>
          <t/>
        </is>
      </c>
      <c r="AS178" t="inlineStr">
        <is>
          <t/>
        </is>
      </c>
      <c r="AT178" t="inlineStr">
        <is>
          <t/>
        </is>
      </c>
      <c r="AU178" t="inlineStr">
        <is>
          <t/>
        </is>
      </c>
      <c r="AV178" t="inlineStr">
        <is>
          <t/>
        </is>
      </c>
      <c r="AW178" t="inlineStr">
        <is>
          <t/>
        </is>
      </c>
      <c r="AX178" t="inlineStr">
        <is>
          <t/>
        </is>
      </c>
      <c r="AY178" t="inlineStr">
        <is>
          <t/>
        </is>
      </c>
      <c r="AZ178" s="2" t="inlineStr">
        <is>
          <t>hidrogéntöltő állomás|
HRS</t>
        </is>
      </c>
      <c r="BA178" s="2" t="inlineStr">
        <is>
          <t>3|
3</t>
        </is>
      </c>
      <c r="BB178" s="2" t="inlineStr">
        <is>
          <t xml:space="preserve">|
</t>
        </is>
      </c>
      <c r="BC178" t="inlineStr">
        <is>
          <t>egy adott helyen található egyetlen fizikai létesítmény, amely egy vagy
több &lt;a href="https://iate.europa.eu/entry/result/3548516/hu" target="_blank"&gt;hidrongéntöltő pontból&lt;/a&gt; áll</t>
        </is>
      </c>
      <c r="BD178" t="inlineStr">
        <is>
          <t/>
        </is>
      </c>
      <c r="BE178" t="inlineStr">
        <is>
          <t/>
        </is>
      </c>
      <c r="BF178" t="inlineStr">
        <is>
          <t/>
        </is>
      </c>
      <c r="BG178" t="inlineStr">
        <is>
          <t/>
        </is>
      </c>
      <c r="BH178" s="2" t="inlineStr">
        <is>
          <t>vandenilio degalinė</t>
        </is>
      </c>
      <c r="BI178" s="2" t="inlineStr">
        <is>
          <t>3</t>
        </is>
      </c>
      <c r="BJ178" s="2" t="inlineStr">
        <is>
          <t/>
        </is>
      </c>
      <c r="BK178" t="inlineStr">
        <is>
          <t>vienas fizinis įrenginys konkrečioje vietoje, kurį sudaro vienas arba keli &lt;a href="https://iate.europa.eu/entry/result/3548516/lt" target="_blank"&gt;vandenilio dujų pildymo punktai&lt;/a&gt;</t>
        </is>
      </c>
      <c r="BL178" s="2" t="inlineStr">
        <is>
          <t>ūdeņraža uzpildes stacija</t>
        </is>
      </c>
      <c r="BM178" s="2" t="inlineStr">
        <is>
          <t>3</t>
        </is>
      </c>
      <c r="BN178" s="2" t="inlineStr">
        <is>
          <t/>
        </is>
      </c>
      <c r="BO178" t="inlineStr">
        <is>
          <t>konkrētā vietā esoša atsevišķa fiziska iekārta, kas sastāv no viena vai 
vairākiem ūdeņraža uzpildes punktiem</t>
        </is>
      </c>
      <c r="BP178" s="2" t="inlineStr">
        <is>
          <t>stazzjon ta' riforniment tal-idroġenu</t>
        </is>
      </c>
      <c r="BQ178" s="2" t="inlineStr">
        <is>
          <t>3</t>
        </is>
      </c>
      <c r="BR178" s="2" t="inlineStr">
        <is>
          <t/>
        </is>
      </c>
      <c r="BS178" t="inlineStr">
        <is>
          <t>installazzjoni fiżika waħda f’post speċifiku, li tikkonsisti f’&lt;a href="https://iate.europa.eu/entry/result/3548516/mt" target="_blank"&gt;punt ta' riforniment tal-idroġenu&lt;/a&gt; wieħed jew aktar</t>
        </is>
      </c>
      <c r="BT178" t="inlineStr">
        <is>
          <t/>
        </is>
      </c>
      <c r="BU178" t="inlineStr">
        <is>
          <t/>
        </is>
      </c>
      <c r="BV178" t="inlineStr">
        <is>
          <t/>
        </is>
      </c>
      <c r="BW178" t="inlineStr">
        <is>
          <t/>
        </is>
      </c>
      <c r="BX178" t="inlineStr">
        <is>
          <t/>
        </is>
      </c>
      <c r="BY178" t="inlineStr">
        <is>
          <t/>
        </is>
      </c>
      <c r="BZ178" t="inlineStr">
        <is>
          <t/>
        </is>
      </c>
      <c r="CA178" t="inlineStr">
        <is>
          <t/>
        </is>
      </c>
      <c r="CB178" s="2" t="inlineStr">
        <is>
          <t>estação de abastecimento de hidrogénio</t>
        </is>
      </c>
      <c r="CC178" s="2" t="inlineStr">
        <is>
          <t>3</t>
        </is>
      </c>
      <c r="CD178" s="2" t="inlineStr">
        <is>
          <t/>
        </is>
      </c>
      <c r="CE178" t="inlineStr">
        <is>
          <t>Instalação física individual num local específico, constituída por um ou mais &lt;a href="https://iate.europa.eu/entry/result/3548516/all" target="_blank"&gt;pontos de abastecimento de hidrogénio&lt;/a&gt;.</t>
        </is>
      </c>
      <c r="CF178" t="inlineStr">
        <is>
          <t/>
        </is>
      </c>
      <c r="CG178" t="inlineStr">
        <is>
          <t/>
        </is>
      </c>
      <c r="CH178" t="inlineStr">
        <is>
          <t/>
        </is>
      </c>
      <c r="CI178" t="inlineStr">
        <is>
          <t/>
        </is>
      </c>
      <c r="CJ178" t="inlineStr">
        <is>
          <t/>
        </is>
      </c>
      <c r="CK178" t="inlineStr">
        <is>
          <t/>
        </is>
      </c>
      <c r="CL178" t="inlineStr">
        <is>
          <t/>
        </is>
      </c>
      <c r="CM178" t="inlineStr">
        <is>
          <t/>
        </is>
      </c>
      <c r="CN178" t="inlineStr">
        <is>
          <t/>
        </is>
      </c>
      <c r="CO178" t="inlineStr">
        <is>
          <t/>
        </is>
      </c>
      <c r="CP178" t="inlineStr">
        <is>
          <t/>
        </is>
      </c>
      <c r="CQ178" t="inlineStr">
        <is>
          <t/>
        </is>
      </c>
      <c r="CR178" t="inlineStr">
        <is>
          <t/>
        </is>
      </c>
      <c r="CS178" t="inlineStr">
        <is>
          <t/>
        </is>
      </c>
      <c r="CT178" t="inlineStr">
        <is>
          <t/>
        </is>
      </c>
      <c r="CU178" t="inlineStr">
        <is>
          <t/>
        </is>
      </c>
    </row>
    <row r="179">
      <c r="A179" s="1" t="str">
        <f>HYPERLINK("https://iate.europa.eu/entry/result/1256559/all", "1256559")</f>
        <v>1256559</v>
      </c>
      <c r="B179" t="inlineStr">
        <is>
          <t>AGRICULTURE, FORESTRY AND FISHERIES;ENVIRONMENT</t>
        </is>
      </c>
      <c r="C179" t="inlineStr">
        <is>
          <t>AGRICULTURE, FORESTRY AND FISHERIES|cultivation of agricultural land|land use;ENVIRONMENT</t>
        </is>
      </c>
      <c r="D179" s="2" t="inlineStr">
        <is>
          <t>пасище</t>
        </is>
      </c>
      <c r="E179" s="2" t="inlineStr">
        <is>
          <t>3</t>
        </is>
      </c>
      <c r="F179" s="2" t="inlineStr">
        <is>
          <t/>
        </is>
      </c>
      <c r="G179" t="inlineStr">
        <is>
          <t>Обработваема земя, която се използва за производството на трева (независимо дали изкуствено засята или естествено растяща).</t>
        </is>
      </c>
      <c r="H179" s="2" t="inlineStr">
        <is>
          <t>travní porosty</t>
        </is>
      </c>
      <c r="I179" s="2" t="inlineStr">
        <is>
          <t>3</t>
        </is>
      </c>
      <c r="J179" s="2" t="inlineStr">
        <is>
          <t/>
        </is>
      </c>
      <c r="K179" t="inlineStr">
        <is>
          <t/>
        </is>
      </c>
      <c r="L179" s="2" t="inlineStr">
        <is>
          <t>græsning|
græsmark|
græsareal|
grønjord|
græsland|
græsjord</t>
        </is>
      </c>
      <c r="M179" s="2" t="inlineStr">
        <is>
          <t>3|
3|
3|
3|
3|
3</t>
        </is>
      </c>
      <c r="N179" s="2" t="inlineStr">
        <is>
          <t xml:space="preserve">|
|
preferred|
|
|
</t>
        </is>
      </c>
      <c r="O179" t="inlineStr">
        <is>
          <t>overdrev eller græsningsareal, der ikke betragtes som dyrket areal</t>
        </is>
      </c>
      <c r="P179" s="2" t="inlineStr">
        <is>
          <t>Grünland|
Weideland</t>
        </is>
      </c>
      <c r="Q179" s="2" t="inlineStr">
        <is>
          <t>3|
3</t>
        </is>
      </c>
      <c r="R179" s="2" t="inlineStr">
        <is>
          <t xml:space="preserve">|
</t>
        </is>
      </c>
      <c r="S179" t="inlineStr">
        <is>
          <t>derjenige Teil der landwirtschaftlichen Nutzfläche, der mit Grünlandpflanzen bedeckt und in Form von Wiese und Weide genutzt wird</t>
        </is>
      </c>
      <c r="T179" s="2" t="inlineStr">
        <is>
          <t>χορτολιβαδική έκταση|
χορτο(ποο-λιβαδική έκταση/λιβάδι/βοσκότοπος/λειμώνας</t>
        </is>
      </c>
      <c r="U179" s="2" t="inlineStr">
        <is>
          <t>3|
3</t>
        </is>
      </c>
      <c r="V179" s="2" t="inlineStr">
        <is>
          <t xml:space="preserve">|
</t>
        </is>
      </c>
      <c r="W179" t="inlineStr">
        <is>
          <t/>
        </is>
      </c>
      <c r="X179" s="2" t="inlineStr">
        <is>
          <t>grassland</t>
        </is>
      </c>
      <c r="Y179" s="2" t="inlineStr">
        <is>
          <t>3</t>
        </is>
      </c>
      <c r="Z179" s="2" t="inlineStr">
        <is>
          <t/>
        </is>
      </c>
      <c r="AA179" t="inlineStr">
        <is>
          <t>&lt;i&gt;&lt;a href="https://iate.europa.eu/entry/result/1623497/en" target="_blank"&gt;rangeland&lt;/a&gt;&lt;/i&gt; or &lt;a href="https://iate.europa.eu/entry/result/1256644/en" target="_blank"&gt;&lt;i&gt;pasture land&lt;/i&gt;&lt;/a&gt; that is not considered &lt;a href="https://iate.europa.eu/entry/result/1699665/en" target="_blank"&gt;&lt;i&gt;cropland&lt;/i&gt;&lt;/a&gt;</t>
        </is>
      </c>
      <c r="AB179" s="2" t="inlineStr">
        <is>
          <t>pastizal|
pradera</t>
        </is>
      </c>
      <c r="AC179" s="2" t="inlineStr">
        <is>
          <t>3|
3</t>
        </is>
      </c>
      <c r="AD179" s="2" t="inlineStr">
        <is>
          <t xml:space="preserve">|
</t>
        </is>
      </c>
      <c r="AE179" t="inlineStr">
        <is>
          <t>Terreno donde la vegetación dominada es pasto y el uso predominante de la tierra es el pastoreo.</t>
        </is>
      </c>
      <c r="AF179" s="2" t="inlineStr">
        <is>
          <t>niit|
rohumaa</t>
        </is>
      </c>
      <c r="AG179" s="2" t="inlineStr">
        <is>
          <t>3|
3</t>
        </is>
      </c>
      <c r="AH179" s="2" t="inlineStr">
        <is>
          <t xml:space="preserve">|
</t>
        </is>
      </c>
      <c r="AI179" t="inlineStr">
        <is>
          <t/>
        </is>
      </c>
      <c r="AJ179" s="2" t="inlineStr">
        <is>
          <t>nurmi|
laidunmaa</t>
        </is>
      </c>
      <c r="AK179" s="2" t="inlineStr">
        <is>
          <t>3|
3</t>
        </is>
      </c>
      <c r="AL179" s="2" t="inlineStr">
        <is>
          <t xml:space="preserve">|
</t>
        </is>
      </c>
      <c r="AM179" t="inlineStr">
        <is>
          <t>monen tyyppinen laidunmaa, jota ei pidetä viljelymaana</t>
        </is>
      </c>
      <c r="AN179" s="2" t="inlineStr">
        <is>
          <t>herbages|
prairies|
prés|
prairie</t>
        </is>
      </c>
      <c r="AO179" s="2" t="inlineStr">
        <is>
          <t>3|
3|
3|
3</t>
        </is>
      </c>
      <c r="AP179" s="2" t="inlineStr">
        <is>
          <t xml:space="preserve">|
|
|
</t>
        </is>
      </c>
      <c r="AQ179" t="inlineStr">
        <is>
          <t>pâturage suffisamment productif pour permettre l'engraissement du bétail</t>
        </is>
      </c>
      <c r="AR179" s="2" t="inlineStr">
        <is>
          <t>féarthalamh</t>
        </is>
      </c>
      <c r="AS179" s="2" t="inlineStr">
        <is>
          <t>3</t>
        </is>
      </c>
      <c r="AT179" s="2" t="inlineStr">
        <is>
          <t/>
        </is>
      </c>
      <c r="AU179" t="inlineStr">
        <is>
          <t/>
        </is>
      </c>
      <c r="AV179" s="2" t="inlineStr">
        <is>
          <t>travnjak</t>
        </is>
      </c>
      <c r="AW179" s="2" t="inlineStr">
        <is>
          <t>3</t>
        </is>
      </c>
      <c r="AX179" s="2" t="inlineStr">
        <is>
          <t/>
        </is>
      </c>
      <c r="AY179" t="inlineStr">
        <is>
          <t/>
        </is>
      </c>
      <c r="AZ179" s="2" t="inlineStr">
        <is>
          <t>gyep|
gyepterület</t>
        </is>
      </c>
      <c r="BA179" s="2" t="inlineStr">
        <is>
          <t>4|
4</t>
        </is>
      </c>
      <c r="BB179" s="2" t="inlineStr">
        <is>
          <t>|
preferred</t>
        </is>
      </c>
      <c r="BC179" t="inlineStr">
        <is>
          <t>rétként vagy legelőként hasznosított terület</t>
        </is>
      </c>
      <c r="BD179" s="2" t="inlineStr">
        <is>
          <t>prateria erbosa|
superficie a prato|
prateria</t>
        </is>
      </c>
      <c r="BE179" s="2" t="inlineStr">
        <is>
          <t>3|
3|
3</t>
        </is>
      </c>
      <c r="BF179" s="2" t="inlineStr">
        <is>
          <t xml:space="preserve">|
|
</t>
        </is>
      </c>
      <c r="BG179" t="inlineStr">
        <is>
          <t>terreno utilizzato per la produzione di erba seminata o naturale, che comprende pascoli permanenti</t>
        </is>
      </c>
      <c r="BH179" s="2" t="inlineStr">
        <is>
          <t>pieva</t>
        </is>
      </c>
      <c r="BI179" s="2" t="inlineStr">
        <is>
          <t>4</t>
        </is>
      </c>
      <c r="BJ179" s="2" t="inlineStr">
        <is>
          <t/>
        </is>
      </c>
      <c r="BK179" t="inlineStr">
        <is>
          <t>neariama pašarinė naudmena, ištisai apaugusi daugiametėmis mezofitinėmis žolėmis</t>
        </is>
      </c>
      <c r="BL179" s="2" t="inlineStr">
        <is>
          <t>zālājs</t>
        </is>
      </c>
      <c r="BM179" s="2" t="inlineStr">
        <is>
          <t>3</t>
        </is>
      </c>
      <c r="BN179" s="2" t="inlineStr">
        <is>
          <t/>
        </is>
      </c>
      <c r="BO179" t="inlineStr">
        <is>
          <t>Kopējs nosaukums jēdzieniem pļavas un ganības.</t>
        </is>
      </c>
      <c r="BP179" s="2" t="inlineStr">
        <is>
          <t>art bil-ħaxix</t>
        </is>
      </c>
      <c r="BQ179" s="2" t="inlineStr">
        <is>
          <t>3</t>
        </is>
      </c>
      <c r="BR179" s="2" t="inlineStr">
        <is>
          <t/>
        </is>
      </c>
      <c r="BS179" t="inlineStr">
        <is>
          <t>art tal-merħliet [ &lt;a href="/entry/result/1623497/all" id="ENTRY_TO_ENTRY_CONVERTER" target="_blank"&gt;IATE:1623497&lt;/a&gt; ] jew mergħa [ &lt;a href="/entry/result/1256644/all" id="ENTRY_TO_ENTRY_CONVERTER" target="_blank"&gt;IATE:1256644&lt;/a&gt; ] li ma titqiesx art tal-għelejjel [ &lt;a href="/entry/result/1699665/all" id="ENTRY_TO_ENTRY_CONVERTER" target="_blank"&gt;IATE:1699665&lt;/a&gt; ]</t>
        </is>
      </c>
      <c r="BT179" s="2" t="inlineStr">
        <is>
          <t>weideland|
grasland</t>
        </is>
      </c>
      <c r="BU179" s="2" t="inlineStr">
        <is>
          <t>3|
3</t>
        </is>
      </c>
      <c r="BV179" s="2" t="inlineStr">
        <is>
          <t xml:space="preserve">|
</t>
        </is>
      </c>
      <c r="BW179" t="inlineStr">
        <is>
          <t>land dat wordt gebruikt voor grasteelt (i.t.t. bouwland), met gras begroeid land</t>
        </is>
      </c>
      <c r="BX179" s="2" t="inlineStr">
        <is>
          <t>obszary trawiaste|
użytki zielone</t>
        </is>
      </c>
      <c r="BY179" s="2" t="inlineStr">
        <is>
          <t>3|
3</t>
        </is>
      </c>
      <c r="BZ179" s="2" t="inlineStr">
        <is>
          <t xml:space="preserve">|
</t>
        </is>
      </c>
      <c r="CA179" t="inlineStr">
        <is>
          <t>grunty (łąki i pastwiska) zajęte pod uprawę traw lub innych upraw zielnych, zarówno naturalnych jak i powstałych w wyniku działalności rolniczej (zasianych).</t>
        </is>
      </c>
      <c r="CB179" s="2" t="inlineStr">
        <is>
          <t>prados naturais|
prado|
pradaria / pastagem</t>
        </is>
      </c>
      <c r="CC179" s="2" t="inlineStr">
        <is>
          <t>3|
3|
3</t>
        </is>
      </c>
      <c r="CD179" s="2" t="inlineStr">
        <is>
          <t xml:space="preserve">|
|
</t>
        </is>
      </c>
      <c r="CE179" t="inlineStr">
        <is>
          <t>Campo coberto de ervas que servem para pastagem.</t>
        </is>
      </c>
      <c r="CF179" s="2" t="inlineStr">
        <is>
          <t>pajiște</t>
        </is>
      </c>
      <c r="CG179" s="2" t="inlineStr">
        <is>
          <t>4</t>
        </is>
      </c>
      <c r="CH179" s="2" t="inlineStr">
        <is>
          <t/>
        </is>
      </c>
      <c r="CI179" t="inlineStr">
        <is>
          <t>loc acoperit cu iarbă (măruntă și deasă), folosită ca nutreț sau pentru pășunat; vegetație ierboasă care acoperă acest loc</t>
        </is>
      </c>
      <c r="CJ179" s="2" t="inlineStr">
        <is>
          <t>trávny porast</t>
        </is>
      </c>
      <c r="CK179" s="2" t="inlineStr">
        <is>
          <t>3</t>
        </is>
      </c>
      <c r="CL179" s="2" t="inlineStr">
        <is>
          <t/>
        </is>
      </c>
      <c r="CM179" t="inlineStr">
        <is>
          <t>&lt;a href="https://iate.europa.eu/entry/result/1623497/sk" target="_blank"&gt;lúky a pasienky&lt;/a&gt; alebo &lt;a href="https://iate.europa.eu/entry/result/1256644/sk" target="_blank"&gt;pastviny&lt;/a&gt;, ktoré sa nepovažujú za &lt;a href="https://iate.europa.eu/entry/result/1699665/sk" target="_blank"&gt;ornú pôdu&lt;/a&gt;</t>
        </is>
      </c>
      <c r="CN179" s="2" t="inlineStr">
        <is>
          <t>travišče|
travinje</t>
        </is>
      </c>
      <c r="CO179" s="2" t="inlineStr">
        <is>
          <t>3|
3</t>
        </is>
      </c>
      <c r="CP179" s="2" t="inlineStr">
        <is>
          <t xml:space="preserve">|
</t>
        </is>
      </c>
      <c r="CQ179" t="inlineStr">
        <is>
          <t>Agronomski izraz za vegetacijo, ki jo sestavljajo predvsem trave, v ruši pa je poleg njih najti tudi metuljnice in zeli. Značilno je, da so te rastline zelnate (in ne lesnate) in namenjene tudi za prehrano rastlinojedih živali.</t>
        </is>
      </c>
      <c r="CR179" s="2" t="inlineStr">
        <is>
          <t>gräsmark|
vall och bete</t>
        </is>
      </c>
      <c r="CS179" s="2" t="inlineStr">
        <is>
          <t>3|
3</t>
        </is>
      </c>
      <c r="CT179" s="2" t="inlineStr">
        <is>
          <t xml:space="preserve">|
</t>
        </is>
      </c>
      <c r="CU179" t="inlineStr">
        <is>
          <t/>
        </is>
      </c>
    </row>
    <row r="180">
      <c r="A180" s="1" t="str">
        <f>HYPERLINK("https://iate.europa.eu/entry/result/2251220/all", "2251220")</f>
        <v>2251220</v>
      </c>
      <c r="B180" t="inlineStr">
        <is>
          <t>ENERGY;ENVIRONMENT</t>
        </is>
      </c>
      <c r="C180" t="inlineStr">
        <is>
          <t>ENERGY|energy policy|energy industry|fuel;ENVIRONMENT|deterioration of the environment|nuisance|pollutant|atmospheric pollutant|greenhouse gas</t>
        </is>
      </c>
      <c r="D180" s="2" t="inlineStr">
        <is>
          <t>партида</t>
        </is>
      </c>
      <c r="E180" s="2" t="inlineStr">
        <is>
          <t>3</t>
        </is>
      </c>
      <c r="F180" s="2" t="inlineStr">
        <is>
          <t/>
        </is>
      </c>
      <c r="G180" t="inlineStr">
        <is>
          <t/>
        </is>
      </c>
      <c r="H180" s="2" t="inlineStr">
        <is>
          <t>dávka</t>
        </is>
      </c>
      <c r="I180" s="2" t="inlineStr">
        <is>
          <t>3</t>
        </is>
      </c>
      <c r="J180" s="2" t="inlineStr">
        <is>
          <t/>
        </is>
      </c>
      <c r="K180" t="inlineStr">
        <is>
          <t>množství paliva nebo materiálu podrobeného reprezentativnímu odběru vzorků a charakterizovaného a přemisťovaného v rámci jedné nakládky nebo kontinuálně po určitou dobu</t>
        </is>
      </c>
      <c r="L180" s="2" t="inlineStr">
        <is>
          <t>batch|
parti</t>
        </is>
      </c>
      <c r="M180" s="2" t="inlineStr">
        <is>
          <t>3|
3</t>
        </is>
      </c>
      <c r="N180" s="2" t="inlineStr">
        <is>
          <t xml:space="preserve">preferred|
</t>
        </is>
      </c>
      <c r="O180" t="inlineStr">
        <is>
          <t>mængde af brændsel
eller materiale, hvoraf der udtages repræsentative prøver, og som overføres som
én forsendelse eller kontinuerligt i en bestemt tidsperiode</t>
        </is>
      </c>
      <c r="P180" s="2" t="inlineStr">
        <is>
          <t>Charge</t>
        </is>
      </c>
      <c r="Q180" s="2" t="inlineStr">
        <is>
          <t>3</t>
        </is>
      </c>
      <c r="R180" s="2" t="inlineStr">
        <is>
          <t/>
        </is>
      </c>
      <c r="S180" t="inlineStr">
        <is>
          <t>bestimmte Brennstoff- oder Materialmenge, die als Einzellieferung oder kontinuierlich über einen bestimmten Zeitraum hinweg repräsentativ beprobt, charakterisiert und weitergeleitet wird</t>
        </is>
      </c>
      <c r="T180" s="2" t="inlineStr">
        <is>
          <t>παρτίδα</t>
        </is>
      </c>
      <c r="U180" s="2" t="inlineStr">
        <is>
          <t>3</t>
        </is>
      </c>
      <c r="V180" s="2" t="inlineStr">
        <is>
          <t/>
        </is>
      </c>
      <c r="W180" t="inlineStr">
        <is>
          <t>ποσότητα καυσίμου ή υλικού από την οποία έχει ληφθεί αντιπροσωπευτικό δείγμα και η οποία χαρακτηρίζεται και μεταφέρεται είτε ως ένα ενιαίο φορτίο ή συνεχώς σε συγκεκριμένη χρονική περίοδο</t>
        </is>
      </c>
      <c r="X180" s="2" t="inlineStr">
        <is>
          <t>batch|
batch of sustainable aviation fuels</t>
        </is>
      </c>
      <c r="Y180" s="2" t="inlineStr">
        <is>
          <t>3|
1</t>
        </is>
      </c>
      <c r="Z180" s="2" t="inlineStr">
        <is>
          <t xml:space="preserve">|
</t>
        </is>
      </c>
      <c r="AA180" t="inlineStr">
        <is>
          <t>amount of fuel or material representatively sampled and characterised, and transferred as one shipment or continuously over a specific period of time</t>
        </is>
      </c>
      <c r="AB180" s="2" t="inlineStr">
        <is>
          <t>partida|
lote</t>
        </is>
      </c>
      <c r="AC180" s="2" t="inlineStr">
        <is>
          <t>3|
3</t>
        </is>
      </c>
      <c r="AD180" s="2" t="inlineStr">
        <is>
          <t xml:space="preserve">|
</t>
        </is>
      </c>
      <c r="AE180" t="inlineStr">
        <is>
          <t>Cantidad de combustible o material de la que se toman muestras
 representativas, y que se identifica y transfiere como un único envío o
 se utiliza de manera continua durante un período específico.</t>
        </is>
      </c>
      <c r="AF180" s="2" t="inlineStr">
        <is>
          <t>partii</t>
        </is>
      </c>
      <c r="AG180" s="2" t="inlineStr">
        <is>
          <t>3</t>
        </is>
      </c>
      <c r="AH180" s="2" t="inlineStr">
        <is>
          <t/>
        </is>
      </c>
      <c r="AI180" t="inlineStr">
        <is>
          <t>ühe saadetisena või teatava ajavahemiku jooksul pidevalt edastatud kütuse- või materjalikogus, millest on võetud kontrollproovid ning mille omadusi on kirjeldatud</t>
        </is>
      </c>
      <c r="AJ180" s="2" t="inlineStr">
        <is>
          <t>erä</t>
        </is>
      </c>
      <c r="AK180" s="2" t="inlineStr">
        <is>
          <t>3</t>
        </is>
      </c>
      <c r="AL180" s="2" t="inlineStr">
        <is>
          <t/>
        </is>
      </c>
      <c r="AM180" t="inlineStr">
        <is>
          <t>tietty polttoaine- tai materiaalimäärä, josta on otettu edustavat näytteet, josta on laadittu kuvaus ja joka on siirretty yhtenä kuljetuksena tai siirretään jatkuvatoimisesti tietyn ajanjakson kuluessa</t>
        </is>
      </c>
      <c r="AN180" s="2" t="inlineStr">
        <is>
          <t>lot</t>
        </is>
      </c>
      <c r="AO180" s="2" t="inlineStr">
        <is>
          <t>3</t>
        </is>
      </c>
      <c r="AP180" s="2" t="inlineStr">
        <is>
          <t/>
        </is>
      </c>
      <c r="AQ180" t="inlineStr">
        <is>
          <t>quantité de combustible ou de matière échantillonnée de manière 
représentative et caractérisée et transférée en un seul chargement ou de
 manière continue pendant une période de temps donnée</t>
        </is>
      </c>
      <c r="AR180" s="2" t="inlineStr">
        <is>
          <t>baisc</t>
        </is>
      </c>
      <c r="AS180" s="2" t="inlineStr">
        <is>
          <t>3</t>
        </is>
      </c>
      <c r="AT180" s="2" t="inlineStr">
        <is>
          <t/>
        </is>
      </c>
      <c r="AU180" t="inlineStr">
        <is>
          <t/>
        </is>
      </c>
      <c r="AV180" s="2" t="inlineStr">
        <is>
          <t>šarža</t>
        </is>
      </c>
      <c r="AW180" s="2" t="inlineStr">
        <is>
          <t>3</t>
        </is>
      </c>
      <c r="AX180" s="2" t="inlineStr">
        <is>
          <t/>
        </is>
      </c>
      <c r="AY180" t="inlineStr">
        <is>
          <t>količina goriva ili materijala koji su reprezentativno uzorkovani i označeni te isporučeni kao jedna pošiljka, ili kontinuirano tijekom određenog vremenskog razdoblja</t>
        </is>
      </c>
      <c r="AZ180" s="2" t="inlineStr">
        <is>
          <t>tétel</t>
        </is>
      </c>
      <c r="BA180" s="2" t="inlineStr">
        <is>
          <t>3</t>
        </is>
      </c>
      <c r="BB180" s="2" t="inlineStr">
        <is>
          <t/>
        </is>
      </c>
      <c r="BC180" t="inlineStr">
        <is>
          <t>tüzelőanyag vagy más anyag adott mennyisége, amelyből reprezentatív mintát vettek és jellemeztek, valamint egy szállítmányként vagy egy adott időszak alatt folyamatosan továbbítottak</t>
        </is>
      </c>
      <c r="BD180" s="2" t="inlineStr">
        <is>
          <t>lotto</t>
        </is>
      </c>
      <c r="BE180" s="2" t="inlineStr">
        <is>
          <t>3</t>
        </is>
      </c>
      <c r="BF180" s="2" t="inlineStr">
        <is>
          <t/>
        </is>
      </c>
      <c r="BG180" t="inlineStr">
        <is>
          <t>quantità di combustibile o materiale sottoposta a campionamento in modo rappresentativo e trasferita in un'unica spedizione o in continuo nell'arco di un periodo di tempo specifico</t>
        </is>
      </c>
      <c r="BH180" s="2" t="inlineStr">
        <is>
          <t>partija</t>
        </is>
      </c>
      <c r="BI180" s="2" t="inlineStr">
        <is>
          <t>3</t>
        </is>
      </c>
      <c r="BJ180" s="2" t="inlineStr">
        <is>
          <t/>
        </is>
      </c>
      <c r="BK180" t="inlineStr">
        <is>
          <t>reprezentatyvųjį ėminį ir apibūdinimą atitinkančio kuro arba medžiagos kiekis, pristatomas viena siunta arba nepertraukiamai tam tikrą laikotarpį</t>
        </is>
      </c>
      <c r="BL180" s="2" t="inlineStr">
        <is>
          <t>partija</t>
        </is>
      </c>
      <c r="BM180" s="2" t="inlineStr">
        <is>
          <t>3</t>
        </is>
      </c>
      <c r="BN180" s="2" t="inlineStr">
        <is>
          <t/>
        </is>
      </c>
      <c r="BO180" t="inlineStr">
        <is>
          <t>degvielas/kurināmā vai materiāla daudzums, kas ir reprezentatīvi 
paraugots un raksturots un ko pārvieto kā vienu kravas sūtījumu vai 
nepārtraukti konkrētā laika periodā</t>
        </is>
      </c>
      <c r="BP180" s="2" t="inlineStr">
        <is>
          <t>lott</t>
        </is>
      </c>
      <c r="BQ180" s="2" t="inlineStr">
        <is>
          <t>3</t>
        </is>
      </c>
      <c r="BR180" s="2" t="inlineStr">
        <is>
          <t/>
        </is>
      </c>
      <c r="BS180" t="inlineStr">
        <is>
          <t>ammont ta' fjuwil jew materjal meħud bħala kampjun b'mod rappreżentattiv u kkaratterizzat u ttrasferit bħala vjeġġ wieħed jew kontinwament fuq perjodu ta' żmien speċifiku</t>
        </is>
      </c>
      <c r="BT180" s="2" t="inlineStr">
        <is>
          <t>partij</t>
        </is>
      </c>
      <c r="BU180" s="2" t="inlineStr">
        <is>
          <t>3</t>
        </is>
      </c>
      <c r="BV180" s="2" t="inlineStr">
        <is>
          <t/>
        </is>
      </c>
      <c r="BW180" t="inlineStr">
        <is>
          <t>"op representatieve wijze bemonsterde en gekarakteriseerde hoeveelheid brandstof of materiaal die hetzij in één keer, hetzij continu gedurende een bepaald tijdsverloop wordt overgebracht"</t>
        </is>
      </c>
      <c r="BX180" s="2" t="inlineStr">
        <is>
          <t>partia</t>
        </is>
      </c>
      <c r="BY180" s="2" t="inlineStr">
        <is>
          <t>3</t>
        </is>
      </c>
      <c r="BZ180" s="2" t="inlineStr">
        <is>
          <t/>
        </is>
      </c>
      <c r="CA180" t="inlineStr">
        <is>
          <t>ilość paliwa lub materiału poddana reprezentatywnemu próbkowaniu i scharakteryzowana, przekazywana jako jednorazowa dostawa lub w sposób ciągły w określonym czasie</t>
        </is>
      </c>
      <c r="CB180" s="2" t="inlineStr">
        <is>
          <t>lote</t>
        </is>
      </c>
      <c r="CC180" s="2" t="inlineStr">
        <is>
          <t>3</t>
        </is>
      </c>
      <c r="CD180" s="2" t="inlineStr">
        <is>
          <t/>
        </is>
      </c>
      <c r="CE180" t="inlineStr">
        <is>
          <t>Quantidade de combustível ou matéria com amostragem e caracterização representativas e objeto de uma transferência única ou contínua durante um período específico.</t>
        </is>
      </c>
      <c r="CF180" s="2" t="inlineStr">
        <is>
          <t>lot</t>
        </is>
      </c>
      <c r="CG180" s="2" t="inlineStr">
        <is>
          <t>3</t>
        </is>
      </c>
      <c r="CH180" s="2" t="inlineStr">
        <is>
          <t/>
        </is>
      </c>
      <c r="CI180" t="inlineStr">
        <is>
          <t>o cantitate de combustibil sau de materie primă eșantionată și caracterizată în mod reprezentativ și transferată într-un singur transport sau în mod continuu de-a lungul unei anumite perioade de timp</t>
        </is>
      </c>
      <c r="CJ180" s="2" t="inlineStr">
        <is>
          <t>šarža|
dávka</t>
        </is>
      </c>
      <c r="CK180" s="2" t="inlineStr">
        <is>
          <t>3|
3</t>
        </is>
      </c>
      <c r="CL180" s="2" t="inlineStr">
        <is>
          <t xml:space="preserve">|
</t>
        </is>
      </c>
      <c r="CM180" t="inlineStr">
        <is>
          <t>množstvo paliva alebo materiálu, v prípade ktorého sa reprezentatívnym spôsobom odobrali vzorky a vykonala charakterizácia a ktoré sa previedlo ako jedna zásielka alebo postupne v rámci konkrétneho časového obdobia</t>
        </is>
      </c>
      <c r="CN180" s="2" t="inlineStr">
        <is>
          <t>šarža</t>
        </is>
      </c>
      <c r="CO180" s="2" t="inlineStr">
        <is>
          <t>3</t>
        </is>
      </c>
      <c r="CP180" s="2" t="inlineStr">
        <is>
          <t/>
        </is>
      </c>
      <c r="CQ180" t="inlineStr">
        <is>
          <t>količina goriva ali materiala, ki se reprezentativno vzorči in označi ter prenese kot ena pošiljka ali neprekinjeno v posameznem obdobju</t>
        </is>
      </c>
      <c r="CR180" s="2" t="inlineStr">
        <is>
          <t>parti</t>
        </is>
      </c>
      <c r="CS180" s="2" t="inlineStr">
        <is>
          <t>3</t>
        </is>
      </c>
      <c r="CT180" s="2" t="inlineStr">
        <is>
          <t/>
        </is>
      </c>
      <c r="CU180" t="inlineStr">
        <is>
          <t>viss mängd bränsle eller material som genomgår representativ provtagning och karakterisering, och som transporteras i en sändning eller överförs löpande över en viss tidsperiod</t>
        </is>
      </c>
    </row>
    <row r="181">
      <c r="A181" s="1" t="str">
        <f>HYPERLINK("https://iate.europa.eu/entry/result/3627992/all", "3627992")</f>
        <v>3627992</v>
      </c>
      <c r="B181" t="inlineStr">
        <is>
          <t>TRANSPORT</t>
        </is>
      </c>
      <c r="C181" t="inlineStr">
        <is>
          <t>TRANSPORT|land transport</t>
        </is>
      </c>
      <c r="D181" s="2" t="inlineStr">
        <is>
          <t>код за електромобилност|
идентификационен код за електромобилност</t>
        </is>
      </c>
      <c r="E181" s="2" t="inlineStr">
        <is>
          <t>3|
3</t>
        </is>
      </c>
      <c r="F181" s="2" t="inlineStr">
        <is>
          <t xml:space="preserve">|
</t>
        </is>
      </c>
      <c r="G181" t="inlineStr">
        <is>
          <t>уникален идентификационен код с национален код за &lt;a href="https://iate.europa.eu/entry/result/3619622/bg" target="_blank"&gt;доставиците на усулги за мобилност&lt;/a&gt; и &lt;a href="https://iate.europa.eu/entry/result/3619570/bg" target="_blank"&gt;операторите на зарядни точки&lt;/a&gt;</t>
        </is>
      </c>
      <c r="H181" t="inlineStr">
        <is>
          <t/>
        </is>
      </c>
      <c r="I181" t="inlineStr">
        <is>
          <t/>
        </is>
      </c>
      <c r="J181" t="inlineStr">
        <is>
          <t/>
        </is>
      </c>
      <c r="K181" t="inlineStr">
        <is>
          <t/>
        </is>
      </c>
      <c r="L181" s="2" t="inlineStr">
        <is>
          <t>identifikationskode for e-mobilitet</t>
        </is>
      </c>
      <c r="M181" s="2" t="inlineStr">
        <is>
          <t>3</t>
        </is>
      </c>
      <c r="N181" s="2" t="inlineStr">
        <is>
          <t/>
        </is>
      </c>
      <c r="O181" t="inlineStr">
        <is>
          <t>entydig identifikationskode med en national landekode anvendt til identifikation af &lt;a href="https://iate.europa.eu/entry/result/3619622/da" target="_blank"&gt;mobilitetstjenesteydere &lt;/a&gt;og ejere af ladestationer eller &lt;a href="https://iate.europa.eu/entry/result/3619570/da" target="_blank"&gt;ladepunktsoperatører&lt;/a&gt;</t>
        </is>
      </c>
      <c r="P181" s="2" t="inlineStr">
        <is>
          <t>ID-Code zur E-Mobilität</t>
        </is>
      </c>
      <c r="Q181" s="2" t="inlineStr">
        <is>
          <t>3</t>
        </is>
      </c>
      <c r="R181" s="2" t="inlineStr">
        <is>
          <t/>
        </is>
      </c>
      <c r="S181" t="inlineStr">
        <is>
          <t/>
        </is>
      </c>
      <c r="T181" s="2" t="inlineStr">
        <is>
          <t>κωδικός ταυτοποίησης της ηλεκτροκίνησης</t>
        </is>
      </c>
      <c r="U181" s="2" t="inlineStr">
        <is>
          <t>3</t>
        </is>
      </c>
      <c r="V181" s="2" t="inlineStr">
        <is>
          <t/>
        </is>
      </c>
      <c r="W181" t="inlineStr">
        <is>
          <t/>
        </is>
      </c>
      <c r="X181" s="2" t="inlineStr">
        <is>
          <t>electro-mobility ID code|
e-mobility ID code|
e-mobility code</t>
        </is>
      </c>
      <c r="Y181" s="2" t="inlineStr">
        <is>
          <t>3|
3|
3</t>
        </is>
      </c>
      <c r="Z181" s="2" t="inlineStr">
        <is>
          <t xml:space="preserve">|
|
</t>
        </is>
      </c>
      <c r="AA181" t="inlineStr">
        <is>
          <t>unique identification code with a national country code for &lt;i&gt;&lt;a href="https://iate.europa.eu/entry/result/3619622" target="_blank"&gt;mobility service providers&lt;/a&gt; (MSP)&lt;/i&gt; and charge station owners (CSO) or &lt;i&gt;&lt;a href="https://iate.europa.eu/entry/result/3619570" target="_blank"&gt;charge point operators&lt;/a&gt;&lt;/i&gt; (CPO)</t>
        </is>
      </c>
      <c r="AB181" s="2" t="inlineStr">
        <is>
          <t>código de identificación de la movilidad electrónica</t>
        </is>
      </c>
      <c r="AC181" s="2" t="inlineStr">
        <is>
          <t>3</t>
        </is>
      </c>
      <c r="AD181" s="2" t="inlineStr">
        <is>
          <t/>
        </is>
      </c>
      <c r="AE181" t="inlineStr">
        <is>
          <t>En el contexto de la infraestructura para
los combustibles alternativos, identificador único (que incluye un
identificador de país) que sirve para reconocer a los &lt;a href="https://iate.europa.eu/entry/result/3619570/es" target="_blank"&gt;operadores de puntos de recarga&lt;/a&gt; y a los &lt;a href="https://iate.europa.eu/entry/result/3619622/es" target="_blank"&gt;proveedores de servicios de movilidad&lt;/a&gt;.</t>
        </is>
      </c>
      <c r="AF181" t="inlineStr">
        <is>
          <t/>
        </is>
      </c>
      <c r="AG181" t="inlineStr">
        <is>
          <t/>
        </is>
      </c>
      <c r="AH181" t="inlineStr">
        <is>
          <t/>
        </is>
      </c>
      <c r="AI181" t="inlineStr">
        <is>
          <t/>
        </is>
      </c>
      <c r="AJ181" t="inlineStr">
        <is>
          <t/>
        </is>
      </c>
      <c r="AK181" t="inlineStr">
        <is>
          <t/>
        </is>
      </c>
      <c r="AL181" t="inlineStr">
        <is>
          <t/>
        </is>
      </c>
      <c r="AM181" t="inlineStr">
        <is>
          <t/>
        </is>
      </c>
      <c r="AN181" s="2" t="inlineStr">
        <is>
          <t>code d'identification de mobilité électrique|
code de mobilité électrique</t>
        </is>
      </c>
      <c r="AO181" s="2" t="inlineStr">
        <is>
          <t>3|
3</t>
        </is>
      </c>
      <c r="AP181" s="2" t="inlineStr">
        <is>
          <t xml:space="preserve">|
</t>
        </is>
      </c>
      <c r="AQ181" t="inlineStr">
        <is>
          <t>code d'identification unique comprenant un
identifiant national pour les &lt;a href="https://iate.europa.eu/entry/result/3619570/all" target="_blank"&gt;exploitants de points de recharge&lt;/a&gt; ainsi que pour les &lt;a href="https://iate.europa.eu/entry/result/3619622/all" target="_blank"&gt;prestataires de services de mobilité&lt;/a&gt;</t>
        </is>
      </c>
      <c r="AR181" t="inlineStr">
        <is>
          <t/>
        </is>
      </c>
      <c r="AS181" t="inlineStr">
        <is>
          <t/>
        </is>
      </c>
      <c r="AT181" t="inlineStr">
        <is>
          <t/>
        </is>
      </c>
      <c r="AU181" t="inlineStr">
        <is>
          <t/>
        </is>
      </c>
      <c r="AV181" t="inlineStr">
        <is>
          <t/>
        </is>
      </c>
      <c r="AW181" t="inlineStr">
        <is>
          <t/>
        </is>
      </c>
      <c r="AX181" t="inlineStr">
        <is>
          <t/>
        </is>
      </c>
      <c r="AY181" t="inlineStr">
        <is>
          <t/>
        </is>
      </c>
      <c r="AZ181" s="2" t="inlineStr">
        <is>
          <t>e-mobilitási kód|
e-mobilitási azonosító kód</t>
        </is>
      </c>
      <c r="BA181" s="2" t="inlineStr">
        <is>
          <t>3|
3</t>
        </is>
      </c>
      <c r="BB181" s="2" t="inlineStr">
        <is>
          <t xml:space="preserve">|
</t>
        </is>
      </c>
      <c r="BC181" t="inlineStr">
        <is>
          <t>nemzeti azonosítót tartalmazó egyedi
azonosító kód az &lt;a href="https://iate.europa.eu/entry/result/3619570/hu" target="_blank"&gt;elektromos töltőpontok üzemeltetői &lt;/a&gt;és a &lt;a href="https://iate.europa.eu/entry/result/3619622/hu" target="_blank"&gt;mobilitási szolgáltatók&lt;/a&gt; számára</t>
        </is>
      </c>
      <c r="BD181" t="inlineStr">
        <is>
          <t/>
        </is>
      </c>
      <c r="BE181" t="inlineStr">
        <is>
          <t/>
        </is>
      </c>
      <c r="BF181" t="inlineStr">
        <is>
          <t/>
        </is>
      </c>
      <c r="BG181" t="inlineStr">
        <is>
          <t/>
        </is>
      </c>
      <c r="BH181" s="2" t="inlineStr">
        <is>
          <t>elektromobilumo identifikavimo kodas|
e. mobiliumo kodas|
e. mobilumo identifikavimo kodas</t>
        </is>
      </c>
      <c r="BI181" s="2" t="inlineStr">
        <is>
          <t>3|
3|
3</t>
        </is>
      </c>
      <c r="BJ181" s="2" t="inlineStr">
        <is>
          <t xml:space="preserve">|
|
</t>
        </is>
      </c>
      <c r="BK181" t="inlineStr">
        <is>
          <t>valstybių narių paskirtos &lt;a href="https://iate.europa.eu/entry/result/3619449/lt" target="_blank"&gt;identifikavimo duomenų registravimo organizacijos&lt;/a&gt; išduodami ir administruojami unikalūs identifikavimo kodai, pagal kuriuos identifikuojami &lt;a href="https://iate.europa.eu/entry/result/3619570/lt" target="_blank"&gt;įkrovimo prieigos operatoriai&lt;/a&gt; ir &lt;a href="https://iate.europa.eu/entry/result/3619622/lt" target="_blank"&gt;judumo paslaugų teikėjai&lt;/a&gt;</t>
        </is>
      </c>
      <c r="BL181" s="2" t="inlineStr">
        <is>
          <t>e-mobilitātes ID kods|
e-mobilitātes kods|
elektromobilitātes ID kods</t>
        </is>
      </c>
      <c r="BM181" s="2" t="inlineStr">
        <is>
          <t>2|
2|
2</t>
        </is>
      </c>
      <c r="BN181" s="2" t="inlineStr">
        <is>
          <t xml:space="preserve">|
|
</t>
        </is>
      </c>
      <c r="BO181" t="inlineStr">
        <is>
          <t>dentifikācijas reģistrācijas organizācijas izsniegts unikāls identifikācijas (ID) kods, ar ko identificē &lt;a href="https://iate.europa.eu/entry/result/3619570/lv" target="_blank"&gt;uzlādes punktu operatorus&lt;/a&gt; un &lt;a href="https://iate.europa.eu/entry/result/3619622/lv" target="_blank"&gt;mobilitātes pakalpojumu sniedzējus&lt;/a&gt;</t>
        </is>
      </c>
      <c r="BP181" s="2" t="inlineStr">
        <is>
          <t>kodiċi tal-elettromobbiltà|
kodiċi tal-ID tal-mobbiltà elettronika|
kodiċi tal-ID tal-elettromobbiltà</t>
        </is>
      </c>
      <c r="BQ181" s="2" t="inlineStr">
        <is>
          <t>3|
3|
3</t>
        </is>
      </c>
      <c r="BR181" s="2" t="inlineStr">
        <is>
          <t xml:space="preserve">|
|
</t>
        </is>
      </c>
      <c r="BS181" t="inlineStr">
        <is>
          <t>kodiċi ta' identifikazzjoni uniku b'kodiċi nazzjonali tal-pajjiż għal &lt;a href="https://iate.europa.eu/entry/result/3619622/mt" target="_blank"&gt;fornituri ta' servizzi ta' mobilità&lt;/a&gt; u sidien tal-istazzjonijiet tal-irriċarġjar jew &lt;a href="https://iate.europa.eu/entry/result/3619570/mt" target="_blank"&gt;operaturi ta' punti tal-irriċarġjar&lt;/a&gt;</t>
        </is>
      </c>
      <c r="BT181" t="inlineStr">
        <is>
          <t/>
        </is>
      </c>
      <c r="BU181" t="inlineStr">
        <is>
          <t/>
        </is>
      </c>
      <c r="BV181" t="inlineStr">
        <is>
          <t/>
        </is>
      </c>
      <c r="BW181" t="inlineStr">
        <is>
          <t/>
        </is>
      </c>
      <c r="BX181" t="inlineStr">
        <is>
          <t/>
        </is>
      </c>
      <c r="BY181" t="inlineStr">
        <is>
          <t/>
        </is>
      </c>
      <c r="BZ181" t="inlineStr">
        <is>
          <t/>
        </is>
      </c>
      <c r="CA181" t="inlineStr">
        <is>
          <t/>
        </is>
      </c>
      <c r="CB181" t="inlineStr">
        <is>
          <t/>
        </is>
      </c>
      <c r="CC181" t="inlineStr">
        <is>
          <t/>
        </is>
      </c>
      <c r="CD181" t="inlineStr">
        <is>
          <t/>
        </is>
      </c>
      <c r="CE181" t="inlineStr">
        <is>
          <t/>
        </is>
      </c>
      <c r="CF181" t="inlineStr">
        <is>
          <t/>
        </is>
      </c>
      <c r="CG181" t="inlineStr">
        <is>
          <t/>
        </is>
      </c>
      <c r="CH181" t="inlineStr">
        <is>
          <t/>
        </is>
      </c>
      <c r="CI181" t="inlineStr">
        <is>
          <t/>
        </is>
      </c>
      <c r="CJ181" t="inlineStr">
        <is>
          <t/>
        </is>
      </c>
      <c r="CK181" t="inlineStr">
        <is>
          <t/>
        </is>
      </c>
      <c r="CL181" t="inlineStr">
        <is>
          <t/>
        </is>
      </c>
      <c r="CM181" t="inlineStr">
        <is>
          <t/>
        </is>
      </c>
      <c r="CN181" t="inlineStr">
        <is>
          <t/>
        </is>
      </c>
      <c r="CO181" t="inlineStr">
        <is>
          <t/>
        </is>
      </c>
      <c r="CP181" t="inlineStr">
        <is>
          <t/>
        </is>
      </c>
      <c r="CQ181" t="inlineStr">
        <is>
          <t/>
        </is>
      </c>
      <c r="CR181" t="inlineStr">
        <is>
          <t/>
        </is>
      </c>
      <c r="CS181" t="inlineStr">
        <is>
          <t/>
        </is>
      </c>
      <c r="CT181" t="inlineStr">
        <is>
          <t/>
        </is>
      </c>
      <c r="CU181" t="inlineStr">
        <is>
          <t/>
        </is>
      </c>
    </row>
    <row r="182">
      <c r="A182" s="1" t="str">
        <f>HYPERLINK("https://iate.europa.eu/entry/result/3627975/all", "3627975")</f>
        <v>3627975</v>
      </c>
      <c r="B182" t="inlineStr">
        <is>
          <t>ENVIRONMENT</t>
        </is>
      </c>
      <c r="C182" t="inlineStr">
        <is>
          <t>ENVIRONMENT|environmental policy</t>
        </is>
      </c>
      <c r="D182" s="2" t="inlineStr">
        <is>
          <t>преходно алтернативно гориво</t>
        </is>
      </c>
      <c r="E182" s="2" t="inlineStr">
        <is>
          <t>2</t>
        </is>
      </c>
      <c r="F182" s="2" t="inlineStr">
        <is>
          <t/>
        </is>
      </c>
      <c r="G182" t="inlineStr">
        <is>
          <t/>
        </is>
      </c>
      <c r="H182" t="inlineStr">
        <is>
          <t/>
        </is>
      </c>
      <c r="I182" t="inlineStr">
        <is>
          <t/>
        </is>
      </c>
      <c r="J182" t="inlineStr">
        <is>
          <t/>
        </is>
      </c>
      <c r="K182" t="inlineStr">
        <is>
          <t/>
        </is>
      </c>
      <c r="L182" t="inlineStr">
        <is>
          <t/>
        </is>
      </c>
      <c r="M182" t="inlineStr">
        <is>
          <t/>
        </is>
      </c>
      <c r="N182" t="inlineStr">
        <is>
          <t/>
        </is>
      </c>
      <c r="O182" t="inlineStr">
        <is>
          <t/>
        </is>
      </c>
      <c r="P182" t="inlineStr">
        <is>
          <t/>
        </is>
      </c>
      <c r="Q182" t="inlineStr">
        <is>
          <t/>
        </is>
      </c>
      <c r="R182" t="inlineStr">
        <is>
          <t/>
        </is>
      </c>
      <c r="S182" t="inlineStr">
        <is>
          <t/>
        </is>
      </c>
      <c r="T182" s="2" t="inlineStr">
        <is>
          <t>μεταβατικό εναλλακτικό καύσιμο</t>
        </is>
      </c>
      <c r="U182" s="2" t="inlineStr">
        <is>
          <t>3</t>
        </is>
      </c>
      <c r="V182" s="2" t="inlineStr">
        <is>
          <t/>
        </is>
      </c>
      <c r="W182" t="inlineStr">
        <is>
          <t>&lt;div&gt;&lt;b&gt;«εναλλακτικά καύσιμα»:&lt;/b&gt; τα καύσιμα ή οι πηγές τροφοδοσίας ισχύος που λειτουργούν, έστω και εν μέρει, ως υποκατάστατο των πηγών ορυκτού πετρελαίου κατά την παροχή ενέργειας στις μεταφορές και που μπορούν δυνητικά να συμβάλουν στην απαλλαγή των μεταφορών από τις ανθρακούχες εκπομπές, ενισχύοντας τις περιβαλλοντικές επιδόσεις του εν λόγω τομέα, όπως μεταξύ άλλων τα εξής:&lt;/div&gt;&lt;div&gt;α)«&lt;b&gt;εναλλακτικά &lt;/b&gt;καύσιμα για οχήματα με μηδενικές εκπομπές»:&lt;/div&gt;&lt;div&gt;–ηλεκτρική ενέργεια,&lt;/div&gt;&lt;div&gt;–υδρογόνο,&lt;/div&gt;&lt;div&gt;–αμμωνία,&lt;/div&gt;&lt;div&gt;β)«ανανεώσιμα καύσιμα»:&lt;/div&gt;&lt;div&gt;–καύσιμα βιομάζας και βιοκαύσιμα, όπως ορίζονται στο άρθρο 2 σημεία 27 και 33 της οδηγίας (ΕΕ) 2018/2001,&lt;/div&gt;&lt;div&gt;–συνθετικά και παραφινικά καύσιμα, στα οποία περιλαμβάνεται και η αμμωνία, και τα οποία παράγονται από ανανεώσιμες πηγές ενέργειας,&lt;/div&gt;&lt;div&gt;γ)«&lt;b&gt;εναλλακτικά&lt;/b&gt; ορυκτά καύσιμα» που χρησιμοποιούνται για μεταβατική περίοδο:&lt;/div&gt;&lt;div&gt;–φυσικό αέριο, σε αέρια μορφή (συμπιεσμένο φυσικό αέριο – ΣΦΑ) και σε υγροποιημένη μορφή (υγροποιημένο φυσικό αέριο &lt;/div&gt;&lt;div&gt;– ΥΦΑ),&lt;/div&gt;&lt;div&gt;–υγραέριο (LPG),&lt;/div&gt;&lt;div&gt;–συνθετικά και παραφινικά καύσιμα που παράγονται από μη ανανεώσιμες πηγές ενέργειας·&lt;/div&gt;</t>
        </is>
      </c>
      <c r="X182" s="2" t="inlineStr">
        <is>
          <t>transitional alternative fuel</t>
        </is>
      </c>
      <c r="Y182" s="2" t="inlineStr">
        <is>
          <t>3</t>
        </is>
      </c>
      <c r="Z182" s="2" t="inlineStr">
        <is>
          <t/>
        </is>
      </c>
      <c r="AA182" t="inlineStr">
        <is>
          <t>alternative
fuels for a transitional phase where the fossil part of a fossil and 
renewable
fuel blend is progressively phased out by the integration of a higher share of
renewables</t>
        </is>
      </c>
      <c r="AB182" s="2" t="inlineStr">
        <is>
          <t>combustible alternativo transitorio</t>
        </is>
      </c>
      <c r="AC182" s="2" t="inlineStr">
        <is>
          <t>3</t>
        </is>
      </c>
      <c r="AD182" s="2" t="inlineStr">
        <is>
          <t/>
        </is>
      </c>
      <c r="AE182" t="inlineStr">
        <is>
          <t>Combustible
alternativo que puede utilizarse en una fase transitoria a fin de contribuir a
la descarbonización.</t>
        </is>
      </c>
      <c r="AF182" t="inlineStr">
        <is>
          <t/>
        </is>
      </c>
      <c r="AG182" t="inlineStr">
        <is>
          <t/>
        </is>
      </c>
      <c r="AH182" t="inlineStr">
        <is>
          <t/>
        </is>
      </c>
      <c r="AI182" t="inlineStr">
        <is>
          <t/>
        </is>
      </c>
      <c r="AJ182" t="inlineStr">
        <is>
          <t/>
        </is>
      </c>
      <c r="AK182" t="inlineStr">
        <is>
          <t/>
        </is>
      </c>
      <c r="AL182" t="inlineStr">
        <is>
          <t/>
        </is>
      </c>
      <c r="AM182" t="inlineStr">
        <is>
          <t/>
        </is>
      </c>
      <c r="AN182" s="2" t="inlineStr">
        <is>
          <t>carburant alternatif de transition|
carburant alternatif transitoire</t>
        </is>
      </c>
      <c r="AO182" s="2" t="inlineStr">
        <is>
          <t>3|
2</t>
        </is>
      </c>
      <c r="AP182" s="2" t="inlineStr">
        <is>
          <t xml:space="preserve">|
</t>
        </is>
      </c>
      <c r="AQ182" t="inlineStr">
        <is>
          <t>&lt;div&gt;carburant composé de combustibles fossiles et d’énergies renouvelables dont la partie fossile est progressivement 
éliminée par l'intégration d’une part plus importante d’énergies renouvelables&lt;/div&gt;</t>
        </is>
      </c>
      <c r="AR182" t="inlineStr">
        <is>
          <t/>
        </is>
      </c>
      <c r="AS182" t="inlineStr">
        <is>
          <t/>
        </is>
      </c>
      <c r="AT182" t="inlineStr">
        <is>
          <t/>
        </is>
      </c>
      <c r="AU182" t="inlineStr">
        <is>
          <t/>
        </is>
      </c>
      <c r="AV182" t="inlineStr">
        <is>
          <t/>
        </is>
      </c>
      <c r="AW182" t="inlineStr">
        <is>
          <t/>
        </is>
      </c>
      <c r="AX182" t="inlineStr">
        <is>
          <t/>
        </is>
      </c>
      <c r="AY182" t="inlineStr">
        <is>
          <t/>
        </is>
      </c>
      <c r="AZ182" s="2" t="inlineStr">
        <is>
          <t>átmeneti alternatív üzemanyag</t>
        </is>
      </c>
      <c r="BA182" s="2" t="inlineStr">
        <is>
          <t>2</t>
        </is>
      </c>
      <c r="BB182" s="2" t="inlineStr">
        <is>
          <t/>
        </is>
      </c>
      <c r="BC182" t="inlineStr">
        <is>
          <t>fosszilis és megújuló üzemanyag keverékéből
álló olyan alternatív üzemanyag, amelynek esetében a fosszilis összetevőt
fokozatosan egyre nagyobb arányban váltja fel megújuló összetevő</t>
        </is>
      </c>
      <c r="BD182" t="inlineStr">
        <is>
          <t/>
        </is>
      </c>
      <c r="BE182" t="inlineStr">
        <is>
          <t/>
        </is>
      </c>
      <c r="BF182" t="inlineStr">
        <is>
          <t/>
        </is>
      </c>
      <c r="BG182" t="inlineStr">
        <is>
          <t/>
        </is>
      </c>
      <c r="BH182" s="2" t="inlineStr">
        <is>
          <t>pereinamojo laikotarpio alternatyvieji degalai</t>
        </is>
      </c>
      <c r="BI182" s="2" t="inlineStr">
        <is>
          <t>3</t>
        </is>
      </c>
      <c r="BJ182" s="2" t="inlineStr">
        <is>
          <t/>
        </is>
      </c>
      <c r="BK182" t="inlineStr">
        <is>
          <t>pereinamuoju laikotarpiu naudojamas iškastinio kuro ir kuro iš
atsinaujinančiųjų energijos išteklių mišinys, kuriame iškastinio kuro dalis palaipsniui
mažinama, įtraukiant vis didesnę kuro iš atsinaujinančiųjų energijos išteklių dalį</t>
        </is>
      </c>
      <c r="BL182" s="2" t="inlineStr">
        <is>
          <t>pārejas alternatīvā degviela</t>
        </is>
      </c>
      <c r="BM182" s="2" t="inlineStr">
        <is>
          <t>2</t>
        </is>
      </c>
      <c r="BN182" s="2" t="inlineStr">
        <is>
          <t/>
        </is>
      </c>
      <c r="BO182" t="inlineStr">
        <is>
          <t>alternatīva degviela, kurā arvien pieaug atjaunojamo energoresursu daļa un fosilās
enerģijas daļa tiek pakāpeniski samazināta</t>
        </is>
      </c>
      <c r="BP182" s="2" t="inlineStr">
        <is>
          <t>fjuwil alternattiv tranżitorju</t>
        </is>
      </c>
      <c r="BQ182" s="2" t="inlineStr">
        <is>
          <t>3</t>
        </is>
      </c>
      <c r="BR182" s="2" t="inlineStr">
        <is>
          <t/>
        </is>
      </c>
      <c r="BS182" t="inlineStr">
        <is>
          <t>fjuwils alternattivi għal fażi tranżitorja, fejn il-parti fossili ta' taħlita ta' fjuwil magħmula minn fjuwils fossili u alternattivi titneħħa gradwalment billi jiġi integrat sehem akbar ta' enerġija rinnovabbli</t>
        </is>
      </c>
      <c r="BT182" t="inlineStr">
        <is>
          <t/>
        </is>
      </c>
      <c r="BU182" t="inlineStr">
        <is>
          <t/>
        </is>
      </c>
      <c r="BV182" t="inlineStr">
        <is>
          <t/>
        </is>
      </c>
      <c r="BW182" t="inlineStr">
        <is>
          <t/>
        </is>
      </c>
      <c r="BX182" t="inlineStr">
        <is>
          <t/>
        </is>
      </c>
      <c r="BY182" t="inlineStr">
        <is>
          <t/>
        </is>
      </c>
      <c r="BZ182" t="inlineStr">
        <is>
          <t/>
        </is>
      </c>
      <c r="CA182" t="inlineStr">
        <is>
          <t/>
        </is>
      </c>
      <c r="CB182" s="2" t="inlineStr">
        <is>
          <t>combustível alternativo de transição</t>
        </is>
      </c>
      <c r="CC182" s="2" t="inlineStr">
        <is>
          <t>3</t>
        </is>
      </c>
      <c r="CD182" s="2" t="inlineStr">
        <is>
          <t/>
        </is>
      </c>
      <c r="CE182" t="inlineStr">
        <is>
          <t>Combustível alternativo para uma fase de transição, em que a componente fóssil é gradualmente eliminada através 
da integração de uma percentagem mais elevada de combustíveis renováveis.</t>
        </is>
      </c>
      <c r="CF182" t="inlineStr">
        <is>
          <t/>
        </is>
      </c>
      <c r="CG182" t="inlineStr">
        <is>
          <t/>
        </is>
      </c>
      <c r="CH182" t="inlineStr">
        <is>
          <t/>
        </is>
      </c>
      <c r="CI182" t="inlineStr">
        <is>
          <t/>
        </is>
      </c>
      <c r="CJ182" t="inlineStr">
        <is>
          <t/>
        </is>
      </c>
      <c r="CK182" t="inlineStr">
        <is>
          <t/>
        </is>
      </c>
      <c r="CL182" t="inlineStr">
        <is>
          <t/>
        </is>
      </c>
      <c r="CM182" t="inlineStr">
        <is>
          <t/>
        </is>
      </c>
      <c r="CN182" t="inlineStr">
        <is>
          <t/>
        </is>
      </c>
      <c r="CO182" t="inlineStr">
        <is>
          <t/>
        </is>
      </c>
      <c r="CP182" t="inlineStr">
        <is>
          <t/>
        </is>
      </c>
      <c r="CQ182" t="inlineStr">
        <is>
          <t/>
        </is>
      </c>
      <c r="CR182" t="inlineStr">
        <is>
          <t/>
        </is>
      </c>
      <c r="CS182" t="inlineStr">
        <is>
          <t/>
        </is>
      </c>
      <c r="CT182" t="inlineStr">
        <is>
          <t/>
        </is>
      </c>
      <c r="CU182" t="inlineStr">
        <is>
          <t/>
        </is>
      </c>
    </row>
    <row r="183">
      <c r="A183" s="1" t="str">
        <f>HYPERLINK("https://iate.europa.eu/entry/result/3628008/all", "3628008")</f>
        <v>3628008</v>
      </c>
      <c r="B183" t="inlineStr">
        <is>
          <t>TRANSPORT;ENERGY</t>
        </is>
      </c>
      <c r="C183" t="inlineStr">
        <is>
          <t>TRANSPORT|land transport;ENERGY|energy policy|energy industry</t>
        </is>
      </c>
      <c r="D183" s="2" t="inlineStr">
        <is>
          <t>заряден съединител</t>
        </is>
      </c>
      <c r="E183" s="2" t="inlineStr">
        <is>
          <t>3</t>
        </is>
      </c>
      <c r="F183" s="2" t="inlineStr">
        <is>
          <t/>
        </is>
      </c>
      <c r="G183" t="inlineStr">
        <is>
          <t/>
        </is>
      </c>
      <c r="H183" t="inlineStr">
        <is>
          <t/>
        </is>
      </c>
      <c r="I183" t="inlineStr">
        <is>
          <t/>
        </is>
      </c>
      <c r="J183" t="inlineStr">
        <is>
          <t/>
        </is>
      </c>
      <c r="K183" t="inlineStr">
        <is>
          <t/>
        </is>
      </c>
      <c r="L183" s="2" t="inlineStr">
        <is>
          <t>stikforbindelse</t>
        </is>
      </c>
      <c r="M183" s="2" t="inlineStr">
        <is>
          <t>3</t>
        </is>
      </c>
      <c r="N183" s="2" t="inlineStr">
        <is>
          <t/>
        </is>
      </c>
      <c r="O183" t="inlineStr">
        <is>
          <t>den fysiske grænseflade mellem ladestanderen og det elektriske køretøj, hvorigennem den elektriske energi udveksles</t>
        </is>
      </c>
      <c r="P183" t="inlineStr">
        <is>
          <t/>
        </is>
      </c>
      <c r="Q183" t="inlineStr">
        <is>
          <t/>
        </is>
      </c>
      <c r="R183" t="inlineStr">
        <is>
          <t/>
        </is>
      </c>
      <c r="S183" t="inlineStr">
        <is>
          <t/>
        </is>
      </c>
      <c r="T183" s="2" t="inlineStr">
        <is>
          <t>συνδετήρας επαναφόρτισης</t>
        </is>
      </c>
      <c r="U183" s="2" t="inlineStr">
        <is>
          <t>3</t>
        </is>
      </c>
      <c r="V183" s="2" t="inlineStr">
        <is>
          <t/>
        </is>
      </c>
      <c r="W183" t="inlineStr">
        <is>
          <t>η φυσική διεπαφή μεταξύ του σημείου επαναφόρτισης και του ηλεκτρικού οχήματος μέσω της οποίας ανταλλάσσεται η ηλεκτρική ενέργεια</t>
        </is>
      </c>
      <c r="X183" s="2" t="inlineStr">
        <is>
          <t>connector|
charging plug|
charging connector|
recharging connector</t>
        </is>
      </c>
      <c r="Y183" s="2" t="inlineStr">
        <is>
          <t>3|
1|
1|
3</t>
        </is>
      </c>
      <c r="Z183" s="2" t="inlineStr">
        <is>
          <t xml:space="preserve">|
|
|
</t>
        </is>
      </c>
      <c r="AA183" t="inlineStr">
        <is>
          <t>physical interface between the recharging or refuelling point and the vehicle through which the fuel or electric energy is exchanged</t>
        </is>
      </c>
      <c r="AB183" s="2" t="inlineStr">
        <is>
          <t>conector de recarga</t>
        </is>
      </c>
      <c r="AC183" s="2" t="inlineStr">
        <is>
          <t>3</t>
        </is>
      </c>
      <c r="AD183" s="2" t="inlineStr">
        <is>
          <t/>
        </is>
      </c>
      <c r="AE183" t="inlineStr">
        <is>
          <t>Enchufe o clavija que se encuentra a ambos
extremos del &lt;a href="https://iate.europa.eu/entry/result/3628012/es" target="_blank"&gt;cable de recarga&lt;/a&gt;, posibilitando la conexión inequívoca a la
red eléctrica.</t>
        </is>
      </c>
      <c r="AF183" t="inlineStr">
        <is>
          <t/>
        </is>
      </c>
      <c r="AG183" t="inlineStr">
        <is>
          <t/>
        </is>
      </c>
      <c r="AH183" t="inlineStr">
        <is>
          <t/>
        </is>
      </c>
      <c r="AI183" t="inlineStr">
        <is>
          <t/>
        </is>
      </c>
      <c r="AJ183" t="inlineStr">
        <is>
          <t/>
        </is>
      </c>
      <c r="AK183" t="inlineStr">
        <is>
          <t/>
        </is>
      </c>
      <c r="AL183" t="inlineStr">
        <is>
          <t/>
        </is>
      </c>
      <c r="AM183" t="inlineStr">
        <is>
          <t/>
        </is>
      </c>
      <c r="AN183" s="2" t="inlineStr">
        <is>
          <t>connecteur de charge|
connecteur|
connecteur de recharge</t>
        </is>
      </c>
      <c r="AO183" s="2" t="inlineStr">
        <is>
          <t>3|
3|
3</t>
        </is>
      </c>
      <c r="AP183" s="2" t="inlineStr">
        <is>
          <t xml:space="preserve">|
|
</t>
        </is>
      </c>
      <c r="AQ183" t="inlineStr">
        <is>
          <t>interface physique entre le point de recharge et le véhicule électrique qui permet l’échange de l’énergie électrique</t>
        </is>
      </c>
      <c r="AR183" t="inlineStr">
        <is>
          <t/>
        </is>
      </c>
      <c r="AS183" t="inlineStr">
        <is>
          <t/>
        </is>
      </c>
      <c r="AT183" t="inlineStr">
        <is>
          <t/>
        </is>
      </c>
      <c r="AU183" t="inlineStr">
        <is>
          <t/>
        </is>
      </c>
      <c r="AV183" t="inlineStr">
        <is>
          <t/>
        </is>
      </c>
      <c r="AW183" t="inlineStr">
        <is>
          <t/>
        </is>
      </c>
      <c r="AX183" t="inlineStr">
        <is>
          <t/>
        </is>
      </c>
      <c r="AY183" t="inlineStr">
        <is>
          <t/>
        </is>
      </c>
      <c r="AZ183" s="2" t="inlineStr">
        <is>
          <t>csatlakozó|
töltőcsatlakozó</t>
        </is>
      </c>
      <c r="BA183" s="2" t="inlineStr">
        <is>
          <t>3|
3</t>
        </is>
      </c>
      <c r="BB183" s="2" t="inlineStr">
        <is>
          <t xml:space="preserve">|
</t>
        </is>
      </c>
      <c r="BC183" t="inlineStr">
        <is>
          <t>az elektromos töltőpont és az
elektromos jármű közötti fizikai interfész, amelyen keresztül a villamos
energia cserélődik</t>
        </is>
      </c>
      <c r="BD183" t="inlineStr">
        <is>
          <t/>
        </is>
      </c>
      <c r="BE183" t="inlineStr">
        <is>
          <t/>
        </is>
      </c>
      <c r="BF183" t="inlineStr">
        <is>
          <t/>
        </is>
      </c>
      <c r="BG183" t="inlineStr">
        <is>
          <t/>
        </is>
      </c>
      <c r="BH183" s="2" t="inlineStr">
        <is>
          <t>įkrovimo jungtis|
jungtis</t>
        </is>
      </c>
      <c r="BI183" s="2" t="inlineStr">
        <is>
          <t>3|
3</t>
        </is>
      </c>
      <c r="BJ183" s="2" t="inlineStr">
        <is>
          <t xml:space="preserve">|
</t>
        </is>
      </c>
      <c r="BK183" t="inlineStr">
        <is>
          <t>fizinė įkrovimo prieigos ir elektrinės transporto priemonės sąsaja, per kurią keičiamasi elektros energija</t>
        </is>
      </c>
      <c r="BL183" s="2" t="inlineStr">
        <is>
          <t>uzlādes savienotājs</t>
        </is>
      </c>
      <c r="BM183" s="2" t="inlineStr">
        <is>
          <t>2</t>
        </is>
      </c>
      <c r="BN183" s="2" t="inlineStr">
        <is>
          <t/>
        </is>
      </c>
      <c r="BO183" t="inlineStr">
        <is>
          <t>fiziska saskarne, caur kuru notiek degvielas vai elektroenerģijas apmaiņa starp 
uzlādes vai uzpildes punktu un transportlīdzekli</t>
        </is>
      </c>
      <c r="BP183" s="2" t="inlineStr">
        <is>
          <t>konnettur tal-irriċarġjar</t>
        </is>
      </c>
      <c r="BQ183" s="2" t="inlineStr">
        <is>
          <t>3</t>
        </is>
      </c>
      <c r="BR183" s="2" t="inlineStr">
        <is>
          <t/>
        </is>
      </c>
      <c r="BS183" t="inlineStr">
        <is>
          <t>interfaċċa fiżika bejn il-punt tal-irriċarġjar jew ta' riforniment u l-vettura, li permezz tagħha jiġi skambjat il-fjuwil jew l-enerġija elettrika</t>
        </is>
      </c>
      <c r="BT183" t="inlineStr">
        <is>
          <t/>
        </is>
      </c>
      <c r="BU183" t="inlineStr">
        <is>
          <t/>
        </is>
      </c>
      <c r="BV183" t="inlineStr">
        <is>
          <t/>
        </is>
      </c>
      <c r="BW183" t="inlineStr">
        <is>
          <t/>
        </is>
      </c>
      <c r="BX183" t="inlineStr">
        <is>
          <t/>
        </is>
      </c>
      <c r="BY183" t="inlineStr">
        <is>
          <t/>
        </is>
      </c>
      <c r="BZ183" t="inlineStr">
        <is>
          <t/>
        </is>
      </c>
      <c r="CA183" t="inlineStr">
        <is>
          <t/>
        </is>
      </c>
      <c r="CB183" s="2" t="inlineStr">
        <is>
          <t>conector|
conector de carregamento</t>
        </is>
      </c>
      <c r="CC183" s="2" t="inlineStr">
        <is>
          <t>3|
3</t>
        </is>
      </c>
      <c r="CD183" s="2" t="inlineStr">
        <is>
          <t xml:space="preserve">|
</t>
        </is>
      </c>
      <c r="CE183" t="inlineStr">
        <is>
          <t>Interface física entre o ponto de carregamento e o veículo elétrico através da qual ocorre a troca de energia elétrica.</t>
        </is>
      </c>
      <c r="CF183" t="inlineStr">
        <is>
          <t/>
        </is>
      </c>
      <c r="CG183" t="inlineStr">
        <is>
          <t/>
        </is>
      </c>
      <c r="CH183" t="inlineStr">
        <is>
          <t/>
        </is>
      </c>
      <c r="CI183" t="inlineStr">
        <is>
          <t/>
        </is>
      </c>
      <c r="CJ183" t="inlineStr">
        <is>
          <t/>
        </is>
      </c>
      <c r="CK183" t="inlineStr">
        <is>
          <t/>
        </is>
      </c>
      <c r="CL183" t="inlineStr">
        <is>
          <t/>
        </is>
      </c>
      <c r="CM183" t="inlineStr">
        <is>
          <t/>
        </is>
      </c>
      <c r="CN183" t="inlineStr">
        <is>
          <t/>
        </is>
      </c>
      <c r="CO183" t="inlineStr">
        <is>
          <t/>
        </is>
      </c>
      <c r="CP183" t="inlineStr">
        <is>
          <t/>
        </is>
      </c>
      <c r="CQ183" t="inlineStr">
        <is>
          <t/>
        </is>
      </c>
      <c r="CR183" t="inlineStr">
        <is>
          <t/>
        </is>
      </c>
      <c r="CS183" t="inlineStr">
        <is>
          <t/>
        </is>
      </c>
      <c r="CT183" t="inlineStr">
        <is>
          <t/>
        </is>
      </c>
      <c r="CU183" t="inlineStr">
        <is>
          <t/>
        </is>
      </c>
    </row>
    <row r="184">
      <c r="A184" s="1" t="str">
        <f>HYPERLINK("https://iate.europa.eu/entry/result/3628012/all", "3628012")</f>
        <v>3628012</v>
      </c>
      <c r="B184" t="inlineStr">
        <is>
          <t>ENERGY;TRANSPORT</t>
        </is>
      </c>
      <c r="C184" t="inlineStr">
        <is>
          <t>ENERGY|energy policy|energy policy|energy transport;TRANSPORT|land transport</t>
        </is>
      </c>
      <c r="D184" s="2" t="inlineStr">
        <is>
          <t>кабел за зареждане</t>
        </is>
      </c>
      <c r="E184" s="2" t="inlineStr">
        <is>
          <t>3</t>
        </is>
      </c>
      <c r="F184" s="2" t="inlineStr">
        <is>
          <t/>
        </is>
      </c>
      <c r="G184" t="inlineStr">
        <is>
          <t/>
        </is>
      </c>
      <c r="H184" t="inlineStr">
        <is>
          <t/>
        </is>
      </c>
      <c r="I184" t="inlineStr">
        <is>
          <t/>
        </is>
      </c>
      <c r="J184" t="inlineStr">
        <is>
          <t/>
        </is>
      </c>
      <c r="K184" t="inlineStr">
        <is>
          <t/>
        </is>
      </c>
      <c r="L184" s="2" t="inlineStr">
        <is>
          <t>opladningskabel|
ladekabel</t>
        </is>
      </c>
      <c r="M184" s="2" t="inlineStr">
        <is>
          <t>3|
3</t>
        </is>
      </c>
      <c r="N184" s="2" t="inlineStr">
        <is>
          <t xml:space="preserve">|
</t>
        </is>
      </c>
      <c r="O184" t="inlineStr">
        <is>
          <t>kabel, der forbinder en &lt;a href="https://iate.europa.eu/entry/result/3548582/da" target="_blank"&gt;ladestander/et ladepunkt&lt;/a&gt; eller et strømudttag med et elektrisk køretøj, når dette skal oplades</t>
        </is>
      </c>
      <c r="P184" t="inlineStr">
        <is>
          <t/>
        </is>
      </c>
      <c r="Q184" t="inlineStr">
        <is>
          <t/>
        </is>
      </c>
      <c r="R184" t="inlineStr">
        <is>
          <t/>
        </is>
      </c>
      <c r="S184" t="inlineStr">
        <is>
          <t/>
        </is>
      </c>
      <c r="T184" s="2" t="inlineStr">
        <is>
          <t>καλώδιο επαναφόρτισης</t>
        </is>
      </c>
      <c r="U184" s="2" t="inlineStr">
        <is>
          <t>3</t>
        </is>
      </c>
      <c r="V184" s="2" t="inlineStr">
        <is>
          <t/>
        </is>
      </c>
      <c r="W184" t="inlineStr">
        <is>
          <t>καλώδιο που συνδέει το σημείο επαναφόρτισης με το ηλεκτρικό όχημα</t>
        </is>
      </c>
      <c r="X184" s="2" t="inlineStr">
        <is>
          <t>charging cable|
recharging cable</t>
        </is>
      </c>
      <c r="Y184" s="2" t="inlineStr">
        <is>
          <t>1|
3</t>
        </is>
      </c>
      <c r="Z184" s="2" t="inlineStr">
        <is>
          <t xml:space="preserve">|
</t>
        </is>
      </c>
      <c r="AA184" t="inlineStr">
        <is>
          <t>cable that connects a charging point or the power outlet with an electric vehicle</t>
        </is>
      </c>
      <c r="AB184" s="2" t="inlineStr">
        <is>
          <t>cable de recarga|
cable de carga</t>
        </is>
      </c>
      <c r="AC184" s="2" t="inlineStr">
        <is>
          <t>3|
3</t>
        </is>
      </c>
      <c r="AD184" s="2" t="inlineStr">
        <is>
          <t xml:space="preserve">|
</t>
        </is>
      </c>
      <c r="AE184" t="inlineStr">
        <is>
          <t>Cable que sirve
para conectar un vehículo eléctrico a la toma eléctrica a fin de recargar las
baterías.</t>
        </is>
      </c>
      <c r="AF184" t="inlineStr">
        <is>
          <t/>
        </is>
      </c>
      <c r="AG184" t="inlineStr">
        <is>
          <t/>
        </is>
      </c>
      <c r="AH184" t="inlineStr">
        <is>
          <t/>
        </is>
      </c>
      <c r="AI184" t="inlineStr">
        <is>
          <t/>
        </is>
      </c>
      <c r="AJ184" t="inlineStr">
        <is>
          <t/>
        </is>
      </c>
      <c r="AK184" t="inlineStr">
        <is>
          <t/>
        </is>
      </c>
      <c r="AL184" t="inlineStr">
        <is>
          <t/>
        </is>
      </c>
      <c r="AM184" t="inlineStr">
        <is>
          <t/>
        </is>
      </c>
      <c r="AN184" s="2" t="inlineStr">
        <is>
          <t>câble de recharge</t>
        </is>
      </c>
      <c r="AO184" s="2" t="inlineStr">
        <is>
          <t>3</t>
        </is>
      </c>
      <c r="AP184" s="2" t="inlineStr">
        <is>
          <t/>
        </is>
      </c>
      <c r="AQ184" t="inlineStr">
        <is>
          <t>élément qui sert d’intermédiaire entre le support de charge et le véhicule électrique</t>
        </is>
      </c>
      <c r="AR184" t="inlineStr">
        <is>
          <t/>
        </is>
      </c>
      <c r="AS184" t="inlineStr">
        <is>
          <t/>
        </is>
      </c>
      <c r="AT184" t="inlineStr">
        <is>
          <t/>
        </is>
      </c>
      <c r="AU184" t="inlineStr">
        <is>
          <t/>
        </is>
      </c>
      <c r="AV184" t="inlineStr">
        <is>
          <t/>
        </is>
      </c>
      <c r="AW184" t="inlineStr">
        <is>
          <t/>
        </is>
      </c>
      <c r="AX184" t="inlineStr">
        <is>
          <t/>
        </is>
      </c>
      <c r="AY184" t="inlineStr">
        <is>
          <t/>
        </is>
      </c>
      <c r="AZ184" s="2" t="inlineStr">
        <is>
          <t>elektromos töltőkábel|
töltőkábel</t>
        </is>
      </c>
      <c r="BA184" s="2" t="inlineStr">
        <is>
          <t>3|
3</t>
        </is>
      </c>
      <c r="BB184" s="2" t="inlineStr">
        <is>
          <t xml:space="preserve">|
</t>
        </is>
      </c>
      <c r="BC184" t="inlineStr">
        <is>
          <t>kábel, amely összekapcsolja a csatlakozóaljzatot
és az elektromos járművet</t>
        </is>
      </c>
      <c r="BD184" t="inlineStr">
        <is>
          <t/>
        </is>
      </c>
      <c r="BE184" t="inlineStr">
        <is>
          <t/>
        </is>
      </c>
      <c r="BF184" t="inlineStr">
        <is>
          <t/>
        </is>
      </c>
      <c r="BG184" t="inlineStr">
        <is>
          <t/>
        </is>
      </c>
      <c r="BH184" s="2" t="inlineStr">
        <is>
          <t>įkrovimo kabelis</t>
        </is>
      </c>
      <c r="BI184" s="2" t="inlineStr">
        <is>
          <t>3</t>
        </is>
      </c>
      <c r="BJ184" s="2" t="inlineStr">
        <is>
          <t/>
        </is>
      </c>
      <c r="BK184" t="inlineStr">
        <is>
          <t/>
        </is>
      </c>
      <c r="BL184" s="2" t="inlineStr">
        <is>
          <t>uzlādes kabelis</t>
        </is>
      </c>
      <c r="BM184" s="2" t="inlineStr">
        <is>
          <t>2</t>
        </is>
      </c>
      <c r="BN184" s="2" t="inlineStr">
        <is>
          <t/>
        </is>
      </c>
      <c r="BO184" t="inlineStr">
        <is>
          <t>kabelis, kas uzlādes punktu vai strāvas kontaktligzdu savieno ar elektrotransportlīdzekli</t>
        </is>
      </c>
      <c r="BP184" s="2" t="inlineStr">
        <is>
          <t>kejbil tal-irriċarġjar</t>
        </is>
      </c>
      <c r="BQ184" s="2" t="inlineStr">
        <is>
          <t>3</t>
        </is>
      </c>
      <c r="BR184" s="2" t="inlineStr">
        <is>
          <t/>
        </is>
      </c>
      <c r="BS184" t="inlineStr">
        <is>
          <t>kejbil li jikkonnettja punt tal-irriċarġjar jew plagg tad-dawl ma' vettura elettrika</t>
        </is>
      </c>
      <c r="BT184" t="inlineStr">
        <is>
          <t/>
        </is>
      </c>
      <c r="BU184" t="inlineStr">
        <is>
          <t/>
        </is>
      </c>
      <c r="BV184" t="inlineStr">
        <is>
          <t/>
        </is>
      </c>
      <c r="BW184" t="inlineStr">
        <is>
          <t/>
        </is>
      </c>
      <c r="BX184" t="inlineStr">
        <is>
          <t/>
        </is>
      </c>
      <c r="BY184" t="inlineStr">
        <is>
          <t/>
        </is>
      </c>
      <c r="BZ184" t="inlineStr">
        <is>
          <t/>
        </is>
      </c>
      <c r="CA184" t="inlineStr">
        <is>
          <t/>
        </is>
      </c>
      <c r="CB184" t="inlineStr">
        <is>
          <t/>
        </is>
      </c>
      <c r="CC184" t="inlineStr">
        <is>
          <t/>
        </is>
      </c>
      <c r="CD184" t="inlineStr">
        <is>
          <t/>
        </is>
      </c>
      <c r="CE184" t="inlineStr">
        <is>
          <t/>
        </is>
      </c>
      <c r="CF184" t="inlineStr">
        <is>
          <t/>
        </is>
      </c>
      <c r="CG184" t="inlineStr">
        <is>
          <t/>
        </is>
      </c>
      <c r="CH184" t="inlineStr">
        <is>
          <t/>
        </is>
      </c>
      <c r="CI184" t="inlineStr">
        <is>
          <t/>
        </is>
      </c>
      <c r="CJ184" t="inlineStr">
        <is>
          <t/>
        </is>
      </c>
      <c r="CK184" t="inlineStr">
        <is>
          <t/>
        </is>
      </c>
      <c r="CL184" t="inlineStr">
        <is>
          <t/>
        </is>
      </c>
      <c r="CM184" t="inlineStr">
        <is>
          <t/>
        </is>
      </c>
      <c r="CN184" t="inlineStr">
        <is>
          <t/>
        </is>
      </c>
      <c r="CO184" t="inlineStr">
        <is>
          <t/>
        </is>
      </c>
      <c r="CP184" t="inlineStr">
        <is>
          <t/>
        </is>
      </c>
      <c r="CQ184" t="inlineStr">
        <is>
          <t/>
        </is>
      </c>
      <c r="CR184" t="inlineStr">
        <is>
          <t/>
        </is>
      </c>
      <c r="CS184" t="inlineStr">
        <is>
          <t/>
        </is>
      </c>
      <c r="CT184" t="inlineStr">
        <is>
          <t/>
        </is>
      </c>
      <c r="CU184" t="inlineStr">
        <is>
          <t/>
        </is>
      </c>
    </row>
    <row r="185">
      <c r="A185" s="1" t="str">
        <f>HYPERLINK("https://iate.europa.eu/entry/result/3628004/all", "3628004")</f>
        <v>3628004</v>
      </c>
      <c r="B185" t="inlineStr">
        <is>
          <t>ENVIRONMENT;ENERGY;TRANSPORT</t>
        </is>
      </c>
      <c r="C185" t="inlineStr">
        <is>
          <t>ENVIRONMENT|environmental policy|pollution control measures;ENERGY|energy policy;TRANSPORT|transport policy</t>
        </is>
      </c>
      <c r="D185" s="2" t="inlineStr">
        <is>
          <t>точка за бързо зареждане</t>
        </is>
      </c>
      <c r="E185" s="2" t="inlineStr">
        <is>
          <t>3</t>
        </is>
      </c>
      <c r="F185" s="2" t="inlineStr">
        <is>
          <t/>
        </is>
      </c>
      <c r="G185" t="inlineStr">
        <is>
          <t/>
        </is>
      </c>
      <c r="H185" t="inlineStr">
        <is>
          <t/>
        </is>
      </c>
      <c r="I185" t="inlineStr">
        <is>
          <t/>
        </is>
      </c>
      <c r="J185" t="inlineStr">
        <is>
          <t/>
        </is>
      </c>
      <c r="K185" t="inlineStr">
        <is>
          <t/>
        </is>
      </c>
      <c r="L185" s="2" t="inlineStr">
        <is>
          <t>hurtiglader|
hurtig ladestander</t>
        </is>
      </c>
      <c r="M185" s="2" t="inlineStr">
        <is>
          <t>3|
3</t>
        </is>
      </c>
      <c r="N185" s="2" t="inlineStr">
        <is>
          <t xml:space="preserve">|
</t>
        </is>
      </c>
      <c r="O185" t="inlineStr">
        <is>
          <t>ladestander, der gør det muligt at overføre elektricitet til et køretøj med en effekt, der &lt;div&gt;- for vekselstrøm er højere end 22kW , eller&lt;/div&gt;&lt;div&gt;- for jævnstrøm er lig med eller større end 50kW og mindre end 150 kW&lt;/div&gt;</t>
        </is>
      </c>
      <c r="P185" s="2" t="inlineStr">
        <is>
          <t>Schnellladepunkt</t>
        </is>
      </c>
      <c r="Q185" s="2" t="inlineStr">
        <is>
          <t>3</t>
        </is>
      </c>
      <c r="R185" s="2" t="inlineStr">
        <is>
          <t/>
        </is>
      </c>
      <c r="S185" t="inlineStr">
        <is>
          <t/>
        </is>
      </c>
      <c r="T185" s="2" t="inlineStr">
        <is>
          <t>σημείο ταχείας επαναφόρτισης</t>
        </is>
      </c>
      <c r="U185" s="2" t="inlineStr">
        <is>
          <t>3</t>
        </is>
      </c>
      <c r="V185" s="2" t="inlineStr">
        <is>
          <t/>
        </is>
      </c>
      <c r="W185" t="inlineStr">
        <is>
          <t/>
        </is>
      </c>
      <c r="X185" s="2" t="inlineStr">
        <is>
          <t>fast-charging point|
fast recharging point</t>
        </is>
      </c>
      <c r="Y185" s="2" t="inlineStr">
        <is>
          <t>3|
3</t>
        </is>
      </c>
      <c r="Z185" s="2" t="inlineStr">
        <is>
          <t xml:space="preserve">|
</t>
        </is>
      </c>
      <c r="AA185" t="inlineStr">
        <is>
          <t>recharging point that
allows for a transfer of electricity to an electric vehicle with a &lt;a href="https://iate.europa.eu/entry/result/922210/all" target="_blank"&gt;power output&lt;/a&gt; of &lt;br&gt;- more than 22 kW &lt;a href="https://iate.europa.eu/entry/result/1372745/all" target="_blank"&gt;AC&lt;/a&gt;, or&lt;br&gt;- between more than or equal to
50 and less than 150 kW &lt;a href="https://iate.europa.eu/entry/result/1372753/all" target="_blank"&gt;DC&lt;/a&gt;</t>
        </is>
      </c>
      <c r="AB185" s="2" t="inlineStr">
        <is>
          <t>punto de recarga rápida</t>
        </is>
      </c>
      <c r="AC185" s="2" t="inlineStr">
        <is>
          <t>3</t>
        </is>
      </c>
      <c r="AD185" s="2" t="inlineStr">
        <is>
          <t/>
        </is>
      </c>
      <c r="AE185" t="inlineStr">
        <is>
          <t>Punto de recarga que
permite transmitir electricidad a un vehículo eléctrico con una potencia:&lt;div&gt;- superior a 22 kW con corriente alterna;&lt;/div&gt;&lt;div&gt;- igual o superior a 50 kW e inferior a 150 kW con
corriente continua.&lt;/div&gt;</t>
        </is>
      </c>
      <c r="AF185" t="inlineStr">
        <is>
          <t/>
        </is>
      </c>
      <c r="AG185" t="inlineStr">
        <is>
          <t/>
        </is>
      </c>
      <c r="AH185" t="inlineStr">
        <is>
          <t/>
        </is>
      </c>
      <c r="AI185" t="inlineStr">
        <is>
          <t/>
        </is>
      </c>
      <c r="AJ185" t="inlineStr">
        <is>
          <t/>
        </is>
      </c>
      <c r="AK185" t="inlineStr">
        <is>
          <t/>
        </is>
      </c>
      <c r="AL185" t="inlineStr">
        <is>
          <t/>
        </is>
      </c>
      <c r="AM185" t="inlineStr">
        <is>
          <t/>
        </is>
      </c>
      <c r="AN185" s="2" t="inlineStr">
        <is>
          <t>point de recharge rapide</t>
        </is>
      </c>
      <c r="AO185" s="2" t="inlineStr">
        <is>
          <t>3</t>
        </is>
      </c>
      <c r="AP185" s="2" t="inlineStr">
        <is>
          <t/>
        </is>
      </c>
      <c r="AQ185" t="inlineStr">
        <is>
          <t>point de recharge permettant le transfert d'électricité vers
un véhicule électrique avec une &lt;a href="https://iate.europa.eu/entry/result/922210" target="_blank"&gt;puissance de sortie:&lt;/a&gt;&lt;div&gt;- supérieure à 22 kW sur &lt;a href="https://iate.europa.eu/entry/result/1372745" target="_blank"&gt;courant alternatif&lt;/a&gt;; ou &lt;/div&gt;&lt;div&gt;- supérieure ou égale à 50 kW et inférieure à 150 kW sur &lt;a href="https://iate.europa.eu/entry/result/1372753" target="_blank"&gt;courant continu&lt;/a&gt;&lt;/div&gt;</t>
        </is>
      </c>
      <c r="AR185" t="inlineStr">
        <is>
          <t/>
        </is>
      </c>
      <c r="AS185" t="inlineStr">
        <is>
          <t/>
        </is>
      </c>
      <c r="AT185" t="inlineStr">
        <is>
          <t/>
        </is>
      </c>
      <c r="AU185" t="inlineStr">
        <is>
          <t/>
        </is>
      </c>
      <c r="AV185" t="inlineStr">
        <is>
          <t/>
        </is>
      </c>
      <c r="AW185" t="inlineStr">
        <is>
          <t/>
        </is>
      </c>
      <c r="AX185" t="inlineStr">
        <is>
          <t/>
        </is>
      </c>
      <c r="AY185" t="inlineStr">
        <is>
          <t/>
        </is>
      </c>
      <c r="AZ185" s="2" t="inlineStr">
        <is>
          <t>gyorstöltő pont|
elektromos gyorstöltő pont</t>
        </is>
      </c>
      <c r="BA185" s="2" t="inlineStr">
        <is>
          <t>3|
3</t>
        </is>
      </c>
      <c r="BB185" s="2" t="inlineStr">
        <is>
          <t xml:space="preserve">|
</t>
        </is>
      </c>
      <c r="BC185" t="inlineStr">
        <is>
          <t>olyan elektromos töltőpont, amely
&lt;br&gt;– 22 kW-nál nagyobb &lt;a href="https://iate.europa.eu/entry/result/1372745/hu" target="_blank"&gt;váltakozó áram&lt;/a&gt;ú (AC), illetve&lt;br&gt;– legalább
50 kW, de 150 kW-nál kevesebb &lt;a href="https://iate.europa.eu/entry/result/1372753/hu" target="_blank"&gt;egyenáram&lt;/a&gt;ú (DC)&lt;br&gt;&lt;a href="https://iate.europa.eu/entry/result/922210/hu" target="_blank"&gt;kimenő teljesítmény&lt;/a&gt; mellett teszi lehetővé egy elektromos jármű villamos
energiával történő feltöltését</t>
        </is>
      </c>
      <c r="BD185" t="inlineStr">
        <is>
          <t/>
        </is>
      </c>
      <c r="BE185" t="inlineStr">
        <is>
          <t/>
        </is>
      </c>
      <c r="BF185" t="inlineStr">
        <is>
          <t/>
        </is>
      </c>
      <c r="BG185" t="inlineStr">
        <is>
          <t/>
        </is>
      </c>
      <c r="BH185" s="2" t="inlineStr">
        <is>
          <t>greitojo įkrovimo prieiga</t>
        </is>
      </c>
      <c r="BI185" s="2" t="inlineStr">
        <is>
          <t>3</t>
        </is>
      </c>
      <c r="BJ185" s="2" t="inlineStr">
        <is>
          <t/>
        </is>
      </c>
      <c r="BK185" t="inlineStr">
        <is>
          <t>įkrovimo prieiga, kuria naudojantis elektrinei transporto priemonei tiekiama elektra ir kurios atiduodamoji gali yra:&lt;div&gt;- didesnė nei 22 kW kintamosios srovės atveju arba&lt;/div&gt;&lt;div&gt;- didesnė arba lygi 50 kW ir mažesnė nei 150 kW nuolatinės srovės atveju&lt;/div&gt;</t>
        </is>
      </c>
      <c r="BL185" s="2" t="inlineStr">
        <is>
          <t>ātras uzlādes punkts</t>
        </is>
      </c>
      <c r="BM185" s="2" t="inlineStr">
        <is>
          <t>2</t>
        </is>
      </c>
      <c r="BN185" s="2" t="inlineStr">
        <is>
          <t/>
        </is>
      </c>
      <c r="BO185" t="inlineStr">
        <is>
          <t>uzlādes punkts, kura maksimālā izejas jauda ir &lt;div&gt;- lielāka par 22 kW (maiņstrāva) vai&lt;br&gt;&lt;div&gt;- no 50 līdz 150 kW (līdzstrāva)&lt;/div&gt;&lt;/div&gt;</t>
        </is>
      </c>
      <c r="BP185" s="2" t="inlineStr">
        <is>
          <t>punt tal-irriċarġjar veloċi</t>
        </is>
      </c>
      <c r="BQ185" s="2" t="inlineStr">
        <is>
          <t>3</t>
        </is>
      </c>
      <c r="BR185" s="2" t="inlineStr">
        <is>
          <t/>
        </is>
      </c>
      <c r="BS185" t="inlineStr">
        <is>
          <t>punt tal-irriċarġjar li jippermetti t-trasferiment tal-elettriku lejn vettura tal-elettriku b'potenza tal-output ta'&lt;br&gt;- aktar minn 22 kW &lt;a href="https://iate.europa.eu/entry/result/1372745/mt" target="_blank"&gt;AC&lt;/a&gt;, jew&lt;br&gt;- bejn aktar jew daqs 50 u anqas minn 150 kW &lt;a href="https://iate.europa.eu/entry/result/1372753/mt" target="_blank"&gt;DC&lt;/a&gt;</t>
        </is>
      </c>
      <c r="BT185" t="inlineStr">
        <is>
          <t/>
        </is>
      </c>
      <c r="BU185" t="inlineStr">
        <is>
          <t/>
        </is>
      </c>
      <c r="BV185" t="inlineStr">
        <is>
          <t/>
        </is>
      </c>
      <c r="BW185" t="inlineStr">
        <is>
          <t/>
        </is>
      </c>
      <c r="BX185" t="inlineStr">
        <is>
          <t/>
        </is>
      </c>
      <c r="BY185" t="inlineStr">
        <is>
          <t/>
        </is>
      </c>
      <c r="BZ185" t="inlineStr">
        <is>
          <t/>
        </is>
      </c>
      <c r="CA185" t="inlineStr">
        <is>
          <t/>
        </is>
      </c>
      <c r="CB185" s="2" t="inlineStr">
        <is>
          <t>ponto de carregamento rápido</t>
        </is>
      </c>
      <c r="CC185" s="2" t="inlineStr">
        <is>
          <t>3</t>
        </is>
      </c>
      <c r="CD185" s="2" t="inlineStr">
        <is>
          <t/>
        </is>
      </c>
      <c r="CE185" t="inlineStr">
        <is>
          <t>Ponto de carregamento que permite que a eletricidade para um veículo elétrico seja transferida com uma potência&lt;br&gt;- superior a 22 kW &lt;a href="https://iate.europa.eu/entry/result/1372745/all" target="_blank"&gt;CA&lt;/a&gt;, ou&lt;br&gt;- superior ou igual a 50 e inferior a 150 kW &lt;a href="https://iate.europa.eu/entry/result/1372753/all" target="_blank"&gt;CC&lt;/a&gt;.</t>
        </is>
      </c>
      <c r="CF185" t="inlineStr">
        <is>
          <t/>
        </is>
      </c>
      <c r="CG185" t="inlineStr">
        <is>
          <t/>
        </is>
      </c>
      <c r="CH185" t="inlineStr">
        <is>
          <t/>
        </is>
      </c>
      <c r="CI185" t="inlineStr">
        <is>
          <t/>
        </is>
      </c>
      <c r="CJ185" t="inlineStr">
        <is>
          <t/>
        </is>
      </c>
      <c r="CK185" t="inlineStr">
        <is>
          <t/>
        </is>
      </c>
      <c r="CL185" t="inlineStr">
        <is>
          <t/>
        </is>
      </c>
      <c r="CM185" t="inlineStr">
        <is>
          <t/>
        </is>
      </c>
      <c r="CN185" t="inlineStr">
        <is>
          <t/>
        </is>
      </c>
      <c r="CO185" t="inlineStr">
        <is>
          <t/>
        </is>
      </c>
      <c r="CP185" t="inlineStr">
        <is>
          <t/>
        </is>
      </c>
      <c r="CQ185" t="inlineStr">
        <is>
          <t/>
        </is>
      </c>
      <c r="CR185" t="inlineStr">
        <is>
          <t/>
        </is>
      </c>
      <c r="CS185" t="inlineStr">
        <is>
          <t/>
        </is>
      </c>
      <c r="CT185" t="inlineStr">
        <is>
          <t/>
        </is>
      </c>
      <c r="CU185" t="inlineStr">
        <is>
          <t/>
        </is>
      </c>
    </row>
    <row r="186">
      <c r="A186" s="1" t="str">
        <f>HYPERLINK("https://iate.europa.eu/entry/result/3628010/all", "3628010")</f>
        <v>3628010</v>
      </c>
      <c r="B186" t="inlineStr">
        <is>
          <t>ENVIRONMENT;ENERGY;TRANSPORT</t>
        </is>
      </c>
      <c r="C186" t="inlineStr">
        <is>
          <t>ENVIRONMENT|environmental policy|pollution control measures;ENERGY|energy policy;TRANSPORT|transport policy</t>
        </is>
      </c>
      <c r="D186" s="2" t="inlineStr">
        <is>
          <t>свръхбърза зарядна точка</t>
        </is>
      </c>
      <c r="E186" s="2" t="inlineStr">
        <is>
          <t>3</t>
        </is>
      </c>
      <c r="F186" s="2" t="inlineStr">
        <is>
          <t/>
        </is>
      </c>
      <c r="G186" t="inlineStr">
        <is>
          <t/>
        </is>
      </c>
      <c r="H186" t="inlineStr">
        <is>
          <t/>
        </is>
      </c>
      <c r="I186" t="inlineStr">
        <is>
          <t/>
        </is>
      </c>
      <c r="J186" t="inlineStr">
        <is>
          <t/>
        </is>
      </c>
      <c r="K186" t="inlineStr">
        <is>
          <t/>
        </is>
      </c>
      <c r="L186" s="2" t="inlineStr">
        <is>
          <t>lynhurtig ladestander|
lynladestander|
lynlader|
ultrahurtig ladestander</t>
        </is>
      </c>
      <c r="M186" s="2" t="inlineStr">
        <is>
          <t>3|
3|
3|
3</t>
        </is>
      </c>
      <c r="N186" s="2" t="inlineStr">
        <is>
          <t xml:space="preserve">|
|
|
</t>
        </is>
      </c>
      <c r="O186" t="inlineStr">
        <is>
          <t>ladestander, der gør det muligt at overføre elektricitet til et køretøj med en effekt på 150 kW jævnstrøm eller derover</t>
        </is>
      </c>
      <c r="P186" s="2" t="inlineStr">
        <is>
          <t>Ultraschnellladepunkt</t>
        </is>
      </c>
      <c r="Q186" s="2" t="inlineStr">
        <is>
          <t>3</t>
        </is>
      </c>
      <c r="R186" s="2" t="inlineStr">
        <is>
          <t/>
        </is>
      </c>
      <c r="S186" t="inlineStr">
        <is>
          <t/>
        </is>
      </c>
      <c r="T186" s="2" t="inlineStr">
        <is>
          <t>σημείο υπερταχείας επαναφόρτισης</t>
        </is>
      </c>
      <c r="U186" s="2" t="inlineStr">
        <is>
          <t>3</t>
        </is>
      </c>
      <c r="V186" s="2" t="inlineStr">
        <is>
          <t/>
        </is>
      </c>
      <c r="W186" t="inlineStr">
        <is>
          <t/>
        </is>
      </c>
      <c r="X186" s="2" t="inlineStr">
        <is>
          <t>rapid charging point|
ultra-fast charging point|
rapid recharging point|
ultra-fast recharging point</t>
        </is>
      </c>
      <c r="Y186" s="2" t="inlineStr">
        <is>
          <t>3|
1|
1|
3</t>
        </is>
      </c>
      <c r="Z186" s="2" t="inlineStr">
        <is>
          <t xml:space="preserve">|
|
|
</t>
        </is>
      </c>
      <c r="AA186" t="inlineStr">
        <is>
          <t>recharging point that allows for a transfer of electricity to an electric vehicle with a &lt;a href="https://iate.europa.eu/entry/result/922210/all" target="_blank"&gt;power output&lt;/a&gt; of more than or equal to 150 kW &lt;a href="https://iate.europa.eu/entry/result/1372753/all" target="_blank"&gt;DC&lt;/a&gt;</t>
        </is>
      </c>
      <c r="AB186" s="2" t="inlineStr">
        <is>
          <t>punto de recarga ultrarrápida</t>
        </is>
      </c>
      <c r="AC186" s="2" t="inlineStr">
        <is>
          <t>3</t>
        </is>
      </c>
      <c r="AD186" s="2" t="inlineStr">
        <is>
          <t/>
        </is>
      </c>
      <c r="AE186" t="inlineStr">
        <is>
          <t>Punto
de recarga de alta potencia que permite transmitir electricidad a un vehículo
eléctrico con una potencia igual a superior a 150 kW de corriente continua.</t>
        </is>
      </c>
      <c r="AF186" t="inlineStr">
        <is>
          <t/>
        </is>
      </c>
      <c r="AG186" t="inlineStr">
        <is>
          <t/>
        </is>
      </c>
      <c r="AH186" t="inlineStr">
        <is>
          <t/>
        </is>
      </c>
      <c r="AI186" t="inlineStr">
        <is>
          <t/>
        </is>
      </c>
      <c r="AJ186" t="inlineStr">
        <is>
          <t/>
        </is>
      </c>
      <c r="AK186" t="inlineStr">
        <is>
          <t/>
        </is>
      </c>
      <c r="AL186" t="inlineStr">
        <is>
          <t/>
        </is>
      </c>
      <c r="AM186" t="inlineStr">
        <is>
          <t/>
        </is>
      </c>
      <c r="AN186" s="2" t="inlineStr">
        <is>
          <t>point de recharge ultra-rapide</t>
        </is>
      </c>
      <c r="AO186" s="2" t="inlineStr">
        <is>
          <t>3</t>
        </is>
      </c>
      <c r="AP186" s="2" t="inlineStr">
        <is>
          <t/>
        </is>
      </c>
      <c r="AQ186" t="inlineStr">
        <is>
          <t>point de recharge permettant le transfert d'électricité vers un véhicule électrique avec une &lt;a href="https://iate.europa.eu/entry/result/922210" target="_blank"&gt;puissance de sortie &lt;/a&gt;supérieure ou égale à 150 kW sur &lt;a href="https://iate.europa.eu/entry/result/1372753" target="_blank"&gt;courant continu&lt;/a&gt;</t>
        </is>
      </c>
      <c r="AR186" t="inlineStr">
        <is>
          <t/>
        </is>
      </c>
      <c r="AS186" t="inlineStr">
        <is>
          <t/>
        </is>
      </c>
      <c r="AT186" t="inlineStr">
        <is>
          <t/>
        </is>
      </c>
      <c r="AU186" t="inlineStr">
        <is>
          <t/>
        </is>
      </c>
      <c r="AV186" t="inlineStr">
        <is>
          <t/>
        </is>
      </c>
      <c r="AW186" t="inlineStr">
        <is>
          <t/>
        </is>
      </c>
      <c r="AX186" t="inlineStr">
        <is>
          <t/>
        </is>
      </c>
      <c r="AY186" t="inlineStr">
        <is>
          <t/>
        </is>
      </c>
      <c r="AZ186" s="2" t="inlineStr">
        <is>
          <t>ultragyors töltőpont</t>
        </is>
      </c>
      <c r="BA186" s="2" t="inlineStr">
        <is>
          <t>3</t>
        </is>
      </c>
      <c r="BB186" s="2" t="inlineStr">
        <is>
          <t/>
        </is>
      </c>
      <c r="BC186" t="inlineStr">
        <is>
          <t>olyan elektromos töltőpont, amely
legalább 150 kW&lt;a href="https://iate.europa.eu/entry/result/1372753/hu" target="_blank"&gt; egyenáram&lt;/a&gt;ú (DC) &lt;a href="https://iate.europa.eu/entry/result/922210/hu" target="_blank"&gt;kimenő teljesítmény&lt;/a&gt; mellett teszi lehetővé egy
elektromos jármű villamos energiával történő feltöltését</t>
        </is>
      </c>
      <c r="BD186" t="inlineStr">
        <is>
          <t/>
        </is>
      </c>
      <c r="BE186" t="inlineStr">
        <is>
          <t/>
        </is>
      </c>
      <c r="BF186" t="inlineStr">
        <is>
          <t/>
        </is>
      </c>
      <c r="BG186" t="inlineStr">
        <is>
          <t/>
        </is>
      </c>
      <c r="BH186" s="2" t="inlineStr">
        <is>
          <t>itin greito įkrovimo prieiga</t>
        </is>
      </c>
      <c r="BI186" s="2" t="inlineStr">
        <is>
          <t>3</t>
        </is>
      </c>
      <c r="BJ186" s="2" t="inlineStr">
        <is>
          <t/>
        </is>
      </c>
      <c r="BK186" t="inlineStr">
        <is>
          <t>nuolatinės srovės įkrovimo prieiga, kuria naudojantis elektrinei transporto priemonei tiekiama elektra ir kurios atiduodamoji gali yra lygi arba didesnė nei 150 kW</t>
        </is>
      </c>
      <c r="BL186" s="2" t="inlineStr">
        <is>
          <t>īpaši ātras uzlādes punkts</t>
        </is>
      </c>
      <c r="BM186" s="2" t="inlineStr">
        <is>
          <t>2</t>
        </is>
      </c>
      <c r="BN186" s="2" t="inlineStr">
        <is>
          <t/>
        </is>
      </c>
      <c r="BO186" t="inlineStr">
        <is>
          <t>uzlādes punkts, kura maksimālā izejas jauda ir lielaka par 150 kW (līdzstrāva)</t>
        </is>
      </c>
      <c r="BP186" s="2" t="inlineStr">
        <is>
          <t>punt tal-irriċarġjar ultraveloċi</t>
        </is>
      </c>
      <c r="BQ186" s="2" t="inlineStr">
        <is>
          <t>3</t>
        </is>
      </c>
      <c r="BR186" s="2" t="inlineStr">
        <is>
          <t/>
        </is>
      </c>
      <c r="BS186" t="inlineStr">
        <is>
          <t>punt tal-irriċarġjar li jippermetti t-trasferiment tal-elettriku lejn vettura tal-elettriku b'potenza tal-output ta' aktar minn jew daqs 150 kW &lt;a href="https://iate.europa.eu/entry/result/1372753/mt" target="_blank"&gt;DC&lt;/a&gt;</t>
        </is>
      </c>
      <c r="BT186" t="inlineStr">
        <is>
          <t/>
        </is>
      </c>
      <c r="BU186" t="inlineStr">
        <is>
          <t/>
        </is>
      </c>
      <c r="BV186" t="inlineStr">
        <is>
          <t/>
        </is>
      </c>
      <c r="BW186" t="inlineStr">
        <is>
          <t/>
        </is>
      </c>
      <c r="BX186" t="inlineStr">
        <is>
          <t/>
        </is>
      </c>
      <c r="BY186" t="inlineStr">
        <is>
          <t/>
        </is>
      </c>
      <c r="BZ186" t="inlineStr">
        <is>
          <t/>
        </is>
      </c>
      <c r="CA186" t="inlineStr">
        <is>
          <t/>
        </is>
      </c>
      <c r="CB186" s="2" t="inlineStr">
        <is>
          <t>ponto de carregamento ultrarrápido</t>
        </is>
      </c>
      <c r="CC186" s="2" t="inlineStr">
        <is>
          <t>3</t>
        </is>
      </c>
      <c r="CD186" s="2" t="inlineStr">
        <is>
          <t/>
        </is>
      </c>
      <c r="CE186" t="inlineStr">
        <is>
          <t>Ponto de carregamento que permite que a eletricidade para um veículo elétrico seja transferida com uma potência igual ou superior a 150 kW &lt;a href="https://iate.europa.eu/entry/result/1372753/all" target="_blank"&gt;CC&lt;/a&gt;.</t>
        </is>
      </c>
      <c r="CF186" t="inlineStr">
        <is>
          <t/>
        </is>
      </c>
      <c r="CG186" t="inlineStr">
        <is>
          <t/>
        </is>
      </c>
      <c r="CH186" t="inlineStr">
        <is>
          <t/>
        </is>
      </c>
      <c r="CI186" t="inlineStr">
        <is>
          <t/>
        </is>
      </c>
      <c r="CJ186" t="inlineStr">
        <is>
          <t/>
        </is>
      </c>
      <c r="CK186" t="inlineStr">
        <is>
          <t/>
        </is>
      </c>
      <c r="CL186" t="inlineStr">
        <is>
          <t/>
        </is>
      </c>
      <c r="CM186" t="inlineStr">
        <is>
          <t/>
        </is>
      </c>
      <c r="CN186" t="inlineStr">
        <is>
          <t/>
        </is>
      </c>
      <c r="CO186" t="inlineStr">
        <is>
          <t/>
        </is>
      </c>
      <c r="CP186" t="inlineStr">
        <is>
          <t/>
        </is>
      </c>
      <c r="CQ186" t="inlineStr">
        <is>
          <t/>
        </is>
      </c>
      <c r="CR186" t="inlineStr">
        <is>
          <t/>
        </is>
      </c>
      <c r="CS186" t="inlineStr">
        <is>
          <t/>
        </is>
      </c>
      <c r="CT186" t="inlineStr">
        <is>
          <t/>
        </is>
      </c>
      <c r="CU186" t="inlineStr">
        <is>
          <t/>
        </is>
      </c>
    </row>
    <row r="187">
      <c r="A187" s="1" t="str">
        <f>HYPERLINK("https://iate.europa.eu/entry/result/3627986/all", "3627986")</f>
        <v>3627986</v>
      </c>
      <c r="B187" t="inlineStr">
        <is>
          <t>TRANSPORT</t>
        </is>
      </c>
      <c r="C187" t="inlineStr">
        <is>
          <t>TRANSPORT|transport policy|transport policy|transport infrastructure</t>
        </is>
      </c>
      <c r="D187" s="2" t="inlineStr">
        <is>
          <t>статични данни</t>
        </is>
      </c>
      <c r="E187" s="2" t="inlineStr">
        <is>
          <t>3</t>
        </is>
      </c>
      <c r="F187" s="2" t="inlineStr">
        <is>
          <t/>
        </is>
      </c>
      <c r="G187" t="inlineStr">
        <is>
          <t>данни, които не се променят често или редовно</t>
        </is>
      </c>
      <c r="H187" t="inlineStr">
        <is>
          <t/>
        </is>
      </c>
      <c r="I187" t="inlineStr">
        <is>
          <t/>
        </is>
      </c>
      <c r="J187" t="inlineStr">
        <is>
          <t/>
        </is>
      </c>
      <c r="K187" t="inlineStr">
        <is>
          <t/>
        </is>
      </c>
      <c r="L187" s="2" t="inlineStr">
        <is>
          <t>statiske data</t>
        </is>
      </c>
      <c r="M187" s="2" t="inlineStr">
        <is>
          <t>3</t>
        </is>
      </c>
      <c r="N187" s="2" t="inlineStr">
        <is>
          <t/>
        </is>
      </c>
      <c r="O187" t="inlineStr">
        <is>
          <t>data, der ikke ændres ofte eller regelmæssigt</t>
        </is>
      </c>
      <c r="P187" t="inlineStr">
        <is>
          <t/>
        </is>
      </c>
      <c r="Q187" t="inlineStr">
        <is>
          <t/>
        </is>
      </c>
      <c r="R187" t="inlineStr">
        <is>
          <t/>
        </is>
      </c>
      <c r="S187" t="inlineStr">
        <is>
          <t/>
        </is>
      </c>
      <c r="T187" s="2" t="inlineStr">
        <is>
          <t>στατικά δεδομένα</t>
        </is>
      </c>
      <c r="U187" s="2" t="inlineStr">
        <is>
          <t>3</t>
        </is>
      </c>
      <c r="V187" s="2" t="inlineStr">
        <is>
          <t/>
        </is>
      </c>
      <c r="W187" t="inlineStr">
        <is>
          <t>δεδομένα που δεν αλλάζουν συχνά ή σε τακτική βάση</t>
        </is>
      </c>
      <c r="X187" s="2" t="inlineStr">
        <is>
          <t>static data</t>
        </is>
      </c>
      <c r="Y187" s="2" t="inlineStr">
        <is>
          <t>3</t>
        </is>
      </c>
      <c r="Z187" s="2" t="inlineStr">
        <is>
          <t/>
        </is>
      </c>
      <c r="AA187" t="inlineStr">
        <is>
          <t>data that do not change often or on a regular basis</t>
        </is>
      </c>
      <c r="AB187" s="2" t="inlineStr">
        <is>
          <t>dato estático</t>
        </is>
      </c>
      <c r="AC187" s="2" t="inlineStr">
        <is>
          <t>3</t>
        </is>
      </c>
      <c r="AD187" s="2" t="inlineStr">
        <is>
          <t/>
        </is>
      </c>
      <c r="AE187" t="inlineStr">
        <is>
          <t>Dato que no cambia
a menudo ni con regularidad.</t>
        </is>
      </c>
      <c r="AF187" t="inlineStr">
        <is>
          <t/>
        </is>
      </c>
      <c r="AG187" t="inlineStr">
        <is>
          <t/>
        </is>
      </c>
      <c r="AH187" t="inlineStr">
        <is>
          <t/>
        </is>
      </c>
      <c r="AI187" t="inlineStr">
        <is>
          <t/>
        </is>
      </c>
      <c r="AJ187" t="inlineStr">
        <is>
          <t/>
        </is>
      </c>
      <c r="AK187" t="inlineStr">
        <is>
          <t/>
        </is>
      </c>
      <c r="AL187" t="inlineStr">
        <is>
          <t/>
        </is>
      </c>
      <c r="AM187" t="inlineStr">
        <is>
          <t/>
        </is>
      </c>
      <c r="AN187" s="2" t="inlineStr">
        <is>
          <t>données statiques</t>
        </is>
      </c>
      <c r="AO187" s="2" t="inlineStr">
        <is>
          <t>3</t>
        </is>
      </c>
      <c r="AP187" s="2" t="inlineStr">
        <is>
          <t/>
        </is>
      </c>
      <c r="AQ187" t="inlineStr">
        <is>
          <t>données qui ne changent pas souvent ou régulièrement</t>
        </is>
      </c>
      <c r="AR187" t="inlineStr">
        <is>
          <t/>
        </is>
      </c>
      <c r="AS187" t="inlineStr">
        <is>
          <t/>
        </is>
      </c>
      <c r="AT187" t="inlineStr">
        <is>
          <t/>
        </is>
      </c>
      <c r="AU187" t="inlineStr">
        <is>
          <t/>
        </is>
      </c>
      <c r="AV187" t="inlineStr">
        <is>
          <t/>
        </is>
      </c>
      <c r="AW187" t="inlineStr">
        <is>
          <t/>
        </is>
      </c>
      <c r="AX187" t="inlineStr">
        <is>
          <t/>
        </is>
      </c>
      <c r="AY187" t="inlineStr">
        <is>
          <t/>
        </is>
      </c>
      <c r="AZ187" s="2" t="inlineStr">
        <is>
          <t>statikus adatok</t>
        </is>
      </c>
      <c r="BA187" s="2" t="inlineStr">
        <is>
          <t>3</t>
        </is>
      </c>
      <c r="BB187" s="2" t="inlineStr">
        <is>
          <t/>
        </is>
      </c>
      <c r="BC187" t="inlineStr">
        <is>
          <t>olyan adatok, amelyek nem változnak gyorsan vagy rendszeresen</t>
        </is>
      </c>
      <c r="BD187" t="inlineStr">
        <is>
          <t/>
        </is>
      </c>
      <c r="BE187" t="inlineStr">
        <is>
          <t/>
        </is>
      </c>
      <c r="BF187" t="inlineStr">
        <is>
          <t/>
        </is>
      </c>
      <c r="BG187" t="inlineStr">
        <is>
          <t/>
        </is>
      </c>
      <c r="BH187" s="2" t="inlineStr">
        <is>
          <t>statiniai duomenys</t>
        </is>
      </c>
      <c r="BI187" s="2" t="inlineStr">
        <is>
          <t>3</t>
        </is>
      </c>
      <c r="BJ187" s="2" t="inlineStr">
        <is>
          <t/>
        </is>
      </c>
      <c r="BK187" t="inlineStr">
        <is>
          <t>duomenys, kurie dažnai arba reguliariai nesikeičia</t>
        </is>
      </c>
      <c r="BL187" s="2" t="inlineStr">
        <is>
          <t>statiskie dati</t>
        </is>
      </c>
      <c r="BM187" s="2" t="inlineStr">
        <is>
          <t>2</t>
        </is>
      </c>
      <c r="BN187" s="2" t="inlineStr">
        <is>
          <t/>
        </is>
      </c>
      <c r="BO187" t="inlineStr">
        <is>
          <t>dati, kas mainās reti vai neregulāri</t>
        </is>
      </c>
      <c r="BP187" s="2" t="inlineStr">
        <is>
          <t>data statika</t>
        </is>
      </c>
      <c r="BQ187" s="2" t="inlineStr">
        <is>
          <t>3</t>
        </is>
      </c>
      <c r="BR187" s="2" t="inlineStr">
        <is>
          <t/>
        </is>
      </c>
      <c r="BS187" t="inlineStr">
        <is>
          <t>data li ma tinbidilx spiss jew fuq bażi regolari</t>
        </is>
      </c>
      <c r="BT187" t="inlineStr">
        <is>
          <t/>
        </is>
      </c>
      <c r="BU187" t="inlineStr">
        <is>
          <t/>
        </is>
      </c>
      <c r="BV187" t="inlineStr">
        <is>
          <t/>
        </is>
      </c>
      <c r="BW187" t="inlineStr">
        <is>
          <t/>
        </is>
      </c>
      <c r="BX187" t="inlineStr">
        <is>
          <t/>
        </is>
      </c>
      <c r="BY187" t="inlineStr">
        <is>
          <t/>
        </is>
      </c>
      <c r="BZ187" t="inlineStr">
        <is>
          <t/>
        </is>
      </c>
      <c r="CA187" t="inlineStr">
        <is>
          <t/>
        </is>
      </c>
      <c r="CB187" t="inlineStr">
        <is>
          <t/>
        </is>
      </c>
      <c r="CC187" t="inlineStr">
        <is>
          <t/>
        </is>
      </c>
      <c r="CD187" t="inlineStr">
        <is>
          <t/>
        </is>
      </c>
      <c r="CE187" t="inlineStr">
        <is>
          <t/>
        </is>
      </c>
      <c r="CF187" t="inlineStr">
        <is>
          <t/>
        </is>
      </c>
      <c r="CG187" t="inlineStr">
        <is>
          <t/>
        </is>
      </c>
      <c r="CH187" t="inlineStr">
        <is>
          <t/>
        </is>
      </c>
      <c r="CI187" t="inlineStr">
        <is>
          <t/>
        </is>
      </c>
      <c r="CJ187" t="inlineStr">
        <is>
          <t/>
        </is>
      </c>
      <c r="CK187" t="inlineStr">
        <is>
          <t/>
        </is>
      </c>
      <c r="CL187" t="inlineStr">
        <is>
          <t/>
        </is>
      </c>
      <c r="CM187" t="inlineStr">
        <is>
          <t/>
        </is>
      </c>
      <c r="CN187" t="inlineStr">
        <is>
          <t/>
        </is>
      </c>
      <c r="CO187" t="inlineStr">
        <is>
          <t/>
        </is>
      </c>
      <c r="CP187" t="inlineStr">
        <is>
          <t/>
        </is>
      </c>
      <c r="CQ187" t="inlineStr">
        <is>
          <t/>
        </is>
      </c>
      <c r="CR187" t="inlineStr">
        <is>
          <t/>
        </is>
      </c>
      <c r="CS187" t="inlineStr">
        <is>
          <t/>
        </is>
      </c>
      <c r="CT187" t="inlineStr">
        <is>
          <t/>
        </is>
      </c>
      <c r="CU187" t="inlineStr">
        <is>
          <t/>
        </is>
      </c>
    </row>
    <row r="188">
      <c r="A188" s="1" t="str">
        <f>HYPERLINK("https://iate.europa.eu/entry/result/3548583/all", "3548583")</f>
        <v>3548583</v>
      </c>
      <c r="B188" t="inlineStr">
        <is>
          <t>ENVIRONMENT;ENERGY;TRANSPORT</t>
        </is>
      </c>
      <c r="C188" t="inlineStr">
        <is>
          <t>ENVIRONMENT|environmental policy|pollution control measures;ENERGY|energy policy|energy policy|substitute fuel;TRANSPORT|transport policy</t>
        </is>
      </c>
      <c r="D188" s="2" t="inlineStr">
        <is>
          <t>точка за презареждане с гориво</t>
        </is>
      </c>
      <c r="E188" s="2" t="inlineStr">
        <is>
          <t>3</t>
        </is>
      </c>
      <c r="F188" s="2" t="inlineStr">
        <is>
          <t/>
        </is>
      </c>
      <c r="G188" t="inlineStr">
        <is>
          <t>съоръжение за презареждане с гориво, предназначено за снабдяване с течно или газообразно алтернативно гориво чрез стационарна или подвижна инсталация, което е в състояние да презарежда с гориво само по едно превозно средство в даден момент</t>
        </is>
      </c>
      <c r="H188" s="2" t="inlineStr">
        <is>
          <t>výdejní stojan</t>
        </is>
      </c>
      <c r="I188" s="2" t="inlineStr">
        <is>
          <t>3</t>
        </is>
      </c>
      <c r="J188" s="2" t="inlineStr">
        <is>
          <t/>
        </is>
      </c>
      <c r="K188" t="inlineStr">
        <is>
          <t>čerpací zařízení pro poskytování jakéhokoli kapalného nebo plynného 
alternativního paliva prostřednictvím pevného nebo mobilního zařízení, 
které je schopno v jeden okamžik čerpat palivo pouze do jednoho vozidla</t>
        </is>
      </c>
      <c r="L188" s="2" t="inlineStr">
        <is>
          <t>optankningspunkt|
tankstation|
tankstander</t>
        </is>
      </c>
      <c r="M188" s="2" t="inlineStr">
        <is>
          <t>3|
3|
3</t>
        </is>
      </c>
      <c r="N188" s="2" t="inlineStr">
        <is>
          <t xml:space="preserve">|
|
</t>
        </is>
      </c>
      <c r="O188" t="inlineStr">
        <is>
          <t>optankningsfacilitet, hvor ethvert brændstof, med undtagelse af LNG, kan tankes via et fast eller mobilt anlæg</t>
        </is>
      </c>
      <c r="P188" s="2" t="inlineStr">
        <is>
          <t>Zapfstelle</t>
        </is>
      </c>
      <c r="Q188" s="2" t="inlineStr">
        <is>
          <t>3</t>
        </is>
      </c>
      <c r="R188" s="2" t="inlineStr">
        <is>
          <t/>
        </is>
      </c>
      <c r="S188" t="inlineStr">
        <is>
          <t>Betankungseinrichtung für die Abgabe flüssiger oder gasförmiger alternativer Kraftstoffe über eine ortsfeste oder mobile Anlage, an der zur selben Zeit nur ein Fahrzeug betankt werden kann</t>
        </is>
      </c>
      <c r="T188" s="2" t="inlineStr">
        <is>
          <t>σημείο ανεφοδιασμού</t>
        </is>
      </c>
      <c r="U188" s="2" t="inlineStr">
        <is>
          <t>3</t>
        </is>
      </c>
      <c r="V188" s="2" t="inlineStr">
        <is>
          <t/>
        </is>
      </c>
      <c r="W188" t="inlineStr">
        <is>
          <t>εγκατάσταση ανεφοδιασμού για την παροχή οποιουδήποτε καυσίμου, εξαιρουμένου του LNG, μέσω σταθερής ή κινητής εγκατάστασης</t>
        </is>
      </c>
      <c r="X188" s="2" t="inlineStr">
        <is>
          <t>refuelling point</t>
        </is>
      </c>
      <c r="Y188" s="2" t="inlineStr">
        <is>
          <t>3</t>
        </is>
      </c>
      <c r="Z188" s="2" t="inlineStr">
        <is>
          <t/>
        </is>
      </c>
      <c r="AA188" t="inlineStr">
        <is>
          <t>refuelling facility for the provision of any fuel with the exception of LNG, through a fixed or a mobile installation</t>
        </is>
      </c>
      <c r="AB188" s="2" t="inlineStr">
        <is>
          <t>punto de repostaje</t>
        </is>
      </c>
      <c r="AC188" s="2" t="inlineStr">
        <is>
          <t>3</t>
        </is>
      </c>
      <c r="AD188" s="2" t="inlineStr">
        <is>
          <t/>
        </is>
      </c>
      <c r="AE188" t="inlineStr">
        <is>
          <t>Instalación de repostaje para el suministro de 
cualquier combustible, con excepción de GNL, a través de un surtidor 
instalado de forma fija o una instalación móvil.</t>
        </is>
      </c>
      <c r="AF188" s="2" t="inlineStr">
        <is>
          <t>tankimispunkt</t>
        </is>
      </c>
      <c r="AG188" s="2" t="inlineStr">
        <is>
          <t>3</t>
        </is>
      </c>
      <c r="AH188" s="2" t="inlineStr">
        <is>
          <t/>
        </is>
      </c>
      <c r="AI188" t="inlineStr">
        <is>
          <t>tankimisrajatis, mis on ette nähtud paikse või
teisaldatava seadme kaudu mis tahes vedela või gaasilise kütuse
tankimiseks ning mis suudab korraga tankida ainult üht sõidukit</t>
        </is>
      </c>
      <c r="AJ188" s="2" t="inlineStr">
        <is>
          <t>tankkauspiste</t>
        </is>
      </c>
      <c r="AK188" s="2" t="inlineStr">
        <is>
          <t>3</t>
        </is>
      </c>
      <c r="AL188" s="2" t="inlineStr">
        <is>
          <t/>
        </is>
      </c>
      <c r="AM188" t="inlineStr">
        <is>
          <t>minkä tahansa polttoaineen paitsi nesteytetyn maakaasun syöttämiseen tarkoitettu tankkausmahdollisuus kiinteän tai liikkuvan jakelulaitteen kautta</t>
        </is>
      </c>
      <c r="AN188" s="2" t="inlineStr">
        <is>
          <t>point de ravitaillement</t>
        </is>
      </c>
      <c r="AO188" s="2" t="inlineStr">
        <is>
          <t>3</t>
        </is>
      </c>
      <c r="AP188" s="2" t="inlineStr">
        <is>
          <t/>
        </is>
      </c>
      <c r="AQ188" t="inlineStr">
        <is>
          <t>installation de ravitaillement permettant l'approvisionnement en tout carburant à l'exception du GNL par l'intermédiaire d'une installation fixe ou mobile</t>
        </is>
      </c>
      <c r="AR188" s="2" t="inlineStr">
        <is>
          <t>pointe athbhreoslaithe|
pointe athbhreoslúcháin</t>
        </is>
      </c>
      <c r="AS188" s="2" t="inlineStr">
        <is>
          <t>3|
3</t>
        </is>
      </c>
      <c r="AT188" s="2" t="inlineStr">
        <is>
          <t xml:space="preserve">|
</t>
        </is>
      </c>
      <c r="AU188" t="inlineStr">
        <is>
          <t>saoráid
 athbhreoslaithe lena soláthraítear aon bhreosla ionadúil leachtaigh nó
 gásaigh trí shuiteáil dhoghluaiste nó shoghluaiste, nach bhfuil in ann ach
 feithicil amháin a athbhreoslú san aon tráth amháin</t>
        </is>
      </c>
      <c r="AV188" s="2" t="inlineStr">
        <is>
          <t>mjesto za opskrbu</t>
        </is>
      </c>
      <c r="AW188" s="2" t="inlineStr">
        <is>
          <t>3</t>
        </is>
      </c>
      <c r="AX188" s="2" t="inlineStr">
        <is>
          <t/>
        </is>
      </c>
      <c r="AY188" t="inlineStr">
        <is>
          <t>objekt za opskrbu bilo kojim gorivom, uz iznimku ukapljenog prirodnog plina, putem fiksne ili mobilne instalacije</t>
        </is>
      </c>
      <c r="AZ188" s="2" t="inlineStr">
        <is>
          <t>töltőállomás</t>
        </is>
      </c>
      <c r="BA188" s="2" t="inlineStr">
        <is>
          <t>3</t>
        </is>
      </c>
      <c r="BB188" s="2" t="inlineStr">
        <is>
          <t/>
        </is>
      </c>
      <c r="BC188" t="inlineStr">
        <is>
          <t>a cseppfolyósított földgáz (LNG) kivételével bármely üzemanyag töltésére szolgáló, rögzített vagy mobil egység</t>
        </is>
      </c>
      <c r="BD188" s="2" t="inlineStr">
        <is>
          <t>punto di rifornimento</t>
        </is>
      </c>
      <c r="BE188" s="2" t="inlineStr">
        <is>
          <t>3</t>
        </is>
      </c>
      <c r="BF188" s="2" t="inlineStr">
        <is>
          <t/>
        </is>
      </c>
      <c r="BG188" t="inlineStr">
        <is>
          <t>impianto di rifornimento per la fornitura di combustibili alternativi liquidi o gassosi, mediante un'installazione fissa o mobile, in grado di ricaricare un solo veicolo alla volta</t>
        </is>
      </c>
      <c r="BH188" s="2" t="inlineStr">
        <is>
          <t>degalų pildymo punktas</t>
        </is>
      </c>
      <c r="BI188" s="2" t="inlineStr">
        <is>
          <t>3</t>
        </is>
      </c>
      <c r="BJ188" s="2" t="inlineStr">
        <is>
          <t/>
        </is>
      </c>
      <c r="BK188" t="inlineStr">
        <is>
          <t>degalams, išskyrus suskystintas gamtines dujas, tiekti skirta degalų pildymo infrastruktūra, kurią sudaro stacionarieji arba mobilieji įrenginiai</t>
        </is>
      </c>
      <c r="BL188" s="2" t="inlineStr">
        <is>
          <t>uzpildes punkts</t>
        </is>
      </c>
      <c r="BM188" s="2" t="inlineStr">
        <is>
          <t>3</t>
        </is>
      </c>
      <c r="BN188" s="2" t="inlineStr">
        <is>
          <t/>
        </is>
      </c>
      <c r="BO188" t="inlineStr">
        <is>
          <t>uzpildes iekārta jebkādas degvielas, izņemot LNG, nodrošināšanai, izmantojot fiksētu vai pārvietojamu aprīkojumu</t>
        </is>
      </c>
      <c r="BP188" s="2" t="inlineStr">
        <is>
          <t>punt tar-riforniment</t>
        </is>
      </c>
      <c r="BQ188" s="2" t="inlineStr">
        <is>
          <t>3</t>
        </is>
      </c>
      <c r="BR188" s="2" t="inlineStr">
        <is>
          <t/>
        </is>
      </c>
      <c r="BS188" t="inlineStr">
        <is>
          <t>faċilità tar-riforniment għall-provvista ta' kwalunkwe fjuwil bl-eċċezzjoni tal-LNG, permezz ta' installazzjoni fissa jew mobbli</t>
        </is>
      </c>
      <c r="BT188" s="2" t="inlineStr">
        <is>
          <t>tankpunt</t>
        </is>
      </c>
      <c r="BU188" s="2" t="inlineStr">
        <is>
          <t>3</t>
        </is>
      </c>
      <c r="BV188" s="2" t="inlineStr">
        <is>
          <t/>
        </is>
      </c>
      <c r="BW188" t="inlineStr">
        <is>
          <t>"tankfaciliteit voor de levering van een vloeibare of gasvormige alternatieve brandstof via een vaste of mobiele installatie, waaraan slechts één voertuig tegelijk kan worden bijgetankt"</t>
        </is>
      </c>
      <c r="BX188" s="2" t="inlineStr">
        <is>
          <t>punkt tankowania paliw</t>
        </is>
      </c>
      <c r="BY188" s="2" t="inlineStr">
        <is>
          <t>3</t>
        </is>
      </c>
      <c r="BZ188" s="2" t="inlineStr">
        <is>
          <t/>
        </is>
      </c>
      <c r="CA188" t="inlineStr">
        <is>
          <t>stanowisko tankowania dostarczające wszelkich paliw z wyjątkiem LNG za pomocą instalacji stałej lub ruchomej</t>
        </is>
      </c>
      <c r="CB188" s="2" t="inlineStr">
        <is>
          <t>ponto de abastecimento</t>
        </is>
      </c>
      <c r="CC188" s="2" t="inlineStr">
        <is>
          <t>3</t>
        </is>
      </c>
      <c r="CD188" s="2" t="inlineStr">
        <is>
          <t/>
        </is>
      </c>
      <c r="CE188" t="inlineStr">
        <is>
          <t>Posto de abastecimento destinado ao fornecimento de combustível, com exceção de gás natural liquefeito (GNL), através de uma instalação fixa ou móvel.</t>
        </is>
      </c>
      <c r="CF188" s="2" t="inlineStr">
        <is>
          <t>punct de realimentare</t>
        </is>
      </c>
      <c r="CG188" s="2" t="inlineStr">
        <is>
          <t>3</t>
        </is>
      </c>
      <c r="CH188" s="2" t="inlineStr">
        <is>
          <t/>
        </is>
      </c>
      <c r="CI188" t="inlineStr">
        <is>
          <t>o instalaţie de realimentare pentru furnizarea oricărui combustibil, cu excepţia GNL, prin intermediul unei instalaţii fixe sau mobile</t>
        </is>
      </c>
      <c r="CJ188" s="2" t="inlineStr">
        <is>
          <t>čerpacie miesto|
čerpacia stanica</t>
        </is>
      </c>
      <c r="CK188" s="2" t="inlineStr">
        <is>
          <t>3|
3</t>
        </is>
      </c>
      <c r="CL188" s="2" t="inlineStr">
        <is>
          <t xml:space="preserve">preferred|
</t>
        </is>
      </c>
      <c r="CM188" t="inlineStr">
        <is>
          <t>čerpacie zariadenie poskytujúce palivo akéhokoľvek druhu s výnimkou LNG, a to prostredníctvom pevne osadených alebo mobilných zariadení</t>
        </is>
      </c>
      <c r="CN188" s="2" t="inlineStr">
        <is>
          <t>oskrbovalno mesto</t>
        </is>
      </c>
      <c r="CO188" s="2" t="inlineStr">
        <is>
          <t>3</t>
        </is>
      </c>
      <c r="CP188" s="2" t="inlineStr">
        <is>
          <t/>
        </is>
      </c>
      <c r="CQ188" t="inlineStr">
        <is>
          <t>oskrbovalna oprema za oskrbo s tekočim ali plinastim alternativnim gorivom prek fiksne ali mobilne naprave, ki lahko oskrbuje samo eno vozilo naenkrat</t>
        </is>
      </c>
      <c r="CR188" s="2" t="inlineStr">
        <is>
          <t>tankstation|
tankningspunkt</t>
        </is>
      </c>
      <c r="CS188" s="2" t="inlineStr">
        <is>
          <t>3|
3</t>
        </is>
      </c>
      <c r="CT188" s="2" t="inlineStr">
        <is>
          <t xml:space="preserve">|
</t>
        </is>
      </c>
      <c r="CU188" t="inlineStr">
        <is>
          <t>en anordning för tankning som tillhandahåller bränsle, med undantag för LNG, via en fast eller en rörlig anläggning</t>
        </is>
      </c>
    </row>
    <row r="189">
      <c r="A189" s="1" t="str">
        <f>HYPERLINK("https://iate.europa.eu/entry/result/1110047/all", "1110047")</f>
        <v>1110047</v>
      </c>
      <c r="B189" t="inlineStr">
        <is>
          <t>SCIENCE</t>
        </is>
      </c>
      <c r="C189" t="inlineStr">
        <is>
          <t>SCIENCE|natural and applied sciences|earth sciences|geography|geographical information system</t>
        </is>
      </c>
      <c r="D189" s="2" t="inlineStr">
        <is>
          <t>ГИС|
географска информационна система</t>
        </is>
      </c>
      <c r="E189" s="2" t="inlineStr">
        <is>
          <t>3|
3</t>
        </is>
      </c>
      <c r="F189" s="2" t="inlineStr">
        <is>
          <t xml:space="preserve">|
</t>
        </is>
      </c>
      <c r="G189" t="inlineStr">
        <is>
          <t>система, която включва хардуер, софтуер и данни за отразяване, управление, анализиране и показване на всякакви видове организирана на географски принцип информация</t>
        </is>
      </c>
      <c r="H189" s="2" t="inlineStr">
        <is>
          <t>geografický informační systém</t>
        </is>
      </c>
      <c r="I189" s="2" t="inlineStr">
        <is>
          <t>3</t>
        </is>
      </c>
      <c r="J189" s="2" t="inlineStr">
        <is>
          <t/>
        </is>
      </c>
      <c r="K189" t="inlineStr">
        <is>
          <t>systém, který zahrnuje hardware, software a data a slouží k získávání, správě, analýze a zobrazení všech informací geografického charakteru</t>
        </is>
      </c>
      <c r="L189" s="2" t="inlineStr">
        <is>
          <t>geografisk informationssystem|
GIS|
geografisk informationssystem (GIS)</t>
        </is>
      </c>
      <c r="M189" s="2" t="inlineStr">
        <is>
          <t>3|
3|
3</t>
        </is>
      </c>
      <c r="N189" s="2" t="inlineStr">
        <is>
          <t xml:space="preserve">|
|
</t>
        </is>
      </c>
      <c r="O189" t="inlineStr">
        <is>
          <t>1) Systemet består af et elektronisk kort, hvor forskellige slags oplysninger kan plottes ind. Det anvendes bl.a. af politiet til geografiske kriminalitetsanalyser. 2) it-system, der omfatter hardware, software og data til lagring, forvaltning, analyse og præsentation af alle former for stedfæstet, dvs. geografisk koordinatsat, information</t>
        </is>
      </c>
      <c r="P189" s="2" t="inlineStr">
        <is>
          <t>Geoinformationssystem|
geographisches Informationssystem|
geografisches Informationssystem|
GIS</t>
        </is>
      </c>
      <c r="Q189" s="2" t="inlineStr">
        <is>
          <t>3|
3|
3|
3</t>
        </is>
      </c>
      <c r="R189" s="2" t="inlineStr">
        <is>
          <t xml:space="preserve">|
|
|
</t>
        </is>
      </c>
      <c r="S189" t="inlineStr">
        <is>
          <t>Datenbank, in der unterschiedliche Informationen wie Bevölkerungszahlen, Höhenlage, Bebauung, Strassennetze oder Abwasserrohre gespeichert und konsequent in Bezug mit dem Raum gesetzt, also "verortet" sind</t>
        </is>
      </c>
      <c r="T189" s="2" t="inlineStr">
        <is>
          <t>γεωγραφικό σύστημα πληροφοριών' γεωγραφικό πληροφοριακό σύστημα|
GIS|
Γεωγραφικό Πληροφοριακό Σύστημα|
σύστημα γεωγραφικών πληροφοριών</t>
        </is>
      </c>
      <c r="U189" s="2" t="inlineStr">
        <is>
          <t>3|
3|
3|
3</t>
        </is>
      </c>
      <c r="V189" s="2" t="inlineStr">
        <is>
          <t xml:space="preserve">|
|
|
</t>
        </is>
      </c>
      <c r="W189" t="inlineStr">
        <is>
          <t>σύστημα που μας επιτρέπει να απεικονίσουμε σε ηλεκτρονικό χάρτη στοιχεία όπως δρόμους ,λιμάνια, αεροδρόμια, έργα ύδρευσης, αποχέτευσης,υδάτινου δυναμικού κ.λπ.</t>
        </is>
      </c>
      <c r="X189" s="2" t="inlineStr">
        <is>
          <t>geographical information system|
Geographic Information System|
GIS</t>
        </is>
      </c>
      <c r="Y189" s="2" t="inlineStr">
        <is>
          <t>1|
3|
3</t>
        </is>
      </c>
      <c r="Z189" s="2" t="inlineStr">
        <is>
          <t xml:space="preserve">|
|
</t>
        </is>
      </c>
      <c r="AA189" t="inlineStr">
        <is>
          <t>computer system that analyses and displays geographically referenced 
information</t>
        </is>
      </c>
      <c r="AB189" s="2" t="inlineStr">
        <is>
          <t>GIS|
SIG|
sistema de información geográfica</t>
        </is>
      </c>
      <c r="AC189" s="2" t="inlineStr">
        <is>
          <t>3|
3|
3</t>
        </is>
      </c>
      <c r="AD189" s="2" t="inlineStr">
        <is>
          <t xml:space="preserve">|
|
</t>
        </is>
      </c>
      <c r="AE189" t="inlineStr">
        <is>
          <t>1) 1) Conjunto de programas y bases de datos que permiten almacenar, modificar y relaciones cualquier tipo de información espacial y estadística. 2) aplicación informática especializada en manejar estructuras de datos, capaces de asociar a una base de datos características geográficas, posibilitando así el análisis de las distintas relaciones espaciales entre sus elementos 2) sistema integrado por equipos, programas y datos para capturar, gestionar, analizar y mostrar todo tipo de información desde el punto de vista geográfico</t>
        </is>
      </c>
      <c r="AF189" s="2" t="inlineStr">
        <is>
          <t>kohateabesüsteem|
geoinfosüsteem</t>
        </is>
      </c>
      <c r="AG189" s="2" t="inlineStr">
        <is>
          <t>3|
3</t>
        </is>
      </c>
      <c r="AH189" s="2" t="inlineStr">
        <is>
          <t xml:space="preserve">|
</t>
        </is>
      </c>
      <c r="AI189" t="inlineStr">
        <is>
          <t>süsteem, mis hõlmab riistvara, tarkvara ning andmeid iga liiki geograafilise teabe kogumiseks, haldamiseks, analüüsimiseks ja esitamiseks</t>
        </is>
      </c>
      <c r="AJ189" s="2" t="inlineStr">
        <is>
          <t>maantieteellinen informaatiojärjestelmä|
paikkatietojärjestelmä|
GIS</t>
        </is>
      </c>
      <c r="AK189" s="2" t="inlineStr">
        <is>
          <t>3|
3|
3</t>
        </is>
      </c>
      <c r="AL189" s="2" t="inlineStr">
        <is>
          <t xml:space="preserve">|
|
</t>
        </is>
      </c>
      <c r="AM189" t="inlineStr">
        <is>
          <t>tietokonepohjainen tietojärjestelmä, jolla voidaan tuottaa, tallentaa, analysoida ja esittää paikkatietoa</t>
        </is>
      </c>
      <c r="AN189" s="2" t="inlineStr">
        <is>
          <t>système d'information géographique|
SIG</t>
        </is>
      </c>
      <c r="AO189" s="2" t="inlineStr">
        <is>
          <t>3|
3</t>
        </is>
      </c>
      <c r="AP189" s="2" t="inlineStr">
        <is>
          <t xml:space="preserve">|
</t>
        </is>
      </c>
      <c r="AQ189" t="inlineStr">
        <is>
          <t>1) 1) technologie de traitement, d'analyse spatiale et de présentation d'informations numériques se rapportant à une position sur la terre 2) système d'information capable d'entrer, de traiter, d'analyser et de présenter visuellement des données géographiques à l'appui des prises de décisions 2) système informatique qui intègre le matériel, les programmes et les données nécessaires à la collecte, la gestion, l'analyse et la diffusion d'informations géographiques déterminées</t>
        </is>
      </c>
      <c r="AR189" s="2" t="inlineStr">
        <is>
          <t>GIS|
córas faisnéise geografaí</t>
        </is>
      </c>
      <c r="AS189" s="2" t="inlineStr">
        <is>
          <t>3|
3</t>
        </is>
      </c>
      <c r="AT189" s="2" t="inlineStr">
        <is>
          <t xml:space="preserve">|
</t>
        </is>
      </c>
      <c r="AU189" t="inlineStr">
        <is>
          <t>córas
 ríomhaireachta atá in ann faisnéis ina bhfuil tagairtí geografacha a
 ghabháil, a stóráil, a anailísiú agus a thaispeáint</t>
        </is>
      </c>
      <c r="AV189" t="inlineStr">
        <is>
          <t/>
        </is>
      </c>
      <c r="AW189" t="inlineStr">
        <is>
          <t/>
        </is>
      </c>
      <c r="AX189" t="inlineStr">
        <is>
          <t/>
        </is>
      </c>
      <c r="AY189" t="inlineStr">
        <is>
          <t/>
        </is>
      </c>
      <c r="AZ189" s="2" t="inlineStr">
        <is>
          <t>földrajzi információs rendszer</t>
        </is>
      </c>
      <c r="BA189" s="2" t="inlineStr">
        <is>
          <t>4</t>
        </is>
      </c>
      <c r="BB189" s="2" t="inlineStr">
        <is>
          <t/>
        </is>
      </c>
      <c r="BC189" t="inlineStr">
        <is>
          <t>A térinformatika eszköze, amellyel a földrajzi helyhez köthető adatokat tartalmazó adatbázisból információk vezethetők le. Technikáját tekintve olyan számítógépes rendszer, melyet a földrajzi helyhez kapcsolódó adatok gyűjtésére, tárolására, kezelésére, elemzésére, a levezetett információk megjelenítésére, a földrajzi jelenségek megfigyelésére, modellezésére dolgoztak ki.</t>
        </is>
      </c>
      <c r="BD189" s="2" t="inlineStr">
        <is>
          <t>sistema di informazione geografica|
SIG|
geographical information system|
sistema di informazione geografica (SIG)|
GIS</t>
        </is>
      </c>
      <c r="BE189" s="2" t="inlineStr">
        <is>
          <t>3|
3|
3|
3|
3</t>
        </is>
      </c>
      <c r="BF189" s="2" t="inlineStr">
        <is>
          <t xml:space="preserve">|
|
|
|
</t>
        </is>
      </c>
      <c r="BG189" t="inlineStr">
        <is>
          <t>1) è un insieme complesso di componenti hardware, software, umane e intellettive per acquisire, trattare, analizzare, immagazzinare e restituire in forma digitale, grafica e alfanumerica, dati di qualsiasi tipo riferiti ad un territorio. Si tratta cioè dell'evoluzione informatica delle carte tematiche, con il vantaggio del formato elettronico che ne permette un più facile aggiornamento 2) sistema che integra hardware, software e dati allo scopo di raccogliere, trattare, analizzare e visualizzare ogni tipo di informazione con riferimenti geografici</t>
        </is>
      </c>
      <c r="BH189" s="2" t="inlineStr">
        <is>
          <t>GIS|
geografinė informacinė sistema</t>
        </is>
      </c>
      <c r="BI189" s="2" t="inlineStr">
        <is>
          <t>4|
4</t>
        </is>
      </c>
      <c r="BJ189" s="2" t="inlineStr">
        <is>
          <t xml:space="preserve">|
</t>
        </is>
      </c>
      <c r="BK189" t="inlineStr">
        <is>
          <t>1) Geografinių objektų, jų charakteristikų ir kitos informacijos apie Žemę kaupimo, tvarkymo, apdorojimo, laikymo, paieškos ir pateikimo kompiuterizuota informacinė sistema projektavimo, modeliavimo, analizės, mokslo ir kitoms reikmėms. 2) aparatinę ir programinę įrangą bei duomenis apimanti visų rūšių geografinės informacijos kaupimo, tvarkymo, analizės ir pateikimo sistema</t>
        </is>
      </c>
      <c r="BL189" t="inlineStr">
        <is>
          <t/>
        </is>
      </c>
      <c r="BM189" t="inlineStr">
        <is>
          <t/>
        </is>
      </c>
      <c r="BN189" t="inlineStr">
        <is>
          <t/>
        </is>
      </c>
      <c r="BO189" t="inlineStr">
        <is>
          <t/>
        </is>
      </c>
      <c r="BP189" s="2" t="inlineStr">
        <is>
          <t>GIS|
sistema ta' informazzjoni ġeografika</t>
        </is>
      </c>
      <c r="BQ189" s="2" t="inlineStr">
        <is>
          <t>3|
3</t>
        </is>
      </c>
      <c r="BR189" s="2" t="inlineStr">
        <is>
          <t xml:space="preserve">|
</t>
        </is>
      </c>
      <c r="BS189" t="inlineStr">
        <is>
          <t>sistema ta' ħardwer, softwer u proċeduri mfasslin biex jgħinu fil-ġbir, immaniġġjar, analiżi, mudellar u turija viżiva ta' data referenzjata b'mod spazjali</t>
        </is>
      </c>
      <c r="BT189" s="2" t="inlineStr">
        <is>
          <t>GIS|
geografisch informatiesysteem</t>
        </is>
      </c>
      <c r="BU189" s="2" t="inlineStr">
        <is>
          <t>3|
3</t>
        </is>
      </c>
      <c r="BV189" s="2" t="inlineStr">
        <is>
          <t xml:space="preserve">|
</t>
        </is>
      </c>
      <c r="BW189" t="inlineStr">
        <is>
          <t>geheel van invoer en digitale opslag van (vele) bodemkundige gegevens, bewerking ervan en presentatie van de uitslag (als landkaart of tabel) ten behoeve van de inrichting en het beheer van het landelijk gebied (in een gemeente, regio enz.)</t>
        </is>
      </c>
      <c r="BX189" s="2" t="inlineStr">
        <is>
          <t>system informacji geograficznej|
GIS</t>
        </is>
      </c>
      <c r="BY189" s="2" t="inlineStr">
        <is>
          <t>3|
3</t>
        </is>
      </c>
      <c r="BZ189" s="2" t="inlineStr">
        <is>
          <t xml:space="preserve">|
</t>
        </is>
      </c>
      <c r="CA189" t="inlineStr">
        <is>
          <t>techniki skomputeryzowanego systemu informacji geograficznej</t>
        </is>
      </c>
      <c r="CB189" s="2" t="inlineStr">
        <is>
          <t>sistema de informação geográfica|
SIG</t>
        </is>
      </c>
      <c r="CC189" s="2" t="inlineStr">
        <is>
          <t>3|
3</t>
        </is>
      </c>
      <c r="CD189" s="2" t="inlineStr">
        <is>
          <t xml:space="preserve">|
</t>
        </is>
      </c>
      <c r="CE189" t="inlineStr">
        <is>
          <t>Sistema informático capaz de capturar, armazenar, analisar e exibir informação georreferenciada.</t>
        </is>
      </c>
      <c r="CF189" s="2" t="inlineStr">
        <is>
          <t>sistem de informații geografice|
GIS</t>
        </is>
      </c>
      <c r="CG189" s="2" t="inlineStr">
        <is>
          <t>3|
3</t>
        </is>
      </c>
      <c r="CH189" s="2" t="inlineStr">
        <is>
          <t xml:space="preserve">|
</t>
        </is>
      </c>
      <c r="CI189" t="inlineStr">
        <is>
          <t>sistem informatic creat pentru a prelucra date referitoare la un obiect, acesta fiind definit prin pozitia geograficǎ și având un set de caracteristici asociate (date descriptive) care sunt grupate în baza de date; sistemul implică utilizarea unor combinații de hărți digitale și a unor date georeferențiate</t>
        </is>
      </c>
      <c r="CJ189" s="2" t="inlineStr">
        <is>
          <t>GIS|
geografický informačný systém</t>
        </is>
      </c>
      <c r="CK189" s="2" t="inlineStr">
        <is>
          <t>3|
3</t>
        </is>
      </c>
      <c r="CL189" s="2" t="inlineStr">
        <is>
          <t xml:space="preserve">|
</t>
        </is>
      </c>
      <c r="CM189" t="inlineStr">
        <is>
          <t>1) informačný systém na získavanie, ukladanie, analyzovanie a manažovanie dát a príslušných vlastností, ktoré sú priestorovo viazané k Zemi 2) systém, ktorý využíva hardvér, softvér a údaje s cieľom zachytiť, spravovať, analyzovať a zobrazovať všetky geografické informácie</t>
        </is>
      </c>
      <c r="CN189" s="2" t="inlineStr">
        <is>
          <t>geografski informacijski sistem</t>
        </is>
      </c>
      <c r="CO189" s="2" t="inlineStr">
        <is>
          <t>3</t>
        </is>
      </c>
      <c r="CP189" s="2" t="inlineStr">
        <is>
          <t/>
        </is>
      </c>
      <c r="CQ189" t="inlineStr">
        <is>
          <t>računalniško podprt podatkovno procesni sistem za učinkovito zajemanje, shranjevanje, vzdrževanje, obdelavo, analize, porazdeljevanje in prikazovanje prostorskih (geografskih) podatkov</t>
        </is>
      </c>
      <c r="CR189" s="2" t="inlineStr">
        <is>
          <t>geografiskt informationssystem|
GIS</t>
        </is>
      </c>
      <c r="CS189" s="2" t="inlineStr">
        <is>
          <t>3|
3</t>
        </is>
      </c>
      <c r="CT189" s="2" t="inlineStr">
        <is>
          <t xml:space="preserve">|
</t>
        </is>
      </c>
      <c r="CU189" t="inlineStr">
        <is>
          <t/>
        </is>
      </c>
    </row>
    <row r="190">
      <c r="A190" s="1" t="str">
        <f>HYPERLINK("https://iate.europa.eu/entry/result/812122/all", "812122")</f>
        <v>812122</v>
      </c>
      <c r="B190" t="inlineStr">
        <is>
          <t>TRANSPORT;ENERGY</t>
        </is>
      </c>
      <c r="C190" t="inlineStr">
        <is>
          <t>TRANSPORT|air and space transport|air transport;ENERGY</t>
        </is>
      </c>
      <c r="D190" s="2" t="inlineStr">
        <is>
          <t>авиационно гориво</t>
        </is>
      </c>
      <c r="E190" s="2" t="inlineStr">
        <is>
          <t>3</t>
        </is>
      </c>
      <c r="F190" s="2" t="inlineStr">
        <is>
          <t/>
        </is>
      </c>
      <c r="G190" t="inlineStr">
        <is>
          <t>вид гориво на петролна основа, използвано за задвижване на въздухоплавателни средства</t>
        </is>
      </c>
      <c r="H190" s="2" t="inlineStr">
        <is>
          <t>letecké pohonné hmoty|
letecké palivo</t>
        </is>
      </c>
      <c r="I190" s="2" t="inlineStr">
        <is>
          <t>3|
3</t>
        </is>
      </c>
      <c r="J190" s="2" t="inlineStr">
        <is>
          <t xml:space="preserve">|
</t>
        </is>
      </c>
      <c r="K190" t="inlineStr">
        <is>
          <t>zvláštní duh paliva, používaný k pohonu letadel</t>
        </is>
      </c>
      <c r="L190" s="2" t="inlineStr">
        <is>
          <t>flybrændstof|
brændstof til flyvemaskiner</t>
        </is>
      </c>
      <c r="M190" s="2" t="inlineStr">
        <is>
          <t>4|
4</t>
        </is>
      </c>
      <c r="N190" s="2" t="inlineStr">
        <is>
          <t xml:space="preserve">|
</t>
        </is>
      </c>
      <c r="O190" t="inlineStr">
        <is>
          <t/>
        </is>
      </c>
      <c r="P190" s="2" t="inlineStr">
        <is>
          <t>Flugzeugtreibstoff</t>
        </is>
      </c>
      <c r="Q190" s="2" t="inlineStr">
        <is>
          <t>3</t>
        </is>
      </c>
      <c r="R190" s="2" t="inlineStr">
        <is>
          <t/>
        </is>
      </c>
      <c r="S190" t="inlineStr">
        <is>
          <t/>
        </is>
      </c>
      <c r="T190" s="2" t="inlineStr">
        <is>
          <t>αεροπορικό καύσιμο</t>
        </is>
      </c>
      <c r="U190" s="2" t="inlineStr">
        <is>
          <t>3</t>
        </is>
      </c>
      <c r="V190" s="2" t="inlineStr">
        <is>
          <t/>
        </is>
      </c>
      <c r="W190" t="inlineStr">
        <is>
          <t>ειδικός τύπος καυσίμου που χρησιμοποιείται για την κίνηση αεροσκαφών</t>
        </is>
      </c>
      <c r="X190" s="2" t="inlineStr">
        <is>
          <t>air fuel|
aviation fuel</t>
        </is>
      </c>
      <c r="Y190" s="2" t="inlineStr">
        <is>
          <t>1|
3</t>
        </is>
      </c>
      <c r="Z190" s="2" t="inlineStr">
        <is>
          <t xml:space="preserve">|
</t>
        </is>
      </c>
      <c r="AA190" t="inlineStr">
        <is>
          <t>specialised type of fuel used to power aircraft</t>
        </is>
      </c>
      <c r="AB190" s="2" t="inlineStr">
        <is>
          <t>combustible de aviación</t>
        </is>
      </c>
      <c r="AC190" s="2" t="inlineStr">
        <is>
          <t>3</t>
        </is>
      </c>
      <c r="AD190" s="2" t="inlineStr">
        <is>
          <t/>
        </is>
      </c>
      <c r="AE190" t="inlineStr">
        <is>
          <t>Combustible utilizado para la propulsión de aeronaves.</t>
        </is>
      </c>
      <c r="AF190" s="2" t="inlineStr">
        <is>
          <t>lennunduses kasutatav kütus|
lennukikütus</t>
        </is>
      </c>
      <c r="AG190" s="2" t="inlineStr">
        <is>
          <t>3|
3</t>
        </is>
      </c>
      <c r="AH190" s="2" t="inlineStr">
        <is>
          <t xml:space="preserve">|
</t>
        </is>
      </c>
      <c r="AI190" t="inlineStr">
        <is>
          <t/>
        </is>
      </c>
      <c r="AJ190" s="2" t="inlineStr">
        <is>
          <t>lentopolttoaine</t>
        </is>
      </c>
      <c r="AK190" s="2" t="inlineStr">
        <is>
          <t>3</t>
        </is>
      </c>
      <c r="AL190" s="2" t="inlineStr">
        <is>
          <t/>
        </is>
      </c>
      <c r="AM190" t="inlineStr">
        <is>
          <t/>
        </is>
      </c>
      <c r="AN190" s="2" t="inlineStr">
        <is>
          <t>carburant aviation|
carburant d'aviation</t>
        </is>
      </c>
      <c r="AO190" s="2" t="inlineStr">
        <is>
          <t>3|
3</t>
        </is>
      </c>
      <c r="AP190" s="2" t="inlineStr">
        <is>
          <t xml:space="preserve">|
</t>
        </is>
      </c>
      <c r="AQ190" t="inlineStr">
        <is>
          <t>catégorie de carburant utilisée dans le fonctionnement des avions</t>
        </is>
      </c>
      <c r="AR190" s="2" t="inlineStr">
        <is>
          <t>breosla eitlíochta</t>
        </is>
      </c>
      <c r="AS190" s="2" t="inlineStr">
        <is>
          <t>3</t>
        </is>
      </c>
      <c r="AT190" s="2" t="inlineStr">
        <is>
          <t/>
        </is>
      </c>
      <c r="AU190" t="inlineStr">
        <is>
          <t/>
        </is>
      </c>
      <c r="AV190" s="2" t="inlineStr">
        <is>
          <t>zrakoplovno gorivo</t>
        </is>
      </c>
      <c r="AW190" s="2" t="inlineStr">
        <is>
          <t>3</t>
        </is>
      </c>
      <c r="AX190" s="2" t="inlineStr">
        <is>
          <t/>
        </is>
      </c>
      <c r="AY190" t="inlineStr">
        <is>
          <t/>
        </is>
      </c>
      <c r="AZ190" s="2" t="inlineStr">
        <is>
          <t>légijármű-üzemanyag</t>
        </is>
      </c>
      <c r="BA190" s="2" t="inlineStr">
        <is>
          <t>3</t>
        </is>
      </c>
      <c r="BB190" s="2" t="inlineStr">
        <is>
          <t/>
        </is>
      </c>
      <c r="BC190" t="inlineStr">
        <is>
          <t>a légi járművek általi közvetlen felhasználásra gyártott üzemanyag</t>
        </is>
      </c>
      <c r="BD190" s="2" t="inlineStr">
        <is>
          <t>carburante per aviazione</t>
        </is>
      </c>
      <c r="BE190" s="2" t="inlineStr">
        <is>
          <t>3</t>
        </is>
      </c>
      <c r="BF190" s="2" t="inlineStr">
        <is>
          <t/>
        </is>
      </c>
      <c r="BG190" t="inlineStr">
        <is>
          <t>carburante a base di petrolio, o miscele di petrolio e combustibili sintetici, utilizzato specificamente per alimentare gli aerei</t>
        </is>
      </c>
      <c r="BH190" s="2" t="inlineStr">
        <is>
          <t>aviaciniai degalai</t>
        </is>
      </c>
      <c r="BI190" s="2" t="inlineStr">
        <is>
          <t>3</t>
        </is>
      </c>
      <c r="BJ190" s="2" t="inlineStr">
        <is>
          <t/>
        </is>
      </c>
      <c r="BK190" t="inlineStr">
        <is>
          <t>orlaivių variklių degalai</t>
        </is>
      </c>
      <c r="BL190" s="2" t="inlineStr">
        <is>
          <t>aviācijas degviela</t>
        </is>
      </c>
      <c r="BM190" s="2" t="inlineStr">
        <is>
          <t>3</t>
        </is>
      </c>
      <c r="BN190" s="2" t="inlineStr">
        <is>
          <t/>
        </is>
      </c>
      <c r="BO190" t="inlineStr">
        <is>
          <t/>
        </is>
      </c>
      <c r="BP190" s="2" t="inlineStr">
        <is>
          <t>fjuwil tal-avjazzjoni</t>
        </is>
      </c>
      <c r="BQ190" s="2" t="inlineStr">
        <is>
          <t>3</t>
        </is>
      </c>
      <c r="BR190" s="2" t="inlineStr">
        <is>
          <t/>
        </is>
      </c>
      <c r="BS190" t="inlineStr">
        <is>
          <t>tip speċjalizzat ta' fjuwil ibbażat fuq il-petroleum li jintuża biex jitħaddmu l-inġenji tal-ajru</t>
        </is>
      </c>
      <c r="BT190" s="2" t="inlineStr">
        <is>
          <t>luchtvaartbrandstof</t>
        </is>
      </c>
      <c r="BU190" s="2" t="inlineStr">
        <is>
          <t>3</t>
        </is>
      </c>
      <c r="BV190" s="2" t="inlineStr">
        <is>
          <t/>
        </is>
      </c>
      <c r="BW190" t="inlineStr">
        <is>
          <t>brandstof geproduceerd voor gebruik in de luchtvaart</t>
        </is>
      </c>
      <c r="BX190" s="2" t="inlineStr">
        <is>
          <t>paliwo lotnicze</t>
        </is>
      </c>
      <c r="BY190" s="2" t="inlineStr">
        <is>
          <t>3</t>
        </is>
      </c>
      <c r="BZ190" s="2" t="inlineStr">
        <is>
          <t/>
        </is>
      </c>
      <c r="CA190" t="inlineStr">
        <is>
          <t/>
        </is>
      </c>
      <c r="CB190" s="2" t="inlineStr">
        <is>
          <t>combustível para aviões</t>
        </is>
      </c>
      <c r="CC190" s="2" t="inlineStr">
        <is>
          <t>2</t>
        </is>
      </c>
      <c r="CD190" s="2" t="inlineStr">
        <is>
          <t/>
        </is>
      </c>
      <c r="CE190" t="inlineStr">
        <is>
          <t/>
        </is>
      </c>
      <c r="CF190" s="2" t="inlineStr">
        <is>
          <t>combustibil de aviație</t>
        </is>
      </c>
      <c r="CG190" s="2" t="inlineStr">
        <is>
          <t>3</t>
        </is>
      </c>
      <c r="CH190" s="2" t="inlineStr">
        <is>
          <t/>
        </is>
      </c>
      <c r="CI190" t="inlineStr">
        <is>
          <t>petrolul turboreactor şi benzina pentru aviație, destinate utilizării exclusive pentru aeronave</t>
        </is>
      </c>
      <c r="CJ190" t="inlineStr">
        <is>
          <t/>
        </is>
      </c>
      <c r="CK190" t="inlineStr">
        <is>
          <t/>
        </is>
      </c>
      <c r="CL190" t="inlineStr">
        <is>
          <t/>
        </is>
      </c>
      <c r="CM190" t="inlineStr">
        <is>
          <t/>
        </is>
      </c>
      <c r="CN190" s="2" t="inlineStr">
        <is>
          <t>letalsko gorivo</t>
        </is>
      </c>
      <c r="CO190" s="2" t="inlineStr">
        <is>
          <t>3</t>
        </is>
      </c>
      <c r="CP190" s="2" t="inlineStr">
        <is>
          <t/>
        </is>
      </c>
      <c r="CQ190" t="inlineStr">
        <is>
          <t/>
        </is>
      </c>
      <c r="CR190" s="2" t="inlineStr">
        <is>
          <t>flygbränsle</t>
        </is>
      </c>
      <c r="CS190" s="2" t="inlineStr">
        <is>
          <t>3</t>
        </is>
      </c>
      <c r="CT190" s="2" t="inlineStr">
        <is>
          <t/>
        </is>
      </c>
      <c r="CU190" t="inlineStr">
        <is>
          <t/>
        </is>
      </c>
    </row>
    <row r="191">
      <c r="A191" s="1" t="str">
        <f>HYPERLINK("https://iate.europa.eu/entry/result/3599881/all", "3599881")</f>
        <v>3599881</v>
      </c>
      <c r="B191" t="inlineStr">
        <is>
          <t>ENVIRONMENT</t>
        </is>
      </c>
      <c r="C191" t="inlineStr">
        <is>
          <t>ENVIRONMENT|environmental policy|climate change policy|reduction of gas emissions;ENVIRONMENT|deterioration of the environment|nuisance|pollutant|atmospheric pollutant|greenhouse gas</t>
        </is>
      </c>
      <c r="D191" t="inlineStr">
        <is>
          <t/>
        </is>
      </c>
      <c r="E191" t="inlineStr">
        <is>
          <t/>
        </is>
      </c>
      <c r="F191" t="inlineStr">
        <is>
          <t/>
        </is>
      </c>
      <c r="G191" t="inlineStr">
        <is>
          <t/>
        </is>
      </c>
      <c r="H191" t="inlineStr">
        <is>
          <t/>
        </is>
      </c>
      <c r="I191" t="inlineStr">
        <is>
          <t/>
        </is>
      </c>
      <c r="J191" t="inlineStr">
        <is>
          <t/>
        </is>
      </c>
      <c r="K191" t="inlineStr">
        <is>
          <t/>
        </is>
      </c>
      <c r="L191" t="inlineStr">
        <is>
          <t/>
        </is>
      </c>
      <c r="M191" t="inlineStr">
        <is>
          <t/>
        </is>
      </c>
      <c r="N191" t="inlineStr">
        <is>
          <t/>
        </is>
      </c>
      <c r="O191" t="inlineStr">
        <is>
          <t/>
        </is>
      </c>
      <c r="P191" t="inlineStr">
        <is>
          <t/>
        </is>
      </c>
      <c r="Q191" t="inlineStr">
        <is>
          <t/>
        </is>
      </c>
      <c r="R191" t="inlineStr">
        <is>
          <t/>
        </is>
      </c>
      <c r="S191" t="inlineStr">
        <is>
          <t/>
        </is>
      </c>
      <c r="T191" t="inlineStr">
        <is>
          <t/>
        </is>
      </c>
      <c r="U191" t="inlineStr">
        <is>
          <t/>
        </is>
      </c>
      <c r="V191" t="inlineStr">
        <is>
          <t/>
        </is>
      </c>
      <c r="W191" t="inlineStr">
        <is>
          <t/>
        </is>
      </c>
      <c r="X191" s="2" t="inlineStr">
        <is>
          <t>monitoring, reporting and verification|
MRV|
monitoring, reporting and verification of emissions|
monitoring, reporting and verification of carbon dioxide emissions</t>
        </is>
      </c>
      <c r="Y191" s="2" t="inlineStr">
        <is>
          <t>3|
3|
3|
3</t>
        </is>
      </c>
      <c r="Z191" s="2" t="inlineStr">
        <is>
          <t xml:space="preserve">|
|
|
</t>
        </is>
      </c>
      <c r="AA191" t="inlineStr">
        <is>
          <t/>
        </is>
      </c>
      <c r="AB191" s="2" t="inlineStr">
        <is>
          <t>seguimiento, notificación y verificación|
seguimiento, notificación y verificación de las emisiones de dióxido de carbono|
seguimiento, notificación y verificación de las emisiones</t>
        </is>
      </c>
      <c r="AC191" s="2" t="inlineStr">
        <is>
          <t>3|
3|
3</t>
        </is>
      </c>
      <c r="AD191" s="2" t="inlineStr">
        <is>
          <t xml:space="preserve">|
|
</t>
        </is>
      </c>
      <c r="AE191" t="inlineStr">
        <is>
          <t/>
        </is>
      </c>
      <c r="AF191" s="2" t="inlineStr">
        <is>
          <t>süsinikdioksiidi heitkoguste seire, aruandlus ja kontroll|
seire, aruandlus ja kontroll</t>
        </is>
      </c>
      <c r="AG191" s="2" t="inlineStr">
        <is>
          <t>3|
3</t>
        </is>
      </c>
      <c r="AH191" s="2" t="inlineStr">
        <is>
          <t xml:space="preserve">|
</t>
        </is>
      </c>
      <c r="AI191" t="inlineStr">
        <is>
          <t/>
        </is>
      </c>
      <c r="AJ191" s="2" t="inlineStr">
        <is>
          <t>päästöjen tarkkailu, raportointi ja todentaminen|
tarkkailu, raportointi ja todentaminen|
hiilidioksidipäästöjen tarkkailu, raportointi ja todentaminen</t>
        </is>
      </c>
      <c r="AK191" s="2" t="inlineStr">
        <is>
          <t>3|
3|
3</t>
        </is>
      </c>
      <c r="AL191" s="2" t="inlineStr">
        <is>
          <t xml:space="preserve">|
|
</t>
        </is>
      </c>
      <c r="AM191" t="inlineStr">
        <is>
          <t/>
        </is>
      </c>
      <c r="AN191" t="inlineStr">
        <is>
          <t/>
        </is>
      </c>
      <c r="AO191" t="inlineStr">
        <is>
          <t/>
        </is>
      </c>
      <c r="AP191" t="inlineStr">
        <is>
          <t/>
        </is>
      </c>
      <c r="AQ191" t="inlineStr">
        <is>
          <t/>
        </is>
      </c>
      <c r="AR191" s="2" t="inlineStr">
        <is>
          <t>faireachán, tuairisciú agus fíorú a dhéanamh ar astaíochtaí dé-ocsaíde carbóin|
MRV|
faireachán, tuairisciú agus fíorú a dhéanamh ar astaíochtaí CO&lt;sub&gt;2&lt;/sub&gt;</t>
        </is>
      </c>
      <c r="AS191" s="2" t="inlineStr">
        <is>
          <t>3|
3|
3</t>
        </is>
      </c>
      <c r="AT191" s="2" t="inlineStr">
        <is>
          <t xml:space="preserve">|
|
</t>
        </is>
      </c>
      <c r="AU191" t="inlineStr">
        <is>
          <t/>
        </is>
      </c>
      <c r="AV191" t="inlineStr">
        <is>
          <t/>
        </is>
      </c>
      <c r="AW191" t="inlineStr">
        <is>
          <t/>
        </is>
      </c>
      <c r="AX191" t="inlineStr">
        <is>
          <t/>
        </is>
      </c>
      <c r="AY191" t="inlineStr">
        <is>
          <t/>
        </is>
      </c>
      <c r="AZ191" t="inlineStr">
        <is>
          <t/>
        </is>
      </c>
      <c r="BA191" t="inlineStr">
        <is>
          <t/>
        </is>
      </c>
      <c r="BB191" t="inlineStr">
        <is>
          <t/>
        </is>
      </c>
      <c r="BC191" t="inlineStr">
        <is>
          <t/>
        </is>
      </c>
      <c r="BD191" t="inlineStr">
        <is>
          <t/>
        </is>
      </c>
      <c r="BE191" t="inlineStr">
        <is>
          <t/>
        </is>
      </c>
      <c r="BF191" t="inlineStr">
        <is>
          <t/>
        </is>
      </c>
      <c r="BG191" t="inlineStr">
        <is>
          <t/>
        </is>
      </c>
      <c r="BH191" t="inlineStr">
        <is>
          <t/>
        </is>
      </c>
      <c r="BI191" t="inlineStr">
        <is>
          <t/>
        </is>
      </c>
      <c r="BJ191" t="inlineStr">
        <is>
          <t/>
        </is>
      </c>
      <c r="BK191" t="inlineStr">
        <is>
          <t/>
        </is>
      </c>
      <c r="BL191" t="inlineStr">
        <is>
          <t/>
        </is>
      </c>
      <c r="BM191" t="inlineStr">
        <is>
          <t/>
        </is>
      </c>
      <c r="BN191" t="inlineStr">
        <is>
          <t/>
        </is>
      </c>
      <c r="BO191" t="inlineStr">
        <is>
          <t/>
        </is>
      </c>
      <c r="BP191" t="inlineStr">
        <is>
          <t/>
        </is>
      </c>
      <c r="BQ191" t="inlineStr">
        <is>
          <t/>
        </is>
      </c>
      <c r="BR191" t="inlineStr">
        <is>
          <t/>
        </is>
      </c>
      <c r="BS191" t="inlineStr">
        <is>
          <t/>
        </is>
      </c>
      <c r="BT191" t="inlineStr">
        <is>
          <t/>
        </is>
      </c>
      <c r="BU191" t="inlineStr">
        <is>
          <t/>
        </is>
      </c>
      <c r="BV191" t="inlineStr">
        <is>
          <t/>
        </is>
      </c>
      <c r="BW191" t="inlineStr">
        <is>
          <t/>
        </is>
      </c>
      <c r="BX191" s="2" t="inlineStr">
        <is>
          <t>monitorowanie, raportowanie i weryfikacja emisji|
monitorowanie, raportowanie i weryfikacja|
MRW|
monitorowanie, raportowanie i weryfikacja dwutlenku węgla</t>
        </is>
      </c>
      <c r="BY191" s="2" t="inlineStr">
        <is>
          <t>3|
3|
3|
3</t>
        </is>
      </c>
      <c r="BZ191" s="2" t="inlineStr">
        <is>
          <t xml:space="preserve">|
|
|
</t>
        </is>
      </c>
      <c r="CA191" t="inlineStr">
        <is>
          <t/>
        </is>
      </c>
      <c r="CB191" s="2" t="inlineStr">
        <is>
          <t>monitorização, comunicação e verificação das emissões|
monitorização, comunicação e verificação|
monitorização, comunicação e verificação das emissões de dióxido de carbono</t>
        </is>
      </c>
      <c r="CC191" s="2" t="inlineStr">
        <is>
          <t>3|
3|
3</t>
        </is>
      </c>
      <c r="CD191" s="2" t="inlineStr">
        <is>
          <t xml:space="preserve">|
|
</t>
        </is>
      </c>
      <c r="CE191" t="inlineStr">
        <is>
          <t/>
        </is>
      </c>
      <c r="CF191" t="inlineStr">
        <is>
          <t/>
        </is>
      </c>
      <c r="CG191" t="inlineStr">
        <is>
          <t/>
        </is>
      </c>
      <c r="CH191" t="inlineStr">
        <is>
          <t/>
        </is>
      </c>
      <c r="CI191" t="inlineStr">
        <is>
          <t/>
        </is>
      </c>
      <c r="CJ191" t="inlineStr">
        <is>
          <t/>
        </is>
      </c>
      <c r="CK191" t="inlineStr">
        <is>
          <t/>
        </is>
      </c>
      <c r="CL191" t="inlineStr">
        <is>
          <t/>
        </is>
      </c>
      <c r="CM191" t="inlineStr">
        <is>
          <t/>
        </is>
      </c>
      <c r="CN191" s="2" t="inlineStr">
        <is>
          <t>spremljanje in preverjanje emisij ter poročanje o njih|
spremljanje, poročanje in preverjanje|
spremljanje emisij ogljikovega dioksida, poročanje o njih in njihovo preverjanje</t>
        </is>
      </c>
      <c r="CO191" s="2" t="inlineStr">
        <is>
          <t>3|
3|
3</t>
        </is>
      </c>
      <c r="CP191" s="2" t="inlineStr">
        <is>
          <t xml:space="preserve">|
|
</t>
        </is>
      </c>
      <c r="CQ191" t="inlineStr">
        <is>
          <t/>
        </is>
      </c>
      <c r="CR191" t="inlineStr">
        <is>
          <t/>
        </is>
      </c>
      <c r="CS191" t="inlineStr">
        <is>
          <t/>
        </is>
      </c>
      <c r="CT191" t="inlineStr">
        <is>
          <t/>
        </is>
      </c>
      <c r="CU191" t="inlineStr">
        <is>
          <t/>
        </is>
      </c>
    </row>
    <row r="192">
      <c r="A192" s="1" t="str">
        <f>HYPERLINK("https://iate.europa.eu/entry/result/146764/all", "146764")</f>
        <v>146764</v>
      </c>
      <c r="B192" t="inlineStr">
        <is>
          <t>ENERGY;TRADE</t>
        </is>
      </c>
      <c r="C192" t="inlineStr">
        <is>
          <t>ENERGY|electrical and nuclear industries|electrical industry|electrical energy;TRADE</t>
        </is>
      </c>
      <c r="D192" s="2" t="inlineStr">
        <is>
          <t>споразумениe за закупуване на електроенергия</t>
        </is>
      </c>
      <c r="E192" s="2" t="inlineStr">
        <is>
          <t>3</t>
        </is>
      </c>
      <c r="F192" s="2" t="inlineStr">
        <is>
          <t/>
        </is>
      </c>
      <c r="G192" t="inlineStr">
        <is>
          <t/>
        </is>
      </c>
      <c r="H192" s="2" t="inlineStr">
        <is>
          <t>PPA|
smlouva o nákupu elektřiny</t>
        </is>
      </c>
      <c r="I192" s="2" t="inlineStr">
        <is>
          <t>3|
3</t>
        </is>
      </c>
      <c r="J192" s="2" t="inlineStr">
        <is>
          <t xml:space="preserve">|
</t>
        </is>
      </c>
      <c r="K192" t="inlineStr">
        <is>
          <t>dlouhodobá dohoda o nákupu elektrické energie</t>
        </is>
      </c>
      <c r="L192" s="2" t="inlineStr">
        <is>
          <t>elkøbsaftale</t>
        </is>
      </c>
      <c r="M192" s="2" t="inlineStr">
        <is>
          <t>3</t>
        </is>
      </c>
      <c r="N192" s="2" t="inlineStr">
        <is>
          <t/>
        </is>
      </c>
      <c r="O192" t="inlineStr">
        <is>
          <t/>
        </is>
      </c>
      <c r="P192" s="2" t="inlineStr">
        <is>
          <t>Strombezugsvertrag</t>
        </is>
      </c>
      <c r="Q192" s="2" t="inlineStr">
        <is>
          <t>3</t>
        </is>
      </c>
      <c r="R192" s="2" t="inlineStr">
        <is>
          <t/>
        </is>
      </c>
      <c r="S192" t="inlineStr">
        <is>
          <t>Vertrag, bei dem ein Vertragspartner der Stromerzeuger und der andere der Abnehmer ist und in dem alle kommerziellen Bedingungen für den Stromverkauf zwischen den beiden Parteien, einschließlich des Zeitpunkts der Aufnahme des kommerziellen Betriebs, der Aufstellung der Stromversorgung, der Vertragsstrafen für eine zu geringe Lieferung, der Zahlungsbedingungen sowie der Kündigung festgelegt werden</t>
        </is>
      </c>
      <c r="T192" s="2" t="inlineStr">
        <is>
          <t>σύμβαση αγοράς ηλεκτρικής ενέργειας|
ΣΑΗΕ</t>
        </is>
      </c>
      <c r="U192" s="2" t="inlineStr">
        <is>
          <t>3|
3</t>
        </is>
      </c>
      <c r="V192" s="2" t="inlineStr">
        <is>
          <t xml:space="preserve">|
</t>
        </is>
      </c>
      <c r="W192" t="inlineStr">
        <is>
          <t>σύμβαση μεταξύ δύο μερών, το ένα από τα οποία παράγει ηλεκτρική ενέργεια (ο πωλητής) και το άλλο επιδιώκει να αγοράσει ηλεκτρική ενέργεια (ο αγοραστής), η οποία καθορίζει τους εμπορικούς όρους για την πώληση ηλεκτρικής ενέργειας μεταξύ των δύο μερών, συμπεριλαμβανομένου του χρόνου έναρξης της εμπορικής εκμετάλλευσης του έργου, του χρονοδιαγράμματος παράδοσης ηλεκτρικής ενέργειας, των κυρώσεων για την ελλιπή παράδοση, των όρων πληρωμής και της καταγγελίας</t>
        </is>
      </c>
      <c r="X192" s="2" t="inlineStr">
        <is>
          <t>power purchase agreement|
PPA</t>
        </is>
      </c>
      <c r="Y192" s="2" t="inlineStr">
        <is>
          <t>3|
3</t>
        </is>
      </c>
      <c r="Z192" s="2" t="inlineStr">
        <is>
          <t xml:space="preserve">|
</t>
        </is>
      </c>
      <c r="AA192" t="inlineStr">
        <is>
          <t>contract between two parties, one which generates electricity (the seller) and one which is looking to purchase electricity (the buyer), which lays down the commercial terms for the sale of electricity between the two parties, including when the project will begin commercial operation, schedule for delivery of electricity, penalties for under delivery, payment terms, and termination</t>
        </is>
      </c>
      <c r="AB192" s="2" t="inlineStr">
        <is>
          <t>CCE|
contrato de compra de electricidad|
acuerdo de compra de energía</t>
        </is>
      </c>
      <c r="AC192" s="2" t="inlineStr">
        <is>
          <t>3|
3|
3</t>
        </is>
      </c>
      <c r="AD192" s="2" t="inlineStr">
        <is>
          <t xml:space="preserve">|
|
</t>
        </is>
      </c>
      <c r="AE192" t="inlineStr">
        <is>
          <t>Acuerdo de suministro de electricidad a largo plazo entre un operador de
 instalación (vendedor) y un cliente de electricidad (comprador).</t>
        </is>
      </c>
      <c r="AF192" s="2" t="inlineStr">
        <is>
          <t>energiaostuleping</t>
        </is>
      </c>
      <c r="AG192" s="2" t="inlineStr">
        <is>
          <t>3</t>
        </is>
      </c>
      <c r="AH192" s="2" t="inlineStr">
        <is>
          <t/>
        </is>
      </c>
      <c r="AI192" t="inlineStr">
        <is>
          <t/>
        </is>
      </c>
      <c r="AJ192" s="2" t="inlineStr">
        <is>
          <t>sähkön ostosopimus|
sähkönhankintasopimus</t>
        </is>
      </c>
      <c r="AK192" s="2" t="inlineStr">
        <is>
          <t>3|
3</t>
        </is>
      </c>
      <c r="AL192" s="2" t="inlineStr">
        <is>
          <t xml:space="preserve">|
</t>
        </is>
      </c>
      <c r="AM192" t="inlineStr">
        <is>
          <t/>
        </is>
      </c>
      <c r="AN192" s="2" t="inlineStr">
        <is>
          <t>PPA|
contrat d'achat d'électricité|
AAE|
accord d'achat d'électricité</t>
        </is>
      </c>
      <c r="AO192" s="2" t="inlineStr">
        <is>
          <t>3|
3|
3|
3</t>
        </is>
      </c>
      <c r="AP192" s="2" t="inlineStr">
        <is>
          <t xml:space="preserve">|
|
|
</t>
        </is>
      </c>
      <c r="AQ192" t="inlineStr">
        <is>
          <t>contrat en vertu duquel une partie s’engage à acheter directement de l’électricité à un producteur d’électricité</t>
        </is>
      </c>
      <c r="AR192" s="2" t="inlineStr">
        <is>
          <t>PPA|
comhaontú ceannaigh cumhachta</t>
        </is>
      </c>
      <c r="AS192" s="2" t="inlineStr">
        <is>
          <t>3|
3</t>
        </is>
      </c>
      <c r="AT192" s="2" t="inlineStr">
        <is>
          <t xml:space="preserve">|
</t>
        </is>
      </c>
      <c r="AU192" t="inlineStr">
        <is>
          <t/>
        </is>
      </c>
      <c r="AV192" s="2" t="inlineStr">
        <is>
          <t>ugovor o kupnji energije</t>
        </is>
      </c>
      <c r="AW192" s="2" t="inlineStr">
        <is>
          <t>3</t>
        </is>
      </c>
      <c r="AX192" s="2" t="inlineStr">
        <is>
          <t/>
        </is>
      </c>
      <c r="AY192" t="inlineStr">
        <is>
          <t/>
        </is>
      </c>
      <c r="AZ192" s="2" t="inlineStr">
        <is>
          <t>energiavásárlási megállapodás</t>
        </is>
      </c>
      <c r="BA192" s="2" t="inlineStr">
        <is>
          <t>3</t>
        </is>
      </c>
      <c r="BB192" s="2" t="inlineStr">
        <is>
          <t/>
        </is>
      </c>
      <c r="BC192" t="inlineStr">
        <is>
          <t/>
        </is>
      </c>
      <c r="BD192" s="2" t="inlineStr">
        <is>
          <t>accordo per l'acquisto d'energia elettrica|
accordo di compravendita di energia elettrica</t>
        </is>
      </c>
      <c r="BE192" s="2" t="inlineStr">
        <is>
          <t>3|
3</t>
        </is>
      </c>
      <c r="BF192" s="2" t="inlineStr">
        <is>
          <t xml:space="preserve">|
</t>
        </is>
      </c>
      <c r="BG192" t="inlineStr">
        <is>
          <t>contratto con il quale una persona fisica o giuridica si impegna ad acquistare energia elettrica direttamente da un produttore di energia elettrica</t>
        </is>
      </c>
      <c r="BH192" s="2" t="inlineStr">
        <is>
          <t>elektros energijos pirkimo sutartis</t>
        </is>
      </c>
      <c r="BI192" s="2" t="inlineStr">
        <is>
          <t>3</t>
        </is>
      </c>
      <c r="BJ192" s="2" t="inlineStr">
        <is>
          <t/>
        </is>
      </c>
      <c r="BK192" t="inlineStr">
        <is>
          <t>sutartis, pagal kurią fizinis arba juridinis asmuo sutinka iš elektros energijos iš gamintojo tiesiogiai pirkti elektros energiją, o gamintojas – ją parduoti</t>
        </is>
      </c>
      <c r="BL192" s="2" t="inlineStr">
        <is>
          <t>elektroenerģijas pirkuma līgums</t>
        </is>
      </c>
      <c r="BM192" s="2" t="inlineStr">
        <is>
          <t>3</t>
        </is>
      </c>
      <c r="BN192" s="2" t="inlineStr">
        <is>
          <t/>
        </is>
      </c>
      <c r="BO192" t="inlineStr">
        <is>
          <t>līgums, saskaņā ar kuru persona piekrīt pirkt elektroenerģiju tieši no elektroenerģijas ražotāja</t>
        </is>
      </c>
      <c r="BP192" s="2" t="inlineStr">
        <is>
          <t>PPA|
ftehim dwar ix-xiri tal-enerġija</t>
        </is>
      </c>
      <c r="BQ192" s="2" t="inlineStr">
        <is>
          <t>3|
3</t>
        </is>
      </c>
      <c r="BR192" s="2" t="inlineStr">
        <is>
          <t xml:space="preserve">|
</t>
        </is>
      </c>
      <c r="BS192" t="inlineStr">
        <is>
          <t>kuntratt bejn żewġ partijiet, wieħed li jiġġenera l-elettriku (il-venditur) u wieħed li qed ifittex biex jixtri l-enerġija (il-kompratur), li jistabbilixxi t-termini kummerċjali bejn iż-żewġ partijiet, inkluż meta l-proġett se jibda l-operat kummerċjali, l-iskeda għall-forniment tal-elettriku, il-penalitajiet għal sottoforniment, it-termini tal-ħlas, u t-terminazzjoni</t>
        </is>
      </c>
      <c r="BT192" s="2" t="inlineStr">
        <is>
          <t>stroomafnameovereenkomst|
stroomleveringsovereenkomst|
PPA</t>
        </is>
      </c>
      <c r="BU192" s="2" t="inlineStr">
        <is>
          <t>3|
3|
3</t>
        </is>
      </c>
      <c r="BV192" s="2" t="inlineStr">
        <is>
          <t xml:space="preserve">|
|
</t>
        </is>
      </c>
      <c r="BW192" t="inlineStr">
        <is>
          <t>contract tussen een partij die elektriciteit opwekt (de verkoper) en een partij die elektriciteit wil afnemen (de koper) en waarin alle handelsvoorwaarden voor de verkoop van elektriciteit zijn vastgesteld</t>
        </is>
      </c>
      <c r="BX192" s="2" t="inlineStr">
        <is>
          <t>umowa zakupu energii elektrycznej|
PPA</t>
        </is>
      </c>
      <c r="BY192" s="2" t="inlineStr">
        <is>
          <t>3|
3</t>
        </is>
      </c>
      <c r="BZ192" s="2" t="inlineStr">
        <is>
          <t xml:space="preserve">|
</t>
        </is>
      </c>
      <c r="CA192" t="inlineStr">
        <is>
          <t>umowa, na podstawie której dana osoba zgadza się na zakup energii elektrycznej bezpośrednio od producenta energii elektrycznej</t>
        </is>
      </c>
      <c r="CB192" s="2" t="inlineStr">
        <is>
          <t>contrato de aquisição de energia|
contrato de compra de energia|
CAE</t>
        </is>
      </c>
      <c r="CC192" s="2" t="inlineStr">
        <is>
          <t>3|
3|
3</t>
        </is>
      </c>
      <c r="CD192" s="2" t="inlineStr">
        <is>
          <t xml:space="preserve">|
|
</t>
        </is>
      </c>
      <c r="CE192" t="inlineStr">
        <is>
          <t/>
        </is>
      </c>
      <c r="CF192" s="2" t="inlineStr">
        <is>
          <t>contract de achiziție de energie electrică</t>
        </is>
      </c>
      <c r="CG192" s="2" t="inlineStr">
        <is>
          <t>3</t>
        </is>
      </c>
      <c r="CH192" s="2" t="inlineStr">
        <is>
          <t/>
        </is>
      </c>
      <c r="CI192" t="inlineStr">
        <is>
          <t/>
        </is>
      </c>
      <c r="CJ192" s="2" t="inlineStr">
        <is>
          <t>zmluva o nákupe elektriny|
PPA</t>
        </is>
      </c>
      <c r="CK192" s="2" t="inlineStr">
        <is>
          <t>3|
3</t>
        </is>
      </c>
      <c r="CL192" s="2" t="inlineStr">
        <is>
          <t xml:space="preserve">|
</t>
        </is>
      </c>
      <c r="CM192" t="inlineStr">
        <is>
          <t>zmluva medzi dvomi stranami, ktorú uzatvorila strana vyrábajúca elektrickú energiu (predajca) a strana s úmyslom nakupovať elektrickú energiu (kupujúci) a v ktorej sa vymedzujú všetky obchodné podmienky predaja elektrickej energie medzi uvedenými stranami, vrátane okamihu začatia komerčnej prevádzky projektu, harmonogramu dodávky elektrickej energie, sankcií za nedodanie, platobných podmienok a vypovedania zmluvy</t>
        </is>
      </c>
      <c r="CN192" s="2" t="inlineStr">
        <is>
          <t>pogodba o odkupu električne energije</t>
        </is>
      </c>
      <c r="CO192" s="2" t="inlineStr">
        <is>
          <t>3</t>
        </is>
      </c>
      <c r="CP192" s="2" t="inlineStr">
        <is>
          <t/>
        </is>
      </c>
      <c r="CQ192" t="inlineStr">
        <is>
          <t/>
        </is>
      </c>
      <c r="CR192" s="2" t="inlineStr">
        <is>
          <t>energiköpsavtal|
elköpsavtal</t>
        </is>
      </c>
      <c r="CS192" s="2" t="inlineStr">
        <is>
          <t>3|
3</t>
        </is>
      </c>
      <c r="CT192" s="2" t="inlineStr">
        <is>
          <t xml:space="preserve">|
</t>
        </is>
      </c>
      <c r="CU192" t="inlineStr">
        <is>
          <t/>
        </is>
      </c>
    </row>
    <row r="193">
      <c r="A193" s="1" t="str">
        <f>HYPERLINK("https://iate.europa.eu/entry/result/3581622/all", "3581622")</f>
        <v>3581622</v>
      </c>
      <c r="B193" t="inlineStr">
        <is>
          <t>ENERGY</t>
        </is>
      </c>
      <c r="C193" t="inlineStr">
        <is>
          <t>ENERGY|soft energy|soft energy|renewable energy</t>
        </is>
      </c>
      <c r="D193" s="2" t="inlineStr">
        <is>
          <t>споразумение за закупуване на електрическа енергия от възобновяеми източници</t>
        </is>
      </c>
      <c r="E193" s="2" t="inlineStr">
        <is>
          <t>3</t>
        </is>
      </c>
      <c r="F193" s="2" t="inlineStr">
        <is>
          <t/>
        </is>
      </c>
      <c r="G193" t="inlineStr">
        <is>
          <t/>
        </is>
      </c>
      <c r="H193" s="2" t="inlineStr">
        <is>
          <t>smlouva o nákupu elektřiny z obnovitelných zdrojů</t>
        </is>
      </c>
      <c r="I193" s="2" t="inlineStr">
        <is>
          <t>3</t>
        </is>
      </c>
      <c r="J193" s="2" t="inlineStr">
        <is>
          <t/>
        </is>
      </c>
      <c r="K193" t="inlineStr">
        <is>
          <t>smlouva, jíž se fyzická nebo právnická osoba zavazuje koupit elektřinu z obnovitelných zdrojů přímo od jejího výrobce</t>
        </is>
      </c>
      <c r="L193" s="2" t="inlineStr">
        <is>
          <t>VE-elkøbsaftale</t>
        </is>
      </c>
      <c r="M193" s="2" t="inlineStr">
        <is>
          <t>3</t>
        </is>
      </c>
      <c r="N193" s="2" t="inlineStr">
        <is>
          <t/>
        </is>
      </c>
      <c r="O193" t="inlineStr">
        <is>
          <t>aftale, hvorved en fysisk eller juridisk person accepterer at købe vedvarende elektricitet direkte fra en elektricitetsproducent</t>
        </is>
      </c>
      <c r="P193" s="2" t="inlineStr">
        <is>
          <t>Vertrag über den Bezug von erneuerbarem Strom</t>
        </is>
      </c>
      <c r="Q193" s="2" t="inlineStr">
        <is>
          <t>3</t>
        </is>
      </c>
      <c r="R193" s="2" t="inlineStr">
        <is>
          <t/>
        </is>
      </c>
      <c r="S193" t="inlineStr">
        <is>
          <t>Vertrag, bei dem sich eine natürliche oder juristische Person bereit erklärt, unmittelbar von einem Elektrizitätsproduzenten erneuerbare Elektrizität zu beziehen</t>
        </is>
      </c>
      <c r="T193" s="2" t="inlineStr">
        <is>
          <t>σύμβαση αγοράς ηλεκτρικής ενέργειας από ανανεώσιμες πηγές</t>
        </is>
      </c>
      <c r="U193" s="2" t="inlineStr">
        <is>
          <t>3</t>
        </is>
      </c>
      <c r="V193" s="2" t="inlineStr">
        <is>
          <t/>
        </is>
      </c>
      <c r="W193" t="inlineStr">
        <is>
          <t>σύμβαση βάσει της οποίας νομικό ή φυσικό πρόσωπο
συμφωνεί να αγοράζει ηλεκτρική ενέργεια από ανανεώσιμες πηγές απευθείας από παραγωγό ηλεκτρικής ενέργειας</t>
        </is>
      </c>
      <c r="X193" s="2" t="inlineStr">
        <is>
          <t>renewables power purchase agreement|
renewable power purchase agreement</t>
        </is>
      </c>
      <c r="Y193" s="2" t="inlineStr">
        <is>
          <t>3|
3</t>
        </is>
      </c>
      <c r="Z193" s="2" t="inlineStr">
        <is>
          <t xml:space="preserve">|
</t>
        </is>
      </c>
      <c r="AA193" t="inlineStr">
        <is>
          <t>contract under which a natural or legal person agrees to purchase renewable electricity directly from an electricity producer</t>
        </is>
      </c>
      <c r="AB193" s="2" t="inlineStr">
        <is>
          <t>contrato de compra de electricidad renovable</t>
        </is>
      </c>
      <c r="AC193" s="2" t="inlineStr">
        <is>
          <t>3</t>
        </is>
      </c>
      <c r="AD193" s="2" t="inlineStr">
        <is>
          <t/>
        </is>
      </c>
      <c r="AE193" t="inlineStr">
        <is>
          <t>Contrato en virtud del
 cual una persona física o jurídica acuerda adquirir electricidad 
renovable directamente de un productor de energía.</t>
        </is>
      </c>
      <c r="AF193" s="2" t="inlineStr">
        <is>
          <t>taastuvelektri ostuleping</t>
        </is>
      </c>
      <c r="AG193" s="2" t="inlineStr">
        <is>
          <t>3</t>
        </is>
      </c>
      <c r="AH193" s="2" t="inlineStr">
        <is>
          <t/>
        </is>
      </c>
      <c r="AI193" t="inlineStr">
        <is>
          <t>leping, mille alusel füüsiline või juriidiline isik lepib kokku taastuvelektrit ostmises otse energiatootjalt</t>
        </is>
      </c>
      <c r="AJ193" s="2" t="inlineStr">
        <is>
          <t>uusiutuvan sähkön ostosopimus</t>
        </is>
      </c>
      <c r="AK193" s="2" t="inlineStr">
        <is>
          <t>3</t>
        </is>
      </c>
      <c r="AL193" s="2" t="inlineStr">
        <is>
          <t/>
        </is>
      </c>
      <c r="AM193" t="inlineStr">
        <is>
          <t>sopimus, jolla luonnollinen henkilö tai oikeushenkilö sopii ostavansa uusiutuvista energialähteistä peräisin olevaa sähköä suoraan energiantuottajalta</t>
        </is>
      </c>
      <c r="AN193" s="2" t="inlineStr">
        <is>
          <t>accord d'achat d'électricité renouvelable</t>
        </is>
      </c>
      <c r="AO193" s="2" t="inlineStr">
        <is>
          <t>3</t>
        </is>
      </c>
      <c r="AP193" s="2" t="inlineStr">
        <is>
          <t/>
        </is>
      </c>
      <c r="AQ193" t="inlineStr">
        <is>
          <t>contrat par lequel une personne physique ou morale accepte d'acheter 
directement à un producteur d'électricité de l'électricité produite à 
partir de sources renouvelables</t>
        </is>
      </c>
      <c r="AR193" s="2" t="inlineStr">
        <is>
          <t>comhaontú ceannaigh cumhachta inathnuaite</t>
        </is>
      </c>
      <c r="AS193" s="2" t="inlineStr">
        <is>
          <t>3</t>
        </is>
      </c>
      <c r="AT193" s="2" t="inlineStr">
        <is>
          <t/>
        </is>
      </c>
      <c r="AU193" t="inlineStr">
        <is>
          <t/>
        </is>
      </c>
      <c r="AV193" s="2" t="inlineStr">
        <is>
          <t>ugovor o kupnji obnovljive energije</t>
        </is>
      </c>
      <c r="AW193" s="2" t="inlineStr">
        <is>
          <t>3</t>
        </is>
      </c>
      <c r="AX193" s="2" t="inlineStr">
        <is>
          <t/>
        </is>
      </c>
      <c r="AY193" t="inlineStr">
        <is>
          <t>ugovor na temelju kojeg je fizička ili pravna osoba pristala kupiti električnu energiju iz obnovljivih izvora izravno od proizvođača električne energije</t>
        </is>
      </c>
      <c r="AZ193" s="2" t="inlineStr">
        <is>
          <t>megújulóenergia-adásvételi megállapodás</t>
        </is>
      </c>
      <c r="BA193" s="2" t="inlineStr">
        <is>
          <t>3</t>
        </is>
      </c>
      <c r="BB193" s="2" t="inlineStr">
        <is>
          <t/>
        </is>
      </c>
      <c r="BC193" t="inlineStr">
        <is>
          <t>olyan szerződés, amelynek értelmében egy természetes vagy jogi személy kötelezettséget vállal megújuló forrásokból előállított villamos energia vásárlására közvetlenül annak termelőjétől</t>
        </is>
      </c>
      <c r="BD193" s="2" t="inlineStr">
        <is>
          <t>accordo di compravendita di energia elettrica da fonti rinnovabili</t>
        </is>
      </c>
      <c r="BE193" s="2" t="inlineStr">
        <is>
          <t>3</t>
        </is>
      </c>
      <c r="BF193" s="2" t="inlineStr">
        <is>
          <t/>
        </is>
      </c>
      <c r="BG193" t="inlineStr">
        <is>
          <t>contratto con il quale una persona fisica o giuridica si impegna ad acquistare energia elettrica da fonti rinnovabili direttamente da un produttore di energia elettrica</t>
        </is>
      </c>
      <c r="BH193" s="2" t="inlineStr">
        <is>
          <t>atsinaujinančiųjų išteklių elektros energijos pirkimo sutartis</t>
        </is>
      </c>
      <c r="BI193" s="2" t="inlineStr">
        <is>
          <t>3</t>
        </is>
      </c>
      <c r="BJ193" s="2" t="inlineStr">
        <is>
          <t/>
        </is>
      </c>
      <c r="BK193" t="inlineStr">
        <is>
          <t>sutartis, pagal kurią fizinis arba juridinis asmuo sutinka iš elektros energijos iš atsinaujinančių išteklių gamintojo tiesiogiai pirkti elektros energiją, o gamintojas – ją parduoti</t>
        </is>
      </c>
      <c r="BL193" s="2" t="inlineStr">
        <is>
          <t>atjaunīgās elektroenerģijas pirkuma līgums</t>
        </is>
      </c>
      <c r="BM193" s="2" t="inlineStr">
        <is>
          <t>2</t>
        </is>
      </c>
      <c r="BN193" s="2" t="inlineStr">
        <is>
          <t/>
        </is>
      </c>
      <c r="BO193" t="inlineStr">
        <is>
          <t/>
        </is>
      </c>
      <c r="BP193" s="2" t="inlineStr">
        <is>
          <t>ftehim dwar ix-xiri tal-enerġija rinnovabbli</t>
        </is>
      </c>
      <c r="BQ193" s="2" t="inlineStr">
        <is>
          <t>3</t>
        </is>
      </c>
      <c r="BR193" s="2" t="inlineStr">
        <is>
          <t/>
        </is>
      </c>
      <c r="BS193" t="inlineStr">
        <is>
          <t>kuntratt li bih persuna fiżika jew ġuridika tiftiehem li tixtri l-elettriku minn sorsi rinnovabbli direttament mingħand il-produttur tal-elettriku</t>
        </is>
      </c>
      <c r="BT193" s="2" t="inlineStr">
        <is>
          <t>hernieuwbare-stroomafnameovereenkomst</t>
        </is>
      </c>
      <c r="BU193" s="2" t="inlineStr">
        <is>
          <t>3</t>
        </is>
      </c>
      <c r="BV193" s="2" t="inlineStr">
        <is>
          <t/>
        </is>
      </c>
      <c r="BW193" t="inlineStr">
        <is>
          <t>"overeenkomst waarbij een natuurlijke of rechtspersoon persoon zich ertoe verbindt hernieuwbare energie rechtstreeks van een energieproducent af te nemen"</t>
        </is>
      </c>
      <c r="BX193" s="2" t="inlineStr">
        <is>
          <t>umowa zakupu odnawialnej energii elektrycznej</t>
        </is>
      </c>
      <c r="BY193" s="2" t="inlineStr">
        <is>
          <t>3</t>
        </is>
      </c>
      <c r="BZ193" s="2" t="inlineStr">
        <is>
          <t/>
        </is>
      </c>
      <c r="CA193" t="inlineStr">
        <is>
          <t>umowa, na podstawie której osoba fizyczna lub prawna zgadza się na zakup
 odnawialnej energii elektrycznej bezpośrednio od producenta energii 
elektrycznej</t>
        </is>
      </c>
      <c r="CB193" s="2" t="inlineStr">
        <is>
          <t>contrato de aquisição de eletricidade renovável</t>
        </is>
      </c>
      <c r="CC193" s="2" t="inlineStr">
        <is>
          <t>3</t>
        </is>
      </c>
      <c r="CD193" s="2" t="inlineStr">
        <is>
          <t/>
        </is>
      </c>
      <c r="CE193" t="inlineStr">
        <is>
          <t>Contrato por força do qual uma pessoa singular ou coletiva se compromete a adquirir eletricidade renovável diretamente a um produtor.</t>
        </is>
      </c>
      <c r="CF193" s="2" t="inlineStr">
        <is>
          <t>contract de achiziție de energie electrică din surse regenerabile</t>
        </is>
      </c>
      <c r="CG193" s="2" t="inlineStr">
        <is>
          <t>3</t>
        </is>
      </c>
      <c r="CH193" s="2" t="inlineStr">
        <is>
          <t/>
        </is>
      </c>
      <c r="CI193" t="inlineStr">
        <is>
          <t/>
        </is>
      </c>
      <c r="CJ193" s="2" t="inlineStr">
        <is>
          <t>zmluva o nákupe elektriny z obnoviteľných zdrojov</t>
        </is>
      </c>
      <c r="CK193" s="2" t="inlineStr">
        <is>
          <t>3</t>
        </is>
      </c>
      <c r="CL193" s="2" t="inlineStr">
        <is>
          <t/>
        </is>
      </c>
      <c r="CM193" t="inlineStr">
        <is>
          <t>zmluva, na základe ktorej sa fyzická alebo právnická osoba zaviaže nakupovať elektrinu z obnoviteľných zdrojov priamo od výrobcu elektriny</t>
        </is>
      </c>
      <c r="CN193" s="2" t="inlineStr">
        <is>
          <t>pogodba o nakupu električne energije iz obnovljivih virov</t>
        </is>
      </c>
      <c r="CO193" s="2" t="inlineStr">
        <is>
          <t>3</t>
        </is>
      </c>
      <c r="CP193" s="2" t="inlineStr">
        <is>
          <t/>
        </is>
      </c>
      <c r="CQ193" t="inlineStr">
        <is>
          <t>pogodbo, v kateri se fizična ali pravna oseba zaveže k nakupu električne energije iz obnovljivih virov neposredno pri proizvajalcu električne energije</t>
        </is>
      </c>
      <c r="CR193" s="2" t="inlineStr">
        <is>
          <t>avtal om köp av förnybar energi|
avtal om köp av förnybar el</t>
        </is>
      </c>
      <c r="CS193" s="2" t="inlineStr">
        <is>
          <t>3|
3</t>
        </is>
      </c>
      <c r="CT193" s="2" t="inlineStr">
        <is>
          <t xml:space="preserve">|
</t>
        </is>
      </c>
      <c r="CU193" t="inlineStr">
        <is>
          <t>avtal enligt vilket en fysisk eller juridisk person avtalar om att köpa förnybar el direkt från en elproducent</t>
        </is>
      </c>
    </row>
    <row r="194">
      <c r="A194" s="1" t="str">
        <f>HYPERLINK("https://iate.europa.eu/entry/result/3613504/all", "3613504")</f>
        <v>3613504</v>
      </c>
      <c r="B194" t="inlineStr">
        <is>
          <t>SOCIAL QUESTIONS;ENERGY</t>
        </is>
      </c>
      <c r="C194" t="inlineStr">
        <is>
          <t>SOCIAL QUESTIONS|construction and town planning|housing policy|improvement of housing;ENERGY|energy policy|energy policy</t>
        </is>
      </c>
      <c r="D194" s="2" t="inlineStr">
        <is>
          <t>уязвимо микропредприятие</t>
        </is>
      </c>
      <c r="E194" s="2" t="inlineStr">
        <is>
          <t>3</t>
        </is>
      </c>
      <c r="F194" s="2" t="inlineStr">
        <is>
          <t/>
        </is>
      </c>
      <c r="G194" t="inlineStr">
        <is>
          <t>микропредприятие, засегнато значително от ценовото въздействие на включването на сградите в приложното поле на Директива 2003/87/ЕО и не разполага със нужните средства да санира сградата, която заема</t>
        </is>
      </c>
      <c r="H194" s="2" t="inlineStr">
        <is>
          <t>zranitelný mikropodnik</t>
        </is>
      </c>
      <c r="I194" s="2" t="inlineStr">
        <is>
          <t>3</t>
        </is>
      </c>
      <c r="J194" s="2" t="inlineStr">
        <is>
          <t/>
        </is>
      </c>
      <c r="K194" t="inlineStr">
        <is>
          <t>&lt;a href="https://iate.europa.eu/entry/result/1873332/cs" target="_blank"&gt;mikropodnik&lt;/a&gt;, který je významně zasažen dopady začlenění budov do oblasti působnosti směrnice 2003/87/ES na cenu
 a který postrádá prostředky na renovaci budovy, již využívají</t>
        </is>
      </c>
      <c r="L194" s="2" t="inlineStr">
        <is>
          <t>sårbar mikrovirksomhed</t>
        </is>
      </c>
      <c r="M194" s="2" t="inlineStr">
        <is>
          <t>3</t>
        </is>
      </c>
      <c r="N194" s="2" t="inlineStr">
        <is>
          <t/>
        </is>
      </c>
      <c r="O194" t="inlineStr">
        <is>
          <t>&lt;a href="https://iate.europa.eu/entry/result/1873332/da" target="_blank"&gt;mikrovirksomhed&lt;/a&gt;, der er væsentligt påvirket af prisvirkningerne af at
medtage bygninger i anvendelsesområdet for direktiv 2003/87/EF, og som ikke har
midlerne til at &lt;a href="https://iate.europa.eu/entry/result/3578263/da" target="_blank"&gt;renovere den bygning&lt;/a&gt;, den har til huse i</t>
        </is>
      </c>
      <c r="P194" s="2" t="inlineStr">
        <is>
          <t>finanziell schwächeres Kleinstunternehmen</t>
        </is>
      </c>
      <c r="Q194" s="2" t="inlineStr">
        <is>
          <t>3</t>
        </is>
      </c>
      <c r="R194" s="2" t="inlineStr">
        <is>
          <t/>
        </is>
      </c>
      <c r="S194" t="inlineStr">
        <is>
          <t>&lt;a href="https://iate.europa.eu/entry/result/1873332/all" target="_blank"&gt;Kleinstunternehmen&lt;/a&gt;, das stark von den Preisauswirkungen der Aufnahme von Gebäuden in den Geltungsbereich der Richtlinie 2003/87/EG betroffen ist und dem die Mittel für eine &lt;a href="https://iate.europa.eu/entry/result/3578263/all" target="_blank"&gt;Renovierung des Gebäudes&lt;/a&gt;, das es nutzt, fehlen</t>
        </is>
      </c>
      <c r="T194" s="2" t="inlineStr">
        <is>
          <t>ευάλωτη πολύ μικρή επιχείρηση</t>
        </is>
      </c>
      <c r="U194" s="2" t="inlineStr">
        <is>
          <t>2</t>
        </is>
      </c>
      <c r="V194" s="2" t="inlineStr">
        <is>
          <t/>
        </is>
      </c>
      <c r="W194" t="inlineStr">
        <is>
          <t>&lt;a href="https://iate.europa.eu/entry/result/1873332/en-el" target="_blank"&gt;πολυ μικρές επιχειρήσεις&lt;/a&gt; που επηρεάζονται σημαντικά από τις τιμολογιακές επιπτώσεις της συμπερίληψης κτιρίων στο πεδίο εφαρμογής της οδηγίας 2003/87/ΕΚ και δεν διαθέτουν τα μέσα για την &lt;a href="https://iate.europa.eu/entry/result/3578263/en-el" target="_blank"&gt;ανακαίνιση του κτιρίου&lt;/a&gt; στο οποίο εδρεύουν</t>
        </is>
      </c>
      <c r="X194" s="2" t="inlineStr">
        <is>
          <t>vulnerable micro-enterprise</t>
        </is>
      </c>
      <c r="Y194" s="2" t="inlineStr">
        <is>
          <t>3</t>
        </is>
      </c>
      <c r="Z194" s="2" t="inlineStr">
        <is>
          <t/>
        </is>
      </c>
      <c r="AA194" t="inlineStr">
        <is>
          <t>&lt;a href="https://iate.europa.eu/entry/result/1873332/en" target="_blank"&gt;micro-enterprise&lt;/a&gt; that is significantly affected by the price impacts of the inclusion of buildings into the scope of Directive 2003/87/EC and lacks the means to&lt;a href="https://iate.europa.eu/entry/result/3578263/en" target="_blank"&gt; renovate the building&lt;/a&gt; it occupies</t>
        </is>
      </c>
      <c r="AB194" s="2" t="inlineStr">
        <is>
          <t>microempresa vulnerable</t>
        </is>
      </c>
      <c r="AC194" s="2" t="inlineStr">
        <is>
          <t>3</t>
        </is>
      </c>
      <c r="AD194" s="2" t="inlineStr">
        <is>
          <t/>
        </is>
      </c>
      <c r="AE194" t="inlineStr">
        <is>
          <t>&lt;a href="https://iate.europa.eu/entry/result/1873332/es" target="_blank"&gt;Microempresa&lt;/a&gt; que se ve significativamente afectada por el impacto en los precios de la inclusión de los edificios en el ámbito de aplicación de la &lt;a href="https://eur-lex.europa.eu/legal-content/ES/TXT/?uri=CELEX%3A02003L0087-20210101&amp;amp;qid=1633617434247" target="_blank"&gt;Directiva 2003/87/CE&lt;/a&gt; y que carece de medios para renovar el edificio que ocupa.</t>
        </is>
      </c>
      <c r="AF194" s="2" t="inlineStr">
        <is>
          <t>vähekaitstud mikroettevõtja</t>
        </is>
      </c>
      <c r="AG194" s="2" t="inlineStr">
        <is>
          <t>3</t>
        </is>
      </c>
      <c r="AH194" s="2" t="inlineStr">
        <is>
          <t/>
        </is>
      </c>
      <c r="AI194" t="inlineStr">
        <is>
          <t>&lt;i&gt;mikroettevõtja&lt;/i&gt; &lt;a href="/entry/result/1873332/all" id="ENTRY_TO_ENTRY_CONVERTER" target="_blank"&gt;IATE:1873332&lt;/a&gt;, kellele hoonete lisamine direktiivi 2003/87/EÜ kohaldamisalasse avaldub märkimisväärselt hinnamõju, ja kellel puuduvad võimalused oma kasutuses oleva &lt;i&gt;hoone renoveerimiseks&lt;/i&gt; &lt;a href="/entry/result/3578263/all" id="ENTRY_TO_ENTRY_CONVERTER" target="_blank"&gt;IATE:3578263&lt;/a&gt;</t>
        </is>
      </c>
      <c r="AJ194" s="2" t="inlineStr">
        <is>
          <t>haavoittuva mikroyritys</t>
        </is>
      </c>
      <c r="AK194" s="2" t="inlineStr">
        <is>
          <t>3</t>
        </is>
      </c>
      <c r="AL194" s="2" t="inlineStr">
        <is>
          <t/>
        </is>
      </c>
      <c r="AM194" t="inlineStr">
        <is>
          <t>&lt;a href="https://iate.europa.eu/entry/result/1873332/fi" target="_blank"&gt;mikroyritykset&lt;/a&gt;, joihin kohdistuu merkittävästi rakennusten sisällyttämisestä direktiivin 2003/87/EY soveltamisalaan aiheutuvia hintavaikutuksia ja joilla ei ole varaa kunnostaa omistamaansa rakennusta</t>
        </is>
      </c>
      <c r="AN194" s="2" t="inlineStr">
        <is>
          <t>microentreprise vulnérable</t>
        </is>
      </c>
      <c r="AO194" s="2" t="inlineStr">
        <is>
          <t>3</t>
        </is>
      </c>
      <c r="AP194" s="2" t="inlineStr">
        <is>
          <t/>
        </is>
      </c>
      <c r="AQ194" t="inlineStr">
        <is>
          <t/>
        </is>
      </c>
      <c r="AR194" s="2" t="inlineStr">
        <is>
          <t>micrifhiontar leochaileach</t>
        </is>
      </c>
      <c r="AS194" s="2" t="inlineStr">
        <is>
          <t>3</t>
        </is>
      </c>
      <c r="AT194" s="2" t="inlineStr">
        <is>
          <t/>
        </is>
      </c>
      <c r="AU194" t="inlineStr">
        <is>
          <t>micrifhiontair dá ndéanann tionchair phraghsanna foirgnimh a chuimsiú i raon feidhme Threoir 2003/87/CE difear suntasach agus nach bhfuil sé d’acmhainn acu an foirgneamh atá á áitiú acu a athchóiriú</t>
        </is>
      </c>
      <c r="AV194" s="2" t="inlineStr">
        <is>
          <t>ranjivo mikropoduzeće</t>
        </is>
      </c>
      <c r="AW194" s="2" t="inlineStr">
        <is>
          <t>3</t>
        </is>
      </c>
      <c r="AX194" s="2" t="inlineStr">
        <is>
          <t/>
        </is>
      </c>
      <c r="AY194" t="inlineStr">
        <is>
          <t>mikropoduzeće koje je znatno pogođeno učincima na cijene koji proizlaze iz uključivanja zgrada u područje primjene Direktive 2003/87/EZ i koje nema sredstava za obnovu zgrade u kojoj je smješteno</t>
        </is>
      </c>
      <c r="AZ194" s="2" t="inlineStr">
        <is>
          <t>kiszolgáltatott helyzetben lévő mikrovállalkozás</t>
        </is>
      </c>
      <c r="BA194" s="2" t="inlineStr">
        <is>
          <t>3</t>
        </is>
      </c>
      <c r="BB194" s="2" t="inlineStr">
        <is>
          <t/>
        </is>
      </c>
      <c r="BC194" t="inlineStr">
        <is>
          <t/>
        </is>
      </c>
      <c r="BD194" s="2" t="inlineStr">
        <is>
          <t>microimpresa vulnerabile</t>
        </is>
      </c>
      <c r="BE194" s="2" t="inlineStr">
        <is>
          <t>3</t>
        </is>
      </c>
      <c r="BF194" s="2" t="inlineStr">
        <is>
          <t/>
        </is>
      </c>
      <c r="BG194" t="inlineStr">
        <is>
          <t>&lt;a href="https://iate.europa.eu/entry/result/1873332/en-it" target="_blank"&gt;microimprese &lt;/a&gt;che risentono in modo significativo dell'impatto sui prezzi dell'inclusione dell'edilizia nell'ambito di applicazione della direttiva 2003/87/CE e che non hanno i mezzi per ristrutturare l'edificio che occupano</t>
        </is>
      </c>
      <c r="BH194" s="2" t="inlineStr">
        <is>
          <t>pažeidžiama labai maža įmonė</t>
        </is>
      </c>
      <c r="BI194" s="2" t="inlineStr">
        <is>
          <t>3</t>
        </is>
      </c>
      <c r="BJ194" s="2" t="inlineStr">
        <is>
          <t/>
        </is>
      </c>
      <c r="BK194" t="inlineStr">
        <is>
          <t/>
        </is>
      </c>
      <c r="BL194" s="2" t="inlineStr">
        <is>
          <t>mazaizsargāts mikrouzņēmums</t>
        </is>
      </c>
      <c r="BM194" s="2" t="inlineStr">
        <is>
          <t>3</t>
        </is>
      </c>
      <c r="BN194" s="2" t="inlineStr">
        <is>
          <t/>
        </is>
      </c>
      <c r="BO194" t="inlineStr">
        <is>
          <t/>
        </is>
      </c>
      <c r="BP194" s="2" t="inlineStr">
        <is>
          <t>mikrointrapriża vulnerabbli</t>
        </is>
      </c>
      <c r="BQ194" s="2" t="inlineStr">
        <is>
          <t>3</t>
        </is>
      </c>
      <c r="BR194" s="2" t="inlineStr">
        <is>
          <t/>
        </is>
      </c>
      <c r="BS194" t="inlineStr">
        <is>
          <t>&lt;a href="https://iate.europa.eu/entry/slideshow/1628266014211/1873332/mt" target="_blank"&gt;mikrointrapriża &lt;/a&gt;li tkun milquta sew mill-impatti tal-inklużjoni ta' binjiet fil-kamp ta' applikazzjoni tad-&lt;a href="https://eur-lex.europa.eu/legal-content/MT/TXT/?uri=celex%3A32003L0087" target="_blank"&gt;Direttiva 2003/87/KE&lt;/a&gt; fuq il-prezzijiet u li ma jkollhiex il-mezzi biex tħallas għal rinnovazzjoni tal-binja li tkun tokkupa</t>
        </is>
      </c>
      <c r="BT194" s="2" t="inlineStr">
        <is>
          <t>kwetsbare micro-onderneming</t>
        </is>
      </c>
      <c r="BU194" s="2" t="inlineStr">
        <is>
          <t>3</t>
        </is>
      </c>
      <c r="BV194" s="2" t="inlineStr">
        <is>
          <t/>
        </is>
      </c>
      <c r="BW194" t="inlineStr">
        <is>
          <t>micro-onderneming die aanzienlijke gevolgen ondervindt van de prijseffecten van de opneming van gebouwen in het toepassingsgebied van Richtlijn 2003/87/EG en niet over de middelen beschikt om haar bedrijfsgebouw te renoveren</t>
        </is>
      </c>
      <c r="BX194" s="2" t="inlineStr">
        <is>
          <t>mikroprzedsiębiorstwo znajdujące się w trudnej sytuacji</t>
        </is>
      </c>
      <c r="BY194" s="2" t="inlineStr">
        <is>
          <t>3</t>
        </is>
      </c>
      <c r="BZ194" s="2" t="inlineStr">
        <is>
          <t/>
        </is>
      </c>
      <c r="CA194" t="inlineStr">
        <is>
          <t>mikroprzedsiębiorstwo, które w znacznym stopniu odczuwa wpływ włączenia budynków w zakres dyrektywy 2003/87/WE na ceny i nie ma środków na renowację zajmowanego przez siebie budynku</t>
        </is>
      </c>
      <c r="CB194" s="2" t="inlineStr">
        <is>
          <t>microempresa vulnerável</t>
        </is>
      </c>
      <c r="CC194" s="2" t="inlineStr">
        <is>
          <t>3</t>
        </is>
      </c>
      <c r="CD194" s="2" t="inlineStr">
        <is>
          <t/>
        </is>
      </c>
      <c r="CE194" t="inlineStr">
        <is>
          <t>&lt;div&gt;Microempresa significativamente afetada pelo impacto dos preços decorrente da inclusão dos edifícios no âmbito da Diretiva 2003/87/CE e que não dispõe de meios para renovar os edifícios que ocupa.&lt;/div&gt;</t>
        </is>
      </c>
      <c r="CF194" s="2" t="inlineStr">
        <is>
          <t>microîntreprindere vulnerabilă</t>
        </is>
      </c>
      <c r="CG194" s="2" t="inlineStr">
        <is>
          <t>3</t>
        </is>
      </c>
      <c r="CH194" s="2" t="inlineStr">
        <is>
          <t/>
        </is>
      </c>
      <c r="CI194" t="inlineStr">
        <is>
          <t/>
        </is>
      </c>
      <c r="CJ194" s="2" t="inlineStr">
        <is>
          <t>zraniteľný mikropodnik</t>
        </is>
      </c>
      <c r="CK194" s="2" t="inlineStr">
        <is>
          <t>3</t>
        </is>
      </c>
      <c r="CL194" s="2" t="inlineStr">
        <is>
          <t/>
        </is>
      </c>
      <c r="CM194" t="inlineStr">
        <is>
          <t>&lt;a href="https://iate.europa.eu/entry/result/1873332/sk" target="_blank"&gt;mikropodnik&lt;/a&gt;, ktorý je významne zasiahnutý cenovými vplyvmi začlenenia sektora budov do rozsahu pôsobnosti smernice 2003/87/ES a ktorý nemá prostriedky na obnovu budovy, ktorú využíva</t>
        </is>
      </c>
      <c r="CN194" s="2" t="inlineStr">
        <is>
          <t>ranljivo mikropodjetje</t>
        </is>
      </c>
      <c r="CO194" s="2" t="inlineStr">
        <is>
          <t>3</t>
        </is>
      </c>
      <c r="CP194" s="2" t="inlineStr">
        <is>
          <t/>
        </is>
      </c>
      <c r="CQ194" t="inlineStr">
        <is>
          <t>&lt;a href="https://iate.europa.eu/entry/result/1873332/sl" target="_blank"&gt;mikropodjetje&lt;/a&gt;, na katera bistveno vplivajo učinki cen vključitve stavb v področje uporabe Direktive 2003/87/ES in ki nimajo sredstev za &lt;a href="https://iate.europa.eu/entry/result/3578263/sl" target="_blank"&gt;prenovo stavbe&lt;/a&gt;, ki jo zasedajo</t>
        </is>
      </c>
      <c r="CR194" s="2" t="inlineStr">
        <is>
          <t>utsatt mikroföretag</t>
        </is>
      </c>
      <c r="CS194" s="2" t="inlineStr">
        <is>
          <t>3</t>
        </is>
      </c>
      <c r="CT194" s="2" t="inlineStr">
        <is>
          <t/>
        </is>
      </c>
      <c r="CU194" t="inlineStr">
        <is>
          <t>&lt;a href="https://iate.europa.eu/entry/result/1873332" target="_blank"&gt;mikroföretag &lt;/a&gt;som i hög grad påverkas av priseffekter när byggnader inkluderas i tillämpningsområdet för direktiv 2003/87/EG och saknar medel för att renovera den byggnad de bor i</t>
        </is>
      </c>
    </row>
    <row r="195">
      <c r="A195" s="1" t="str">
        <f>HYPERLINK("https://iate.europa.eu/entry/result/3627983/all", "3627983")</f>
        <v>3627983</v>
      </c>
      <c r="B195" t="inlineStr">
        <is>
          <t>ENVIRONMENT;TRANSPORT</t>
        </is>
      </c>
      <c r="C195" t="inlineStr">
        <is>
          <t>ENVIRONMENT|environmental policy|pollution control measures;TRANSPORT</t>
        </is>
      </c>
      <c r="D195" s="2" t="inlineStr">
        <is>
          <t>преобразуване на флота|
преобразуване на автомобилния парк</t>
        </is>
      </c>
      <c r="E195" s="2" t="inlineStr">
        <is>
          <t>2|
2</t>
        </is>
      </c>
      <c r="F195" s="2" t="inlineStr">
        <is>
          <t xml:space="preserve">|
</t>
        </is>
      </c>
      <c r="G195" t="inlineStr">
        <is>
          <t>замяна на всички пътни превозни средства и всички плавателни средства в един автомобилен парк/флот с нисковъглеродни или неутрални по отношение на емисиите на въглероден диоксид алтернативи</t>
        </is>
      </c>
      <c r="H195" t="inlineStr">
        <is>
          <t/>
        </is>
      </c>
      <c r="I195" t="inlineStr">
        <is>
          <t/>
        </is>
      </c>
      <c r="J195" t="inlineStr">
        <is>
          <t/>
        </is>
      </c>
      <c r="K195" t="inlineStr">
        <is>
          <t/>
        </is>
      </c>
      <c r="L195" s="2" t="inlineStr">
        <is>
          <t>omstilling af bilpark|
flådeomstilling|
omstilling af flåde</t>
        </is>
      </c>
      <c r="M195" s="2" t="inlineStr">
        <is>
          <t>3|
3|
3</t>
        </is>
      </c>
      <c r="N195" s="2" t="inlineStr">
        <is>
          <t xml:space="preserve">|
|
</t>
        </is>
      </c>
      <c r="O195" t="inlineStr">
        <is>
          <t>udskiftning af dele af en flåde af køretøjer eller fartøjer, der anvender fossile brændstoffer, med kulstofneutrale eller kulstoffattige alternativer</t>
        </is>
      </c>
      <c r="P195" s="2" t="inlineStr">
        <is>
          <t>Flottenumstellung</t>
        </is>
      </c>
      <c r="Q195" s="2" t="inlineStr">
        <is>
          <t>3</t>
        </is>
      </c>
      <c r="R195" s="2" t="inlineStr">
        <is>
          <t/>
        </is>
      </c>
      <c r="S195" t="inlineStr">
        <is>
          <t>Umstellung einer konventionellen Fahrzeugflotte auf elektrisch angetriebene Nutzfahrzeuge</t>
        </is>
      </c>
      <c r="T195" s="2" t="inlineStr">
        <is>
          <t>ανανέωση του στόλου</t>
        </is>
      </c>
      <c r="U195" s="2" t="inlineStr">
        <is>
          <t>3</t>
        </is>
      </c>
      <c r="V195" s="2" t="inlineStr">
        <is>
          <t/>
        </is>
      </c>
      <c r="W195" t="inlineStr">
        <is>
          <t>σταδιακή αντικατάσταση του στόλου πλοίων, οχημάτων και αεροπλάνων που χρησιμοποιούν ορυκτά καύσιμα από οχήματα ουδέτερου ισοζυγίου άνθρακα</t>
        </is>
      </c>
      <c r="X195" s="2" t="inlineStr">
        <is>
          <t>fleet conversion</t>
        </is>
      </c>
      <c r="Y195" s="2" t="inlineStr">
        <is>
          <t>3</t>
        </is>
      </c>
      <c r="Z195" s="2" t="inlineStr">
        <is>
          <t/>
        </is>
      </c>
      <c r="AA195" t="inlineStr">
        <is>
          <t>replacement of all fossil-fueled vehicles or vessels in a fleet with carbon-neutral or low-carbon alternatives</t>
        </is>
      </c>
      <c r="AB195" t="inlineStr">
        <is>
          <t/>
        </is>
      </c>
      <c r="AC195" t="inlineStr">
        <is>
          <t/>
        </is>
      </c>
      <c r="AD195" t="inlineStr">
        <is>
          <t/>
        </is>
      </c>
      <c r="AE195" t="inlineStr">
        <is>
          <t/>
        </is>
      </c>
      <c r="AF195" t="inlineStr">
        <is>
          <t/>
        </is>
      </c>
      <c r="AG195" t="inlineStr">
        <is>
          <t/>
        </is>
      </c>
      <c r="AH195" t="inlineStr">
        <is>
          <t/>
        </is>
      </c>
      <c r="AI195" t="inlineStr">
        <is>
          <t/>
        </is>
      </c>
      <c r="AJ195" t="inlineStr">
        <is>
          <t/>
        </is>
      </c>
      <c r="AK195" t="inlineStr">
        <is>
          <t/>
        </is>
      </c>
      <c r="AL195" t="inlineStr">
        <is>
          <t/>
        </is>
      </c>
      <c r="AM195" t="inlineStr">
        <is>
          <t/>
        </is>
      </c>
      <c r="AN195" s="2" t="inlineStr">
        <is>
          <t>transformation de la flotte|
reconversion de la flotte</t>
        </is>
      </c>
      <c r="AO195" s="2" t="inlineStr">
        <is>
          <t>2|
3</t>
        </is>
      </c>
      <c r="AP195" s="2" t="inlineStr">
        <is>
          <t xml:space="preserve">|
</t>
        </is>
      </c>
      <c r="AQ195" t="inlineStr">
        <is>
          <t>remplacement progressif de l'ensemble des véhicules d'une flotte (navires, voitures, avions) utilisant des énergies fossiles par des véhicules neutres en carbone ou à faible émissions</t>
        </is>
      </c>
      <c r="AR195" t="inlineStr">
        <is>
          <t/>
        </is>
      </c>
      <c r="AS195" t="inlineStr">
        <is>
          <t/>
        </is>
      </c>
      <c r="AT195" t="inlineStr">
        <is>
          <t/>
        </is>
      </c>
      <c r="AU195" t="inlineStr">
        <is>
          <t/>
        </is>
      </c>
      <c r="AV195" t="inlineStr">
        <is>
          <t/>
        </is>
      </c>
      <c r="AW195" t="inlineStr">
        <is>
          <t/>
        </is>
      </c>
      <c r="AX195" t="inlineStr">
        <is>
          <t/>
        </is>
      </c>
      <c r="AY195" t="inlineStr">
        <is>
          <t/>
        </is>
      </c>
      <c r="AZ195" s="2" t="inlineStr">
        <is>
          <t>flottaátalakítás</t>
        </is>
      </c>
      <c r="BA195" s="2" t="inlineStr">
        <is>
          <t>3</t>
        </is>
      </c>
      <c r="BB195" s="2" t="inlineStr">
        <is>
          <t/>
        </is>
      </c>
      <c r="BC195" t="inlineStr">
        <is>
          <t>egy adott flottában a fosszilis üzemanyagokkal
működő járművek, illetve hajók fokozatos felváltása karbonsemleges vagy alacsony
szén-dioxid-kibocsátású alternatívákkal</t>
        </is>
      </c>
      <c r="BD195" t="inlineStr">
        <is>
          <t/>
        </is>
      </c>
      <c r="BE195" t="inlineStr">
        <is>
          <t/>
        </is>
      </c>
      <c r="BF195" t="inlineStr">
        <is>
          <t/>
        </is>
      </c>
      <c r="BG195" t="inlineStr">
        <is>
          <t/>
        </is>
      </c>
      <c r="BH195" s="2" t="inlineStr">
        <is>
          <t>laivyno pertvarkymas|
transporto priemonių parko pertvarkymas</t>
        </is>
      </c>
      <c r="BI195" s="2" t="inlineStr">
        <is>
          <t>3|
3</t>
        </is>
      </c>
      <c r="BJ195" s="2" t="inlineStr">
        <is>
          <t xml:space="preserve">|
</t>
        </is>
      </c>
      <c r="BK195" t="inlineStr">
        <is>
          <t>visų iškastiniu kuru varomų laivų ar transporto priemonių pakeitimas alternatyviu nulinio arba mažo anglies dioksido pėdsako kuru varomais laivais ar transporto priemonėmis</t>
        </is>
      </c>
      <c r="BL195" s="2" t="inlineStr">
        <is>
          <t>flotes pārveidošana</t>
        </is>
      </c>
      <c r="BM195" s="2" t="inlineStr">
        <is>
          <t>2</t>
        </is>
      </c>
      <c r="BN195" s="2" t="inlineStr">
        <is>
          <t/>
        </is>
      </c>
      <c r="BO195" t="inlineStr">
        <is>
          <t>ar fosilo degvielu darbināmu transportlīdzekļu vai kuģu aizstāšana ar oglekļneitrālām vai mazoglekļa alternatīvām</t>
        </is>
      </c>
      <c r="BP195" s="2" t="inlineStr">
        <is>
          <t>konverżjoni tal-flotta</t>
        </is>
      </c>
      <c r="BQ195" s="2" t="inlineStr">
        <is>
          <t>3</t>
        </is>
      </c>
      <c r="BR195" s="2" t="inlineStr">
        <is>
          <t/>
        </is>
      </c>
      <c r="BS195" t="inlineStr">
        <is>
          <t>il-bidla ta' vetturi jew bastimenti mħaddma bil-fjuwil fossili fi flotta b'alternattivi &lt;a href="https://iate.europa.eu/entry/result/2250297/mt" target="_blank"&gt;newtrali f'termini ta' emissjonijiet tal-karbonju&lt;/a&gt; jew b'livell baxx ta' emissjonijiet tal-karbonju</t>
        </is>
      </c>
      <c r="BT195" t="inlineStr">
        <is>
          <t/>
        </is>
      </c>
      <c r="BU195" t="inlineStr">
        <is>
          <t/>
        </is>
      </c>
      <c r="BV195" t="inlineStr">
        <is>
          <t/>
        </is>
      </c>
      <c r="BW195" t="inlineStr">
        <is>
          <t/>
        </is>
      </c>
      <c r="BX195" t="inlineStr">
        <is>
          <t/>
        </is>
      </c>
      <c r="BY195" t="inlineStr">
        <is>
          <t/>
        </is>
      </c>
      <c r="BZ195" t="inlineStr">
        <is>
          <t/>
        </is>
      </c>
      <c r="CA195" t="inlineStr">
        <is>
          <t/>
        </is>
      </c>
      <c r="CB195" t="inlineStr">
        <is>
          <t/>
        </is>
      </c>
      <c r="CC195" t="inlineStr">
        <is>
          <t/>
        </is>
      </c>
      <c r="CD195" t="inlineStr">
        <is>
          <t/>
        </is>
      </c>
      <c r="CE195" t="inlineStr">
        <is>
          <t/>
        </is>
      </c>
      <c r="CF195" t="inlineStr">
        <is>
          <t/>
        </is>
      </c>
      <c r="CG195" t="inlineStr">
        <is>
          <t/>
        </is>
      </c>
      <c r="CH195" t="inlineStr">
        <is>
          <t/>
        </is>
      </c>
      <c r="CI195" t="inlineStr">
        <is>
          <t/>
        </is>
      </c>
      <c r="CJ195" t="inlineStr">
        <is>
          <t/>
        </is>
      </c>
      <c r="CK195" t="inlineStr">
        <is>
          <t/>
        </is>
      </c>
      <c r="CL195" t="inlineStr">
        <is>
          <t/>
        </is>
      </c>
      <c r="CM195" t="inlineStr">
        <is>
          <t/>
        </is>
      </c>
      <c r="CN195" t="inlineStr">
        <is>
          <t/>
        </is>
      </c>
      <c r="CO195" t="inlineStr">
        <is>
          <t/>
        </is>
      </c>
      <c r="CP195" t="inlineStr">
        <is>
          <t/>
        </is>
      </c>
      <c r="CQ195" t="inlineStr">
        <is>
          <t/>
        </is>
      </c>
      <c r="CR195" t="inlineStr">
        <is>
          <t/>
        </is>
      </c>
      <c r="CS195" t="inlineStr">
        <is>
          <t/>
        </is>
      </c>
      <c r="CT195" t="inlineStr">
        <is>
          <t/>
        </is>
      </c>
      <c r="CU195" t="inlineStr">
        <is>
          <t/>
        </is>
      </c>
    </row>
    <row r="196">
      <c r="A196" s="1" t="str">
        <f>HYPERLINK("https://iate.europa.eu/entry/result/1358472/all", "1358472")</f>
        <v>1358472</v>
      </c>
      <c r="B196" t="inlineStr">
        <is>
          <t>TRANSPORT</t>
        </is>
      </c>
      <c r="C196" t="inlineStr">
        <is>
          <t>TRANSPORT|land transport|land transport</t>
        </is>
      </c>
      <c r="D196" s="2" t="inlineStr">
        <is>
          <t>ремарке цистерна</t>
        </is>
      </c>
      <c r="E196" s="2" t="inlineStr">
        <is>
          <t>3</t>
        </is>
      </c>
      <c r="F196" s="2" t="inlineStr">
        <is>
          <t/>
        </is>
      </c>
      <c r="G196" t="inlineStr">
        <is>
          <t>ремарке във вид на цистерна, теглено от камион и използвано за превоз на голям обем течност или газ</t>
        </is>
      </c>
      <c r="H196" t="inlineStr">
        <is>
          <t/>
        </is>
      </c>
      <c r="I196" t="inlineStr">
        <is>
          <t/>
        </is>
      </c>
      <c r="J196" t="inlineStr">
        <is>
          <t/>
        </is>
      </c>
      <c r="K196" t="inlineStr">
        <is>
          <t/>
        </is>
      </c>
      <c r="L196" s="2" t="inlineStr">
        <is>
          <t>tankpåhængsvogn|
tankanhænger|
tanksættevogn|
tanktrailer</t>
        </is>
      </c>
      <c r="M196" s="2" t="inlineStr">
        <is>
          <t>2|
3|
2|
3</t>
        </is>
      </c>
      <c r="N196" s="2" t="inlineStr">
        <is>
          <t xml:space="preserve">|
|
|
</t>
        </is>
      </c>
      <c r="O196" t="inlineStr">
        <is>
          <t>anhænger eller sættevogn med tank, der trækkes af en lastbil, og som anvendes til transport af flydende gods og gasser</t>
        </is>
      </c>
      <c r="P196" s="2" t="inlineStr">
        <is>
          <t>Tankauflieger</t>
        </is>
      </c>
      <c r="Q196" s="2" t="inlineStr">
        <is>
          <t>2</t>
        </is>
      </c>
      <c r="R196" s="2" t="inlineStr">
        <is>
          <t/>
        </is>
      </c>
      <c r="S196" t="inlineStr">
        <is>
          <t>Trailer, der für den Transport von Lebensmitteln wie auch von Brennstoffen genutzt wird</t>
        </is>
      </c>
      <c r="T196" t="inlineStr">
        <is>
          <t/>
        </is>
      </c>
      <c r="U196" t="inlineStr">
        <is>
          <t/>
        </is>
      </c>
      <c r="V196" t="inlineStr">
        <is>
          <t/>
        </is>
      </c>
      <c r="W196" t="inlineStr">
        <is>
          <t/>
        </is>
      </c>
      <c r="X196" s="2" t="inlineStr">
        <is>
          <t>tank truck trailer|
tank trailer</t>
        </is>
      </c>
      <c r="Y196" s="2" t="inlineStr">
        <is>
          <t>3|
3</t>
        </is>
      </c>
      <c r="Z196" s="2" t="inlineStr">
        <is>
          <t xml:space="preserve">|
</t>
        </is>
      </c>
      <c r="AA196" t="inlineStr">
        <is>
          <t>truck-drawn trailer equipped and used as a tanker to transport liquids and gas in large volumes</t>
        </is>
      </c>
      <c r="AB196" t="inlineStr">
        <is>
          <t/>
        </is>
      </c>
      <c r="AC196" t="inlineStr">
        <is>
          <t/>
        </is>
      </c>
      <c r="AD196" t="inlineStr">
        <is>
          <t/>
        </is>
      </c>
      <c r="AE196" t="inlineStr">
        <is>
          <t/>
        </is>
      </c>
      <c r="AF196" t="inlineStr">
        <is>
          <t/>
        </is>
      </c>
      <c r="AG196" t="inlineStr">
        <is>
          <t/>
        </is>
      </c>
      <c r="AH196" t="inlineStr">
        <is>
          <t/>
        </is>
      </c>
      <c r="AI196" t="inlineStr">
        <is>
          <t/>
        </is>
      </c>
      <c r="AJ196" t="inlineStr">
        <is>
          <t/>
        </is>
      </c>
      <c r="AK196" t="inlineStr">
        <is>
          <t/>
        </is>
      </c>
      <c r="AL196" t="inlineStr">
        <is>
          <t/>
        </is>
      </c>
      <c r="AM196" t="inlineStr">
        <is>
          <t/>
        </is>
      </c>
      <c r="AN196" s="2" t="inlineStr">
        <is>
          <t>semi-remorque citerne</t>
        </is>
      </c>
      <c r="AO196" s="2" t="inlineStr">
        <is>
          <t>3</t>
        </is>
      </c>
      <c r="AP196" s="2" t="inlineStr">
        <is>
          <t/>
        </is>
      </c>
      <c r="AQ196" t="inlineStr">
        <is>
          <t>semi-remorque utilisé pour le transport de grandes quantités de liquide ou de gaz</t>
        </is>
      </c>
      <c r="AR196" t="inlineStr">
        <is>
          <t/>
        </is>
      </c>
      <c r="AS196" t="inlineStr">
        <is>
          <t/>
        </is>
      </c>
      <c r="AT196" t="inlineStr">
        <is>
          <t/>
        </is>
      </c>
      <c r="AU196" t="inlineStr">
        <is>
          <t/>
        </is>
      </c>
      <c r="AV196" t="inlineStr">
        <is>
          <t/>
        </is>
      </c>
      <c r="AW196" t="inlineStr">
        <is>
          <t/>
        </is>
      </c>
      <c r="AX196" t="inlineStr">
        <is>
          <t/>
        </is>
      </c>
      <c r="AY196" t="inlineStr">
        <is>
          <t/>
        </is>
      </c>
      <c r="AZ196" s="2" t="inlineStr">
        <is>
          <t>tartálypótkocsi</t>
        </is>
      </c>
      <c r="BA196" s="2" t="inlineStr">
        <is>
          <t>3</t>
        </is>
      </c>
      <c r="BB196" s="2" t="inlineStr">
        <is>
          <t/>
        </is>
      </c>
      <c r="BC196" t="inlineStr">
        <is>
          <t>tehergépkocsi vontatta, tartállyal felszerelt
pótkocsi, amelyet nagy mennyiségű folyadék vagy gáz szállítására használnak</t>
        </is>
      </c>
      <c r="BD196" s="2" t="inlineStr">
        <is>
          <t>semirimorchio cisterna</t>
        </is>
      </c>
      <c r="BE196" s="2" t="inlineStr">
        <is>
          <t>2</t>
        </is>
      </c>
      <c r="BF196" s="2" t="inlineStr">
        <is>
          <t/>
        </is>
      </c>
      <c r="BG196" t="inlineStr">
        <is>
          <t/>
        </is>
      </c>
      <c r="BH196" s="2" t="inlineStr">
        <is>
          <t>priekaba cisterna</t>
        </is>
      </c>
      <c r="BI196" s="2" t="inlineStr">
        <is>
          <t>3</t>
        </is>
      </c>
      <c r="BJ196" s="2" t="inlineStr">
        <is>
          <t/>
        </is>
      </c>
      <c r="BK196" t="inlineStr">
        <is>
          <t/>
        </is>
      </c>
      <c r="BL196" s="2" t="inlineStr">
        <is>
          <t>cisternas piekabe</t>
        </is>
      </c>
      <c r="BM196" s="2" t="inlineStr">
        <is>
          <t>2</t>
        </is>
      </c>
      <c r="BN196" s="2" t="inlineStr">
        <is>
          <t/>
        </is>
      </c>
      <c r="BO196" t="inlineStr">
        <is>
          <t/>
        </is>
      </c>
      <c r="BP196" s="2" t="inlineStr">
        <is>
          <t>bawżer li jiġi rmunkat ma' trejler</t>
        </is>
      </c>
      <c r="BQ196" s="2" t="inlineStr">
        <is>
          <t>2</t>
        </is>
      </c>
      <c r="BR196" s="2" t="inlineStr">
        <is>
          <t/>
        </is>
      </c>
      <c r="BS196" t="inlineStr">
        <is>
          <t>&lt;a href="https://iate.europa.eu/entry/result/790708/mt" target="_blank"&gt;trejler&lt;/a&gt; irmunkat ma' trakk li jintuża bħala &lt;a href="https://iate.europa.eu/entry/result/1098612/mt" target="_blank"&gt;bawżer&lt;/a&gt; biex iġorr likwidi u gass f'volumi kbar</t>
        </is>
      </c>
      <c r="BT196" s="2" t="inlineStr">
        <is>
          <t>tankoplegger</t>
        </is>
      </c>
      <c r="BU196" s="2" t="inlineStr">
        <is>
          <t>2</t>
        </is>
      </c>
      <c r="BV196" s="2" t="inlineStr">
        <is>
          <t/>
        </is>
      </c>
      <c r="BW196" t="inlineStr">
        <is>
          <t/>
        </is>
      </c>
      <c r="BX196" t="inlineStr">
        <is>
          <t/>
        </is>
      </c>
      <c r="BY196" t="inlineStr">
        <is>
          <t/>
        </is>
      </c>
      <c r="BZ196" t="inlineStr">
        <is>
          <t/>
        </is>
      </c>
      <c r="CA196" t="inlineStr">
        <is>
          <t/>
        </is>
      </c>
      <c r="CB196" s="2" t="inlineStr">
        <is>
          <t>semirreboque-cisterna</t>
        </is>
      </c>
      <c r="CC196" s="2" t="inlineStr">
        <is>
          <t>3</t>
        </is>
      </c>
      <c r="CD196" s="2" t="inlineStr">
        <is>
          <t/>
        </is>
      </c>
      <c r="CE196" t="inlineStr">
        <is>
          <t>Semirreboque equipado com um depósito próprio para o transporte de líquidos e gases.</t>
        </is>
      </c>
      <c r="CF196" t="inlineStr">
        <is>
          <t/>
        </is>
      </c>
      <c r="CG196" t="inlineStr">
        <is>
          <t/>
        </is>
      </c>
      <c r="CH196" t="inlineStr">
        <is>
          <t/>
        </is>
      </c>
      <c r="CI196" t="inlineStr">
        <is>
          <t/>
        </is>
      </c>
      <c r="CJ196" t="inlineStr">
        <is>
          <t/>
        </is>
      </c>
      <c r="CK196" t="inlineStr">
        <is>
          <t/>
        </is>
      </c>
      <c r="CL196" t="inlineStr">
        <is>
          <t/>
        </is>
      </c>
      <c r="CM196" t="inlineStr">
        <is>
          <t/>
        </is>
      </c>
      <c r="CN196" t="inlineStr">
        <is>
          <t/>
        </is>
      </c>
      <c r="CO196" t="inlineStr">
        <is>
          <t/>
        </is>
      </c>
      <c r="CP196" t="inlineStr">
        <is>
          <t/>
        </is>
      </c>
      <c r="CQ196" t="inlineStr">
        <is>
          <t/>
        </is>
      </c>
      <c r="CR196" t="inlineStr">
        <is>
          <t/>
        </is>
      </c>
      <c r="CS196" t="inlineStr">
        <is>
          <t/>
        </is>
      </c>
      <c r="CT196" t="inlineStr">
        <is>
          <t/>
        </is>
      </c>
      <c r="CU196" t="inlineStr">
        <is>
          <t/>
        </is>
      </c>
    </row>
    <row r="197">
      <c r="A197" s="1" t="str">
        <f>HYPERLINK("https://iate.europa.eu/entry/result/3599830/all", "3599830")</f>
        <v>3599830</v>
      </c>
      <c r="B197" t="inlineStr">
        <is>
          <t>ENERGY;PRODUCTION, TECHNOLOGY AND RESEARCH;TRANSPORT</t>
        </is>
      </c>
      <c r="C197" t="inlineStr">
        <is>
          <t>ENERGY|energy policy|energy industry|fuel;PRODUCTION, TECHNOLOGY AND RESEARCH|technology and technical regulations|technology|choice of technology|clean technology;ENERGY|energy policy|energy industry|energy technology;TRANSPORT|transport policy|transport policy|sustainable mobility</t>
        </is>
      </c>
      <c r="D197" s="2" t="inlineStr">
        <is>
          <t>Зареждане и презареждане</t>
        </is>
      </c>
      <c r="E197" s="2" t="inlineStr">
        <is>
          <t>3</t>
        </is>
      </c>
      <c r="F197" s="2" t="inlineStr">
        <is>
          <t/>
        </is>
      </c>
      <c r="G197" t="inlineStr">
        <is>
          <t/>
        </is>
      </c>
      <c r="H197" s="2" t="inlineStr">
        <is>
          <t>Dobíjení a doplňování paliva</t>
        </is>
      </c>
      <c r="I197" s="2" t="inlineStr">
        <is>
          <t>3</t>
        </is>
      </c>
      <c r="J197" s="2" t="inlineStr">
        <is>
          <t/>
        </is>
      </c>
      <c r="K197" t="inlineStr">
        <is>
          <t/>
        </is>
      </c>
      <c r="L197" s="2" t="inlineStr">
        <is>
          <t>Opladning og optankning</t>
        </is>
      </c>
      <c r="M197" s="2" t="inlineStr">
        <is>
          <t>3</t>
        </is>
      </c>
      <c r="N197" s="2" t="inlineStr">
        <is>
          <t/>
        </is>
      </c>
      <c r="O197" t="inlineStr">
        <is>
          <t/>
        </is>
      </c>
      <c r="P197" s="2" t="inlineStr">
        <is>
          <t>Aufladen und Betanken</t>
        </is>
      </c>
      <c r="Q197" s="2" t="inlineStr">
        <is>
          <t>3</t>
        </is>
      </c>
      <c r="R197" s="2" t="inlineStr">
        <is>
          <t/>
        </is>
      </c>
      <c r="S197" t="inlineStr">
        <is>
          <t>europäische Leitinitiative, in deren Rahmen &lt;a href="https://iate.europa.eu/entry/result/1745301/all" target="_blank"&gt;zukunftsfähige&lt;/a&gt; &lt;a href="https://iate.europa.eu/entry/result/824386/all" target="_blank"&gt;saubere Technologien&lt;/a&gt; zur Beschleunigung der Nutzung nachhaltiger, zugänglicher und intelligenter Verkehrsmittel, die Errichtung von Ladestationen und &lt;a href="https://iate.europa.eu/entry/result/3548583/all" target="_blank"&gt;Tankstellen&lt;/a&gt; und der Ausbau der öffentlichen Verkehrsnetze gefördert werden</t>
        </is>
      </c>
      <c r="T197" s="2" t="inlineStr">
        <is>
          <t>πρωτοβουλία «Recharge and Refuel»</t>
        </is>
      </c>
      <c r="U197" s="2" t="inlineStr">
        <is>
          <t>2</t>
        </is>
      </c>
      <c r="V197" s="2" t="inlineStr">
        <is>
          <t/>
        </is>
      </c>
      <c r="W197" t="inlineStr">
        <is>
          <t>ευρωπαϊκή εμβληματική πρωτοβουλία η οποία έχει ως στόχο την αντιμετώπιση ζητημάτων σχετικών με την πρόσβαση σε μέσα μαζικής μεταφοράς, τη μόλυνση, τις εκπομπές οχημάτων σε πόλεις και περιφέρειες μέσω της προώθησης &lt;a href="https://iate.europa.eu/entry/result/1745301/en-el" target="_blank"&gt;ανθεκτικών στις μελλοντικές εξελίξεις&lt;/a&gt; &lt;a href="https://iate.europa.eu/entry/result/824386/en-el" target="_blank"&gt;καθαρών τεχνολογιών&lt;/a&gt; για την επιτάχυνση της χρήσης βιώσιμων, προσιτών και έξυπνων μεταφορών, &lt;a href="https://iate.europa.eu/entry/result/3579508/en-el" target="_blank"&gt;σταθμών φόρτισης&lt;/a&gt; και &lt;a href="https://iate.europa.eu/entry/result/3548583/en-el" target="_blank"&gt;ανεφοδιασμού&lt;/a&gt; και της επέκτασης των δημόσιων συγκοινωνιών</t>
        </is>
      </c>
      <c r="X197" s="2" t="inlineStr">
        <is>
          <t>European Flagship Recharge and Refuel|
Recharge and Refuel</t>
        </is>
      </c>
      <c r="Y197" s="2" t="inlineStr">
        <is>
          <t>1|
3</t>
        </is>
      </c>
      <c r="Z197" s="2" t="inlineStr">
        <is>
          <t xml:space="preserve">|
</t>
        </is>
      </c>
      <c r="AA197" t="inlineStr">
        <is>
          <t>European flagship initiative addressing the issues of access to public transport, pollution, emissions from vehicles in cities and regions by promoting &lt;a href="https://iate.europa.eu/entry/result/1745301/en" target="_blank"&gt;future-proof&lt;/a&gt; &lt;a href="https://iate.europa.eu/entry/result/824386/en" target="_blank"&gt;clean technologies&lt;/a&gt; to accelerate the use of sustainable, accessible and smart transport, &lt;a href="https://iate.europa.eu/entry/result/3579508/en" target="_blank"&gt;charging&lt;/a&gt; and &lt;a href="https://iate.europa.eu/entry/result/3548583/en" target="_blank"&gt;refueling stations&lt;/a&gt; and extension of public transport</t>
        </is>
      </c>
      <c r="AB197" s="2" t="inlineStr">
        <is>
          <t>Recarga y repostaje</t>
        </is>
      </c>
      <c r="AC197" s="2" t="inlineStr">
        <is>
          <t>3</t>
        </is>
      </c>
      <c r="AD197" s="2" t="inlineStr">
        <is>
          <t/>
        </is>
      </c>
      <c r="AE197" t="inlineStr">
        <is>
          <t>Una de las iniciativas emblemáticas europeas que la Comisión insta a los Estados miembros a incluir en sus &lt;a href="https://iate.europa.eu/entry/result/3590080/es" target="_blank"&gt;planes de recuperación y resiliencia&lt;/a&gt; y que promueve las tecnologías limpias con perspectivas de futuro para acelerar el uso del transporte sostenible, accesible e inteligente, las estaciones de recarga y repostaje y la ampliación del transporte público.</t>
        </is>
      </c>
      <c r="AF197" s="2" t="inlineStr">
        <is>
          <t>Laadimine ja tankimine</t>
        </is>
      </c>
      <c r="AG197" s="2" t="inlineStr">
        <is>
          <t>3</t>
        </is>
      </c>
      <c r="AH197" s="2" t="inlineStr">
        <is>
          <t/>
        </is>
      </c>
      <c r="AI197" t="inlineStr">
        <is>
          <t>Euroopa juhtalgatus säästva, juurdepääsetava ja aruka transpordi, laadimisjaamade ja ühistranspordi laiendamise edendamiseks, mis muudab Euroopa linnad puhtamaks, kiirendab tööstuslikku üleminekut ja aitab kaasa Pariisi kliimaeesmärkide saavutamisele</t>
        </is>
      </c>
      <c r="AJ197" s="2" t="inlineStr">
        <is>
          <t>Lataus ja tankkaus</t>
        </is>
      </c>
      <c r="AK197" s="2" t="inlineStr">
        <is>
          <t>3</t>
        </is>
      </c>
      <c r="AL197" s="2" t="inlineStr">
        <is>
          <t/>
        </is>
      </c>
      <c r="AM197" t="inlineStr">
        <is>
          <t>lippulaivahanke, jolla pyritään edistämään tulevaisuuden vaatimukset huomioon ottavaa puhdasta teknologiaa, jotta voidaan nopeuttaa kestävien, helposti saavutettavien ja älykkäiden liikennemuotojen ja lataus- ja tankkausasemien käyttöönottoa ja joukkoliikenteen laajentamista ja saada Euroopan kaupungeista ja alueista puhtaampia</t>
        </is>
      </c>
      <c r="AN197" s="2" t="inlineStr">
        <is>
          <t>Recharger et ravitailler</t>
        </is>
      </c>
      <c r="AO197" s="2" t="inlineStr">
        <is>
          <t>3</t>
        </is>
      </c>
      <c r="AP197" s="2" t="inlineStr">
        <is>
          <t/>
        </is>
      </c>
      <c r="AQ197" t="inlineStr">
        <is>
          <t>initiative phare européenne visant à rendre les régions et villes européennes plus propres, accélérer la transition industrielle et contribuer à la réalisation des objectifs climatiques en promouvant les technologies propres pérennes
 pour accélérer l’utilisation de transports durables, accessibles et 
intelligents, les stations de recharge et de ravitaillement ainsi que 
l’extension des transports publics</t>
        </is>
      </c>
      <c r="AR197" s="2" t="inlineStr">
        <is>
          <t>athluchtú agus athbhreoslú</t>
        </is>
      </c>
      <c r="AS197" s="2" t="inlineStr">
        <is>
          <t>3</t>
        </is>
      </c>
      <c r="AT197" s="2" t="inlineStr">
        <is>
          <t/>
        </is>
      </c>
      <c r="AU197" t="inlineStr">
        <is>
          <t/>
        </is>
      </c>
      <c r="AV197" s="2" t="inlineStr">
        <is>
          <t>Punjenje</t>
        </is>
      </c>
      <c r="AW197" s="2" t="inlineStr">
        <is>
          <t>3</t>
        </is>
      </c>
      <c r="AX197" s="2" t="inlineStr">
        <is>
          <t/>
        </is>
      </c>
      <c r="AY197" t="inlineStr">
        <is>
          <t/>
        </is>
      </c>
      <c r="AZ197" s="2" t="inlineStr">
        <is>
          <t>Töltés</t>
        </is>
      </c>
      <c r="BA197" s="2" t="inlineStr">
        <is>
          <t>3</t>
        </is>
      </c>
      <c r="BB197" s="2" t="inlineStr">
        <is>
          <t/>
        </is>
      </c>
      <c r="BC197" t="inlineStr">
        <is>
          <t>kiemelt kezdeményezés, amelynek célja a fenntartható, hozzáférhető és intelligens közlekedés térnyerése 
érdekében az időtálló tiszta technológiák előmozdítása, a töltőállomások
 és a tömegközlekedés bővítése, tisztábbá téve az európai városokat és 
régiókat, felgyorsítva az ipari átállást</t>
        </is>
      </c>
      <c r="BD197" s="2" t="inlineStr">
        <is>
          <t>recharge and refuel (ricaricare e rifornire)</t>
        </is>
      </c>
      <c r="BE197" s="2" t="inlineStr">
        <is>
          <t>3</t>
        </is>
      </c>
      <c r="BF197" s="2" t="inlineStr">
        <is>
          <t/>
        </is>
      </c>
      <c r="BG197" t="inlineStr">
        <is>
          <t>iniziativa faro europea volta a promuovere tecnologie pulite adeguate alle esigenze del futuro per accelerare l'uso di sistemi di trasporto sostenibili, accessibili e intelligenti, stazioni di ricarica e rifornimento e l'ampliamento dei trasporti pubblici, con l'obiettivo di rendere le città e le regioni europee più pulite, accelerare la transizione industriale e contribuire al conseguimento degli obiettivi climatici di Parigi</t>
        </is>
      </c>
      <c r="BH197" s="2" t="inlineStr">
        <is>
          <t>pavyzdinė iniciatyva „Persikrauki“</t>
        </is>
      </c>
      <c r="BI197" s="2" t="inlineStr">
        <is>
          <t>2</t>
        </is>
      </c>
      <c r="BJ197" s="2" t="inlineStr">
        <is>
          <t/>
        </is>
      </c>
      <c r="BK197" t="inlineStr">
        <is>
          <t>pavyzdinė iniciatyva, kuria siekiama paspartinti tvaraus, prieinamo ir išmaniojo transporto, įkrovimo ir degalų papildymo stočių naudojimą ir viešojo transporto plėtrą</t>
        </is>
      </c>
      <c r="BL197" s="2" t="inlineStr">
        <is>
          <t>Uzlāde un uzpilde</t>
        </is>
      </c>
      <c r="BM197" s="2" t="inlineStr">
        <is>
          <t>3</t>
        </is>
      </c>
      <c r="BN197" s="2" t="inlineStr">
        <is>
          <t/>
        </is>
      </c>
      <c r="BO197" t="inlineStr">
        <is>
          <t/>
        </is>
      </c>
      <c r="BP197" s="2" t="inlineStr">
        <is>
          <t>Irriċarġjar u Riforniment</t>
        </is>
      </c>
      <c r="BQ197" s="2" t="inlineStr">
        <is>
          <t>3</t>
        </is>
      </c>
      <c r="BR197" s="2" t="inlineStr">
        <is>
          <t>preferred</t>
        </is>
      </c>
      <c r="BS197" t="inlineStr">
        <is>
          <t>waħda mis-seba' inizjattivi emblematiċi Ewropej koperti mill-&lt;a href="https://iate.europa.eu/entry/slideshow/1628696829029/3587249/mt" target="_blank"&gt;Istrateġija Annwali għat-Tkabbir Sostenibbli&lt;/a&gt;, li tindirizza kwistjonijiet bħall-aċċess għat-trasport pubbliku, it-tniġġis u l-emissjonijiet minn vetturi fl-ibliet u fir-reġjuni billi tippromwovi &lt;a href="https://iate.europa.eu/entry/result/824386/mt" target="_blank"&gt;teknoloġiji nodfa&lt;/a&gt; &lt;a href="https://iate.europa.eu/entry/result/1745301/mt" target="_blank"&gt;li jibqgħu validi fil-futur&lt;/a&gt;, biex taċċellera l-użu ta' sistemi tat-trasport sostenibbli, aċċessibbli u intelliġenti, l-użu ta' stazzjonijiet tal-iċċarġjar u &lt;a href="https://iate.europa.eu/entry/result/3548583/mt" target="_blank"&gt;tar-riforniment&lt;/a&gt; u l-estensjoni tat-trasport pubbliku</t>
        </is>
      </c>
      <c r="BT197" s="2" t="inlineStr">
        <is>
          <t>Opladen en bijtanken</t>
        </is>
      </c>
      <c r="BU197" s="2" t="inlineStr">
        <is>
          <t>3</t>
        </is>
      </c>
      <c r="BV197" s="2" t="inlineStr">
        <is>
          <t/>
        </is>
      </c>
      <c r="BW197" t="inlineStr">
        <is>
          <t>Europees vlaggenschipinitiatief in het kader waarvan de toegang tot openbaar vervoer, vervuiling en emissies van voertuigen in steden en regio's wordt aangepakt door toekomstbestendige schone technologieën te bevorderen om het gebruik van duurzaam, toegankelijk en slim vervoer, laad- en tankstations en uitbreiding van het openbaar vervoer te versnellen</t>
        </is>
      </c>
      <c r="BX197" s="2" t="inlineStr">
        <is>
          <t>Ładowanie i tankowanie</t>
        </is>
      </c>
      <c r="BY197" s="2" t="inlineStr">
        <is>
          <t>3</t>
        </is>
      </c>
      <c r="BZ197" s="2" t="inlineStr">
        <is>
          <t/>
        </is>
      </c>
      <c r="CA197" t="inlineStr">
        <is>
          <t>europejska inicjatywa przewodnia, która ma na celu zbudowanie do 2025 r. miliona z trzech milionów punktów ładowania potrzebnych w 2030 r. i połowy z 1 000 potrzebnych stacji tankowania wodoru</t>
        </is>
      </c>
      <c r="CB197" s="2" t="inlineStr">
        <is>
          <t>Recarregamento e Reabastecimento</t>
        </is>
      </c>
      <c r="CC197" s="2" t="inlineStr">
        <is>
          <t>3</t>
        </is>
      </c>
      <c r="CD197" s="2" t="inlineStr">
        <is>
          <t/>
        </is>
      </c>
      <c r="CE197" t="inlineStr">
        <is>
          <t>Iniciativa emblemática europeia criada para promover tecnologias limpas perenes para acelerar a utilização de transportes sustentáveis, acessíveis e inteligentes, estações de recarregamento e reabastecimento, bem como a extensão dos transportes públicos.</t>
        </is>
      </c>
      <c r="CF197" s="2" t="inlineStr">
        <is>
          <t>reîncărcare și realimentare</t>
        </is>
      </c>
      <c r="CG197" s="2" t="inlineStr">
        <is>
          <t>3</t>
        </is>
      </c>
      <c r="CH197" s="2" t="inlineStr">
        <is>
          <t/>
        </is>
      </c>
      <c r="CI197" t="inlineStr">
        <is>
          <t/>
        </is>
      </c>
      <c r="CJ197" s="2" t="inlineStr">
        <is>
          <t>Dobíjajme a dotankujme</t>
        </is>
      </c>
      <c r="CK197" s="2" t="inlineStr">
        <is>
          <t>3</t>
        </is>
      </c>
      <c r="CL197" s="2" t="inlineStr">
        <is>
          <t/>
        </is>
      </c>
      <c r="CM197" t="inlineStr">
        <is>
          <t>hlavná iniciatíva zameraná na podporu nadčasových čistých technológií na urýchlenie využívania udržateľnej, dostupnej a inteligentnej dopravy, nabíjacích a čerpacích staníc a rozšírenia verejnej dopravy</t>
        </is>
      </c>
      <c r="CN197" s="2" t="inlineStr">
        <is>
          <t>polnjenje in oskrba</t>
        </is>
      </c>
      <c r="CO197" s="2" t="inlineStr">
        <is>
          <t>3</t>
        </is>
      </c>
      <c r="CP197" s="2" t="inlineStr">
        <is>
          <t/>
        </is>
      </c>
      <c r="CQ197" t="inlineStr">
        <is>
          <t/>
        </is>
      </c>
      <c r="CR197" s="2" t="inlineStr">
        <is>
          <t>Laddning och tankning</t>
        </is>
      </c>
      <c r="CS197" s="2" t="inlineStr">
        <is>
          <t>3</t>
        </is>
      </c>
      <c r="CT197" s="2" t="inlineStr">
        <is>
          <t/>
        </is>
      </c>
      <c r="CU197" t="inlineStr">
        <is>
          <t>europeiskt flaggskeppsinitativ inriktat på tillgången till kollektivtrafik och fordonsutsläpp i städer och regioner genom att främja framtidssäker ren teknik i syfte att påskynda användningen av hållbara, tillgängliga och smarta transporter och av ladd- och tankstationer liksom en utbyggnad av kollektivtrafiken</t>
        </is>
      </c>
    </row>
    <row r="198">
      <c r="A198" s="1" t="str">
        <f>HYPERLINK("https://iate.europa.eu/entry/result/138865/all", "138865")</f>
        <v>138865</v>
      </c>
      <c r="B198" t="inlineStr">
        <is>
          <t>ENERGY</t>
        </is>
      </c>
      <c r="C198" t="inlineStr">
        <is>
          <t>ENERGY</t>
        </is>
      </c>
      <c r="D198" s="2" t="inlineStr">
        <is>
          <t>твърдо гориво</t>
        </is>
      </c>
      <c r="E198" s="2" t="inlineStr">
        <is>
          <t>3</t>
        </is>
      </c>
      <c r="F198" s="2" t="inlineStr">
        <is>
          <t/>
        </is>
      </c>
      <c r="G198" t="inlineStr">
        <is>
          <t>гориво, което е в твърдо състояние при нормална стайна температура, включително твърдата биомаса и твърдите изкопаеми горива</t>
        </is>
      </c>
      <c r="H198" s="2" t="inlineStr">
        <is>
          <t>pevné palivo|
tuhé palivo</t>
        </is>
      </c>
      <c r="I198" s="2" t="inlineStr">
        <is>
          <t>3|
3</t>
        </is>
      </c>
      <c r="J198" s="2" t="inlineStr">
        <is>
          <t xml:space="preserve">|
</t>
        </is>
      </c>
      <c r="K198" t="inlineStr">
        <is>
          <t/>
        </is>
      </c>
      <c r="L198" s="2" t="inlineStr">
        <is>
          <t>fast brændsel</t>
        </is>
      </c>
      <c r="M198" s="2" t="inlineStr">
        <is>
          <t>3</t>
        </is>
      </c>
      <c r="N198" s="2" t="inlineStr">
        <is>
          <t/>
        </is>
      </c>
      <c r="O198" t="inlineStr">
        <is>
          <t/>
        </is>
      </c>
      <c r="P198" s="2" t="inlineStr">
        <is>
          <t>Festbrennstoff</t>
        </is>
      </c>
      <c r="Q198" s="2" t="inlineStr">
        <is>
          <t>3</t>
        </is>
      </c>
      <c r="R198" s="2" t="inlineStr">
        <is>
          <t/>
        </is>
      </c>
      <c r="S198" t="inlineStr">
        <is>
          <t>Brennstoff, der bei normaler Zimmertemperatur fest ist, einschließlich fester Biomasse und fester &lt;a href="https://iate.europa.eu/entry/result/766821/all" target="_blank"&gt;fossiler Brennstoffe&lt;/a&gt;</t>
        </is>
      </c>
      <c r="T198" s="2" t="inlineStr">
        <is>
          <t>στερεό καύσιμο</t>
        </is>
      </c>
      <c r="U198" s="2" t="inlineStr">
        <is>
          <t>3</t>
        </is>
      </c>
      <c r="V198" s="2" t="inlineStr">
        <is>
          <t/>
        </is>
      </c>
      <c r="W198" t="inlineStr">
        <is>
          <t>στερεό υλικό που καιγόμενο εκλύει ενέργεια,
παρέχοντας θερμότητα και φως κατά την καύση του</t>
        </is>
      </c>
      <c r="X198" s="2" t="inlineStr">
        <is>
          <t>solid fuel</t>
        </is>
      </c>
      <c r="Y198" s="2" t="inlineStr">
        <is>
          <t>3</t>
        </is>
      </c>
      <c r="Z198" s="2" t="inlineStr">
        <is>
          <t/>
        </is>
      </c>
      <c r="AA198" t="inlineStr">
        <is>
          <t>solid material that can be burnt to release energy, providing heat and light through the process of combustion</t>
        </is>
      </c>
      <c r="AB198" s="2" t="inlineStr">
        <is>
          <t>combustible sólido</t>
        </is>
      </c>
      <c r="AC198" s="2" t="inlineStr">
        <is>
          <t>3</t>
        </is>
      </c>
      <c r="AD198" s="2" t="inlineStr">
        <is>
          <t/>
        </is>
      </c>
      <c r="AE198" t="inlineStr">
        <is>
          <t>Combustible que se encuentra en estado sólido en la naturaleza y se utiliza para producir energía mediante su combustión.</t>
        </is>
      </c>
      <c r="AF198" s="2" t="inlineStr">
        <is>
          <t>tahkekütus</t>
        </is>
      </c>
      <c r="AG198" s="2" t="inlineStr">
        <is>
          <t>3</t>
        </is>
      </c>
      <c r="AH198" s="2" t="inlineStr">
        <is>
          <t/>
        </is>
      </c>
      <c r="AI198" t="inlineStr">
        <is>
          <t>põlevmaterjal, mis on toatemperatuuril tahke ning mille põlemisel eraldub soojust ja mida kasutatakse energiaallikana</t>
        </is>
      </c>
      <c r="AJ198" s="2" t="inlineStr">
        <is>
          <t>kiinteä polttoaine</t>
        </is>
      </c>
      <c r="AK198" s="2" t="inlineStr">
        <is>
          <t>3</t>
        </is>
      </c>
      <c r="AL198" s="2" t="inlineStr">
        <is>
          <t/>
        </is>
      </c>
      <c r="AM198" t="inlineStr">
        <is>
          <t>kiinteä materiaali, jota voidaan polttaa energian vapauttamiseksi ja jonka palamisprosessin aikana syntyy lämpöä ja valoa</t>
        </is>
      </c>
      <c r="AN198" s="2" t="inlineStr">
        <is>
          <t>combustible solide</t>
        </is>
      </c>
      <c r="AO198" s="2" t="inlineStr">
        <is>
          <t>3</t>
        </is>
      </c>
      <c r="AP198" s="2" t="inlineStr">
        <is>
          <t/>
        </is>
      </c>
      <c r="AQ198" t="inlineStr">
        <is>
          <t/>
        </is>
      </c>
      <c r="AR198" s="2" t="inlineStr">
        <is>
          <t>breosla soladach</t>
        </is>
      </c>
      <c r="AS198" s="2" t="inlineStr">
        <is>
          <t>3</t>
        </is>
      </c>
      <c r="AT198" s="2" t="inlineStr">
        <is>
          <t/>
        </is>
      </c>
      <c r="AU198" t="inlineStr">
        <is>
          <t/>
        </is>
      </c>
      <c r="AV198" s="2" t="inlineStr">
        <is>
          <t>kruto gorivo</t>
        </is>
      </c>
      <c r="AW198" s="2" t="inlineStr">
        <is>
          <t>4</t>
        </is>
      </c>
      <c r="AX198" s="2" t="inlineStr">
        <is>
          <t/>
        </is>
      </c>
      <c r="AY198" t="inlineStr">
        <is>
          <t>gorivo koje je kruto na normalnoj unutarnjoj sobnoj temperaturi, uključujući krutu biomasu i kruto fosilno gorivo</t>
        </is>
      </c>
      <c r="AZ198" s="2" t="inlineStr">
        <is>
          <t>szilárd tüzelőanyag</t>
        </is>
      </c>
      <c r="BA198" s="2" t="inlineStr">
        <is>
          <t>3</t>
        </is>
      </c>
      <c r="BB198" s="2" t="inlineStr">
        <is>
          <t/>
        </is>
      </c>
      <c r="BC198" t="inlineStr">
        <is>
          <t/>
        </is>
      </c>
      <c r="BD198" s="2" t="inlineStr">
        <is>
          <t>combustibile solido</t>
        </is>
      </c>
      <c r="BE198" s="2" t="inlineStr">
        <is>
          <t>3</t>
        </is>
      </c>
      <c r="BF198" s="2" t="inlineStr">
        <is>
          <t/>
        </is>
      </c>
      <c r="BG198" t="inlineStr">
        <is>
          <t>combustibile che si presenta in forma solida a temperatura ambientale interna normale, compresa la biomassa solida e i combustibili fossili solidi</t>
        </is>
      </c>
      <c r="BH198" s="2" t="inlineStr">
        <is>
          <t>kietasis kuras</t>
        </is>
      </c>
      <c r="BI198" s="2" t="inlineStr">
        <is>
          <t>3</t>
        </is>
      </c>
      <c r="BJ198" s="2" t="inlineStr">
        <is>
          <t/>
        </is>
      </c>
      <c r="BK198" t="inlineStr">
        <is>
          <t>kietosios organinės medžiagos, kurias kūrenant gaunama šiluminė energija</t>
        </is>
      </c>
      <c r="BL198" s="2" t="inlineStr">
        <is>
          <t>cietais kurināmais|
cietā degviela</t>
        </is>
      </c>
      <c r="BM198" s="2" t="inlineStr">
        <is>
          <t>3|
3</t>
        </is>
      </c>
      <c r="BN198" s="2" t="inlineStr">
        <is>
          <t xml:space="preserve">|
</t>
        </is>
      </c>
      <c r="BO198" t="inlineStr">
        <is>
          <t>viela cietā agregātstāvoklī, kurai sadegot tiek atbrīvots siltums</t>
        </is>
      </c>
      <c r="BP198" s="2" t="inlineStr">
        <is>
          <t>fjuwil solidu</t>
        </is>
      </c>
      <c r="BQ198" s="2" t="inlineStr">
        <is>
          <t>3</t>
        </is>
      </c>
      <c r="BR198" s="2" t="inlineStr">
        <is>
          <t/>
        </is>
      </c>
      <c r="BS198" t="inlineStr">
        <is>
          <t>materjal solidu li jista' jinħaraq biex jirrilaxxa l-enerġija u jipprovdi s-sħana u d-dawl permezz tal-proċess tal-kombustjoni</t>
        </is>
      </c>
      <c r="BT198" s="2" t="inlineStr">
        <is>
          <t>vaste brandstof</t>
        </is>
      </c>
      <c r="BU198" s="2" t="inlineStr">
        <is>
          <t>3</t>
        </is>
      </c>
      <c r="BV198" s="2" t="inlineStr">
        <is>
          <t/>
        </is>
      </c>
      <c r="BW198" t="inlineStr">
        <is>
          <t>materiaal dat in vaste toestand brandbaar is en als thermische energiebron wordt gebruikt door verbranding</t>
        </is>
      </c>
      <c r="BX198" s="2" t="inlineStr">
        <is>
          <t>paliwo stałe</t>
        </is>
      </c>
      <c r="BY198" s="2" t="inlineStr">
        <is>
          <t>2</t>
        </is>
      </c>
      <c r="BZ198" s="2" t="inlineStr">
        <is>
          <t/>
        </is>
      </c>
      <c r="CA198" t="inlineStr">
        <is>
          <t>paliwo, które jest w stanie stałym w normalnej temperaturze pokojowej, w tym biomasę stałą i paliwa kopalne stałe</t>
        </is>
      </c>
      <c r="CB198" s="2" t="inlineStr">
        <is>
          <t>combustível sólido</t>
        </is>
      </c>
      <c r="CC198" s="2" t="inlineStr">
        <is>
          <t>3</t>
        </is>
      </c>
      <c r="CD198" s="2" t="inlineStr">
        <is>
          <t/>
        </is>
      </c>
      <c r="CE198" t="inlineStr">
        <is>
          <t>Material sólido que pode ser queimado para libertar energia, fornecendo calor e luz através do processo de combustão.</t>
        </is>
      </c>
      <c r="CF198" s="2" t="inlineStr">
        <is>
          <t>combustibil solid</t>
        </is>
      </c>
      <c r="CG198" s="2" t="inlineStr">
        <is>
          <t>3</t>
        </is>
      </c>
      <c r="CH198" s="2" t="inlineStr">
        <is>
          <t/>
        </is>
      </c>
      <c r="CI198" t="inlineStr">
        <is>
          <t/>
        </is>
      </c>
      <c r="CJ198" s="2" t="inlineStr">
        <is>
          <t>tuhé palivo</t>
        </is>
      </c>
      <c r="CK198" s="2" t="inlineStr">
        <is>
          <t>3</t>
        </is>
      </c>
      <c r="CL198" s="2" t="inlineStr">
        <is>
          <t/>
        </is>
      </c>
      <c r="CM198" t="inlineStr">
        <is>
          <t>tuhý materiál, ktorý možno spáliť, pričom sa počas spaľovania uvoľňuje energia poskytujúca teplo a svetlo</t>
        </is>
      </c>
      <c r="CN198" s="2" t="inlineStr">
        <is>
          <t>trdno gorivo</t>
        </is>
      </c>
      <c r="CO198" s="2" t="inlineStr">
        <is>
          <t>3</t>
        </is>
      </c>
      <c r="CP198" s="2" t="inlineStr">
        <is>
          <t/>
        </is>
      </c>
      <c r="CQ198" t="inlineStr">
        <is>
          <t>gorivo, ki je trdno pri običajnih sobnih temperaturah</t>
        </is>
      </c>
      <c r="CR198" s="2" t="inlineStr">
        <is>
          <t>fast bränsle</t>
        </is>
      </c>
      <c r="CS198" s="2" t="inlineStr">
        <is>
          <t>3</t>
        </is>
      </c>
      <c r="CT198" s="2" t="inlineStr">
        <is>
          <t/>
        </is>
      </c>
      <c r="CU198" t="inlineStr">
        <is>
          <t>energirik och brännbar substans som befinner sig i fast form vid normalt lufttryck och normal temperatur</t>
        </is>
      </c>
    </row>
    <row r="199">
      <c r="A199" s="1" t="str">
        <f>HYPERLINK("https://iate.europa.eu/entry/result/3619401/all", "3619401")</f>
        <v>3619401</v>
      </c>
      <c r="B199" t="inlineStr">
        <is>
          <t>ENVIRONMENT</t>
        </is>
      </c>
      <c r="C199" t="inlineStr">
        <is>
          <t>ENVIRONMENT|environmental policy|environmental protection;ENVIRONMENT|natural environment|physical environment|ecosystem;ENVIRONMENT|deterioration of the environment|degradation of the environment</t>
        </is>
      </c>
      <c r="D199" s="2" t="inlineStr">
        <is>
          <t>цели на ЕС за възстановяване на природата</t>
        </is>
      </c>
      <c r="E199" s="2" t="inlineStr">
        <is>
          <t>3</t>
        </is>
      </c>
      <c r="F199" s="2" t="inlineStr">
        <is>
          <t/>
        </is>
      </c>
      <c r="G199" t="inlineStr">
        <is>
          <t/>
        </is>
      </c>
      <c r="H199" s="2" t="inlineStr">
        <is>
          <t>cíle EU pro obnovu přírody</t>
        </is>
      </c>
      <c r="I199" s="2" t="inlineStr">
        <is>
          <t>3</t>
        </is>
      </c>
      <c r="J199" s="2" t="inlineStr">
        <is>
          <t>proposed</t>
        </is>
      </c>
      <c r="K199" t="inlineStr">
        <is>
          <t>iniciativa stanovící právně závazné cíle obnovy přírody, která pomůže splnit hlavní účel Strategie EU na ochranu biologické rozmanitosti.</t>
        </is>
      </c>
      <c r="L199" s="2" t="inlineStr">
        <is>
          <t>EU-mål for naturgenopretning|
EU's naturgenopretningsmål</t>
        </is>
      </c>
      <c r="M199" s="2" t="inlineStr">
        <is>
          <t>3|
3</t>
        </is>
      </c>
      <c r="N199" s="2" t="inlineStr">
        <is>
          <t xml:space="preserve">|
</t>
        </is>
      </c>
      <c r="O199" t="inlineStr">
        <is>
          <t>initiativ, der indeholder retligt bindende mål for genopretning af forringede
arealer og økosystemer</t>
        </is>
      </c>
      <c r="P199" s="2" t="inlineStr">
        <is>
          <t>EU-Ziele für die Wiederherstellung der Natur</t>
        </is>
      </c>
      <c r="Q199" s="2" t="inlineStr">
        <is>
          <t>3</t>
        </is>
      </c>
      <c r="R199" s="2" t="inlineStr">
        <is>
          <t/>
        </is>
      </c>
      <c r="S199" t="inlineStr">
        <is>
          <t>vorbehaltlich einer Folgenabschätzung rechtsverbindliche EU-Ziele, um geschädigte Ökosysteme wiederherzustellen, insbesondere jene, die das größte Potenzial für die Abscheidung und Speicherung von CO2 sowie für die Verhinderung und Eindämmung der Auswirkungen von Naturkatastrophen aufweisen</t>
        </is>
      </c>
      <c r="T199" s="2" t="inlineStr">
        <is>
          <t>στόχοι της ΕΕ για την αποκατάσταση της φύσης</t>
        </is>
      </c>
      <c r="U199" s="2" t="inlineStr">
        <is>
          <t>3</t>
        </is>
      </c>
      <c r="V199" s="2" t="inlineStr">
        <is>
          <t>proposed</t>
        </is>
      </c>
      <c r="W199" t="inlineStr">
        <is>
          <t>πρωτοβουλία η οποία καθορίζει νομικά δεσμευτικούς στόχους για την αποκατάσταση υποβαθμισμένων οικοσυστημάτων στην ξηρά και τη θάλασσα</t>
        </is>
      </c>
      <c r="X199" s="2" t="inlineStr">
        <is>
          <t>EU nature restoration targets</t>
        </is>
      </c>
      <c r="Y199" s="2" t="inlineStr">
        <is>
          <t>3</t>
        </is>
      </c>
      <c r="Z199" s="2" t="inlineStr">
        <is>
          <t>proposed</t>
        </is>
      </c>
      <c r="AA199" t="inlineStr">
        <is>
          <t>initiative that sets out legally binding targets for the restoration of degraded ecosystems and land</t>
        </is>
      </c>
      <c r="AB199" s="2" t="inlineStr">
        <is>
          <t>objetivos de la UE en materia de recuperación de la naturaleza</t>
        </is>
      </c>
      <c r="AC199" s="2" t="inlineStr">
        <is>
          <t>3</t>
        </is>
      </c>
      <c r="AD199" s="2" t="inlineStr">
        <is>
          <t>proposed</t>
        </is>
      </c>
      <c r="AE199" t="inlineStr">
        <is>
          <t>Objetivos jurídicamente vinculantes en el marco de la Estrategia sobre Biodiversidad con la finalidad de recuperar ecosistemas degradados, especialmente aquellos con mayor potencial de captura y almacenamiento de carbono, así como para prevenir catástrofes naturales y reducir su impacto, cuando se produzcan.</t>
        </is>
      </c>
      <c r="AF199" s="2" t="inlineStr">
        <is>
          <t>ELi looduse taastamise eesmärgid|
looduse taastamise eesmärgid</t>
        </is>
      </c>
      <c r="AG199" s="2" t="inlineStr">
        <is>
          <t>3|
3</t>
        </is>
      </c>
      <c r="AH199" s="2" t="inlineStr">
        <is>
          <t xml:space="preserve">|
</t>
        </is>
      </c>
      <c r="AI199" t="inlineStr">
        <is>
          <t>algatus, mille raames esitatakse õiguslikult siduvad eesmärgid kahjustatud ökosüsteemide taastamiseks</t>
        </is>
      </c>
      <c r="AJ199" s="2" t="inlineStr">
        <is>
          <t>luonnon ennallistamistavoitteet|
luonnon ennallistamista koskevat EU:n tavoitteet</t>
        </is>
      </c>
      <c r="AK199" s="2" t="inlineStr">
        <is>
          <t>3|
3</t>
        </is>
      </c>
      <c r="AL199" s="2" t="inlineStr">
        <is>
          <t xml:space="preserve">|
</t>
        </is>
      </c>
      <c r="AM199" t="inlineStr">
        <is>
          <t>aloite, jossa asetetaan oikeudellisesti sitovat tavoitteet rappeutuneiden ekosysteemien ja maaperän ennallistamiseksi</t>
        </is>
      </c>
      <c r="AN199" s="2" t="inlineStr">
        <is>
          <t>objectifs de restauration de la nature dans l'UE</t>
        </is>
      </c>
      <c r="AO199" s="2" t="inlineStr">
        <is>
          <t>3</t>
        </is>
      </c>
      <c r="AP199" s="2" t="inlineStr">
        <is>
          <t>proposed</t>
        </is>
      </c>
      <c r="AQ199" t="inlineStr">
        <is>
          <t/>
        </is>
      </c>
      <c r="AR199" s="2" t="inlineStr">
        <is>
          <t>spriocanna athchóirithe dúlra an Aontais</t>
        </is>
      </c>
      <c r="AS199" s="2" t="inlineStr">
        <is>
          <t>3</t>
        </is>
      </c>
      <c r="AT199" s="2" t="inlineStr">
        <is>
          <t/>
        </is>
      </c>
      <c r="AU199" t="inlineStr">
        <is>
          <t/>
        </is>
      </c>
      <c r="AV199" s="2" t="inlineStr">
        <is>
          <t>ciljevi EU-a za obnovu prirode</t>
        </is>
      </c>
      <c r="AW199" s="2" t="inlineStr">
        <is>
          <t>3</t>
        </is>
      </c>
      <c r="AX199" s="2" t="inlineStr">
        <is>
          <t>proposed</t>
        </is>
      </c>
      <c r="AY199" t="inlineStr">
        <is>
          <t/>
        </is>
      </c>
      <c r="AZ199" s="2" t="inlineStr">
        <is>
          <t>uniós természethelyreállítási célok</t>
        </is>
      </c>
      <c r="BA199" s="2" t="inlineStr">
        <is>
          <t>3</t>
        </is>
      </c>
      <c r="BB199" s="2" t="inlineStr">
        <is>
          <t/>
        </is>
      </c>
      <c r="BC199" t="inlineStr">
        <is>
          <t/>
        </is>
      </c>
      <c r="BD199" s="2" t="inlineStr">
        <is>
          <t>obiettivi di ripristino della natura dell'UE</t>
        </is>
      </c>
      <c r="BE199" s="2" t="inlineStr">
        <is>
          <t>3</t>
        </is>
      </c>
      <c r="BF199" s="2" t="inlineStr">
        <is>
          <t/>
        </is>
      </c>
      <c r="BG199" t="inlineStr">
        <is>
          <t>iniziativa che stabilisce obiettivi legalmente vincolanti per il ripristino degli ecosistemi e dei terreni degradati</t>
        </is>
      </c>
      <c r="BH199" s="2" t="inlineStr">
        <is>
          <t>ES gamtos atkūrimo tikslai</t>
        </is>
      </c>
      <c r="BI199" s="2" t="inlineStr">
        <is>
          <t>3</t>
        </is>
      </c>
      <c r="BJ199" s="2" t="inlineStr">
        <is>
          <t/>
        </is>
      </c>
      <c r="BK199" t="inlineStr">
        <is>
          <t/>
        </is>
      </c>
      <c r="BL199" s="2" t="inlineStr">
        <is>
          <t>ES dabas atjaunošanas mērķrādītāji</t>
        </is>
      </c>
      <c r="BM199" s="2" t="inlineStr">
        <is>
          <t>3</t>
        </is>
      </c>
      <c r="BN199" s="2" t="inlineStr">
        <is>
          <t/>
        </is>
      </c>
      <c r="BO199" t="inlineStr">
        <is>
          <t>mērķrādītāji, ko noteiks, lai atjaunotu degradētas ekosistēmas, it sevišķi tās, kuras vislabāk spēj uztvert un uzkrāt oglekli un novērst un samazināt dabas katastrofu ietekmi.</t>
        </is>
      </c>
      <c r="BP199" s="2" t="inlineStr">
        <is>
          <t>miri tal-UE għar-restawr tan-natura</t>
        </is>
      </c>
      <c r="BQ199" s="2" t="inlineStr">
        <is>
          <t>3</t>
        </is>
      </c>
      <c r="BR199" s="2" t="inlineStr">
        <is>
          <t/>
        </is>
      </c>
      <c r="BS199" t="inlineStr">
        <is>
          <t>inizjattiva li tistabbilixxi miri legalment vinkolanti għar-&lt;a href="https://iate.europa.eu/entry/slideshow/1628510441545/47323/mt" target="_blank"&gt;restawr&lt;/a&gt; ta' ekosistemi u artijiet degradati</t>
        </is>
      </c>
      <c r="BT199" s="2" t="inlineStr">
        <is>
          <t>EU-doelstellingen voor natuurherstel</t>
        </is>
      </c>
      <c r="BU199" s="2" t="inlineStr">
        <is>
          <t>3</t>
        </is>
      </c>
      <c r="BV199" s="2" t="inlineStr">
        <is>
          <t/>
        </is>
      </c>
      <c r="BW199" t="inlineStr">
        <is>
          <t>wettelijk bindende EU-doelstellingen om aangetaste ecosystemen te herstellen, met name die ecosystemen die het grootste potentieel hebben om koolstof te vangen en op te slaan, natuurrampen te voorkomen en de gevolgen ervan te beperken</t>
        </is>
      </c>
      <c r="BX199" s="2" t="inlineStr">
        <is>
          <t>cele UE w zakresie odbudowy zasobów przyrodniczych</t>
        </is>
      </c>
      <c r="BY199" s="2" t="inlineStr">
        <is>
          <t>3</t>
        </is>
      </c>
      <c r="BZ199" s="2" t="inlineStr">
        <is>
          <t/>
        </is>
      </c>
      <c r="CA199" t="inlineStr">
        <is>
          <t/>
        </is>
      </c>
      <c r="CB199" s="2" t="inlineStr">
        <is>
          <t>metas da UE de restauração da natureza</t>
        </is>
      </c>
      <c r="CC199" s="2" t="inlineStr">
        <is>
          <t>3</t>
        </is>
      </c>
      <c r="CD199" s="2" t="inlineStr">
        <is>
          <t/>
        </is>
      </c>
      <c r="CE199" t="inlineStr">
        <is>
          <t/>
        </is>
      </c>
      <c r="CF199" s="2" t="inlineStr">
        <is>
          <t>obiective ale UE de refacere a naturii</t>
        </is>
      </c>
      <c r="CG199" s="2" t="inlineStr">
        <is>
          <t>3</t>
        </is>
      </c>
      <c r="CH199" s="2" t="inlineStr">
        <is>
          <t/>
        </is>
      </c>
      <c r="CI199" t="inlineStr">
        <is>
          <t/>
        </is>
      </c>
      <c r="CJ199" s="2" t="inlineStr">
        <is>
          <t>ciele EÚ v oblasti obnovy prírody</t>
        </is>
      </c>
      <c r="CK199" s="2" t="inlineStr">
        <is>
          <t>3</t>
        </is>
      </c>
      <c r="CL199" s="2" t="inlineStr">
        <is>
          <t>proposed</t>
        </is>
      </c>
      <c r="CM199" t="inlineStr">
        <is>
          <t>iniciatíva, v ktorej sa stanovujú právne záväzné ciele obnovy poškodených ekosystémov a pôdy</t>
        </is>
      </c>
      <c r="CN199" s="2" t="inlineStr">
        <is>
          <t>cilji EU za obnovo narave</t>
        </is>
      </c>
      <c r="CO199" s="2" t="inlineStr">
        <is>
          <t>3</t>
        </is>
      </c>
      <c r="CP199" s="2" t="inlineStr">
        <is>
          <t/>
        </is>
      </c>
      <c r="CQ199" t="inlineStr">
        <is>
          <t/>
        </is>
      </c>
      <c r="CR199" s="2" t="inlineStr">
        <is>
          <t>EU:s mål för återställande av natur</t>
        </is>
      </c>
      <c r="CS199" s="2" t="inlineStr">
        <is>
          <t>3</t>
        </is>
      </c>
      <c r="CT199" s="2" t="inlineStr">
        <is>
          <t/>
        </is>
      </c>
      <c r="CU199" t="inlineStr">
        <is>
          <t/>
        </is>
      </c>
    </row>
    <row r="200">
      <c r="A200" s="1" t="str">
        <f>HYPERLINK("https://iate.europa.eu/entry/result/1697622/all", "1697622")</f>
        <v>1697622</v>
      </c>
      <c r="B200" t="inlineStr">
        <is>
          <t>PRODUCTION, TECHNOLOGY AND RESEARCH;TRANSPORT;INDUSTRY</t>
        </is>
      </c>
      <c r="C200" t="inlineStr">
        <is>
          <t>PRODUCTION, TECHNOLOGY AND RESEARCH|technology and technical regulations;TRANSPORT|organisation of transport|means of transport|vehicle;INDUSTRY|mechanical engineering</t>
        </is>
      </c>
      <c r="D200" t="inlineStr">
        <is>
          <t/>
        </is>
      </c>
      <c r="E200" t="inlineStr">
        <is>
          <t/>
        </is>
      </c>
      <c r="F200" t="inlineStr">
        <is>
          <t/>
        </is>
      </c>
      <c r="G200" t="inlineStr">
        <is>
          <t/>
        </is>
      </c>
      <c r="H200" t="inlineStr">
        <is>
          <t/>
        </is>
      </c>
      <c r="I200" t="inlineStr">
        <is>
          <t/>
        </is>
      </c>
      <c r="J200" t="inlineStr">
        <is>
          <t/>
        </is>
      </c>
      <c r="K200" t="inlineStr">
        <is>
          <t/>
        </is>
      </c>
      <c r="L200" s="2" t="inlineStr">
        <is>
          <t>brændstoftank|
benzintank</t>
        </is>
      </c>
      <c r="M200" s="2" t="inlineStr">
        <is>
          <t>3|
3</t>
        </is>
      </c>
      <c r="N200" s="2" t="inlineStr">
        <is>
          <t xml:space="preserve">|
</t>
        </is>
      </c>
      <c r="O200" t="inlineStr">
        <is>
          <t/>
        </is>
      </c>
      <c r="P200" s="2" t="inlineStr">
        <is>
          <t>Treibstofftank|
Tank|
Kraftstoffbehälter</t>
        </is>
      </c>
      <c r="Q200" s="2" t="inlineStr">
        <is>
          <t>3|
3|
3</t>
        </is>
      </c>
      <c r="R200" s="2" t="inlineStr">
        <is>
          <t xml:space="preserve">|
|
</t>
        </is>
      </c>
      <c r="S200" t="inlineStr">
        <is>
          <t/>
        </is>
      </c>
      <c r="T200" s="2" t="inlineStr">
        <is>
          <t>δεξαμενή εφεδρικού καυσίμου|
ρεζερβουάρ|
δοχείο καυσίμου</t>
        </is>
      </c>
      <c r="U200" s="2" t="inlineStr">
        <is>
          <t>3|
3|
3</t>
        </is>
      </c>
      <c r="V200" s="2" t="inlineStr">
        <is>
          <t xml:space="preserve">|
|
</t>
        </is>
      </c>
      <c r="W200" t="inlineStr">
        <is>
          <t/>
        </is>
      </c>
      <c r="X200" s="2" t="inlineStr">
        <is>
          <t>tank|
fuel tank</t>
        </is>
      </c>
      <c r="Y200" s="2" t="inlineStr">
        <is>
          <t>3|
3</t>
        </is>
      </c>
      <c r="Z200" s="2" t="inlineStr">
        <is>
          <t xml:space="preserve">|
</t>
        </is>
      </c>
      <c r="AA200" t="inlineStr">
        <is>
          <t>container inside a vehicle that holds fuel</t>
        </is>
      </c>
      <c r="AB200" s="2" t="inlineStr">
        <is>
          <t>depósito de combustible|
depósito</t>
        </is>
      </c>
      <c r="AC200" s="2" t="inlineStr">
        <is>
          <t>3|
3</t>
        </is>
      </c>
      <c r="AD200" s="2" t="inlineStr">
        <is>
          <t xml:space="preserve">|
</t>
        </is>
      </c>
      <c r="AE200" t="inlineStr">
        <is>
          <t/>
        </is>
      </c>
      <c r="AF200" t="inlineStr">
        <is>
          <t/>
        </is>
      </c>
      <c r="AG200" t="inlineStr">
        <is>
          <t/>
        </is>
      </c>
      <c r="AH200" t="inlineStr">
        <is>
          <t/>
        </is>
      </c>
      <c r="AI200" t="inlineStr">
        <is>
          <t/>
        </is>
      </c>
      <c r="AJ200" s="2" t="inlineStr">
        <is>
          <t>polttoainetankki</t>
        </is>
      </c>
      <c r="AK200" s="2" t="inlineStr">
        <is>
          <t>3</t>
        </is>
      </c>
      <c r="AL200" s="2" t="inlineStr">
        <is>
          <t/>
        </is>
      </c>
      <c r="AM200" t="inlineStr">
        <is>
          <t/>
        </is>
      </c>
      <c r="AN200" s="2" t="inlineStr">
        <is>
          <t>réservoir|
réservoir de carburant|
réservoir à carburant</t>
        </is>
      </c>
      <c r="AO200" s="2" t="inlineStr">
        <is>
          <t>3|
3|
3</t>
        </is>
      </c>
      <c r="AP200" s="2" t="inlineStr">
        <is>
          <t xml:space="preserve">|
|
</t>
        </is>
      </c>
      <c r="AQ200" t="inlineStr">
        <is>
          <t>réservoir destiné à recevoir et à stocker le carburant utilisé pour le fonctionnement d'un moteur</t>
        </is>
      </c>
      <c r="AR200" s="2" t="inlineStr">
        <is>
          <t>umar|
umar breosla</t>
        </is>
      </c>
      <c r="AS200" s="2" t="inlineStr">
        <is>
          <t>3|
3</t>
        </is>
      </c>
      <c r="AT200" s="2" t="inlineStr">
        <is>
          <t xml:space="preserve">|
</t>
        </is>
      </c>
      <c r="AU200" t="inlineStr">
        <is>
          <t/>
        </is>
      </c>
      <c r="AV200" s="2" t="inlineStr">
        <is>
          <t>spremnik goriva</t>
        </is>
      </c>
      <c r="AW200" s="2" t="inlineStr">
        <is>
          <t>3</t>
        </is>
      </c>
      <c r="AX200" s="2" t="inlineStr">
        <is>
          <t/>
        </is>
      </c>
      <c r="AY200" t="inlineStr">
        <is>
          <t/>
        </is>
      </c>
      <c r="AZ200" s="2" t="inlineStr">
        <is>
          <t>üzemanyagtartály</t>
        </is>
      </c>
      <c r="BA200" s="2" t="inlineStr">
        <is>
          <t>3</t>
        </is>
      </c>
      <c r="BB200" s="2" t="inlineStr">
        <is>
          <t/>
        </is>
      </c>
      <c r="BC200" t="inlineStr">
        <is>
          <t>jármű gyártója által a járműbe szilárdan beépített olyan tartály, amely az üzemanyagnak közvetlenül a gépjármű motorjában való felhasználását teszi lehetővé a jármű haladásához</t>
        </is>
      </c>
      <c r="BD200" s="2" t="inlineStr">
        <is>
          <t>serbatoio di carburante|
serbatoio|
serbatoio di combustibile</t>
        </is>
      </c>
      <c r="BE200" s="2" t="inlineStr">
        <is>
          <t>1|
3|
3</t>
        </is>
      </c>
      <c r="BF200" s="2" t="inlineStr">
        <is>
          <t xml:space="preserve">|
|
</t>
        </is>
      </c>
      <c r="BG200" t="inlineStr">
        <is>
          <t/>
        </is>
      </c>
      <c r="BH200" t="inlineStr">
        <is>
          <t/>
        </is>
      </c>
      <c r="BI200" t="inlineStr">
        <is>
          <t/>
        </is>
      </c>
      <c r="BJ200" t="inlineStr">
        <is>
          <t/>
        </is>
      </c>
      <c r="BK200" t="inlineStr">
        <is>
          <t/>
        </is>
      </c>
      <c r="BL200" t="inlineStr">
        <is>
          <t/>
        </is>
      </c>
      <c r="BM200" t="inlineStr">
        <is>
          <t/>
        </is>
      </c>
      <c r="BN200" t="inlineStr">
        <is>
          <t/>
        </is>
      </c>
      <c r="BO200" t="inlineStr">
        <is>
          <t/>
        </is>
      </c>
      <c r="BP200" t="inlineStr">
        <is>
          <t/>
        </is>
      </c>
      <c r="BQ200" t="inlineStr">
        <is>
          <t/>
        </is>
      </c>
      <c r="BR200" t="inlineStr">
        <is>
          <t/>
        </is>
      </c>
      <c r="BS200" t="inlineStr">
        <is>
          <t/>
        </is>
      </c>
      <c r="BT200" s="2" t="inlineStr">
        <is>
          <t>brandstofreservoir|
brandstoftank</t>
        </is>
      </c>
      <c r="BU200" s="2" t="inlineStr">
        <is>
          <t>3|
3</t>
        </is>
      </c>
      <c r="BV200" s="2" t="inlineStr">
        <is>
          <t xml:space="preserve">|
</t>
        </is>
      </c>
      <c r="BW200" t="inlineStr">
        <is>
          <t/>
        </is>
      </c>
      <c r="BX200" t="inlineStr">
        <is>
          <t/>
        </is>
      </c>
      <c r="BY200" t="inlineStr">
        <is>
          <t/>
        </is>
      </c>
      <c r="BZ200" t="inlineStr">
        <is>
          <t/>
        </is>
      </c>
      <c r="CA200" t="inlineStr">
        <is>
          <t/>
        </is>
      </c>
      <c r="CB200" s="2" t="inlineStr">
        <is>
          <t>depósito de combustível</t>
        </is>
      </c>
      <c r="CC200" s="2" t="inlineStr">
        <is>
          <t>3</t>
        </is>
      </c>
      <c r="CD200" s="2" t="inlineStr">
        <is>
          <t/>
        </is>
      </c>
      <c r="CE200" t="inlineStr">
        <is>
          <t/>
        </is>
      </c>
      <c r="CF200" t="inlineStr">
        <is>
          <t/>
        </is>
      </c>
      <c r="CG200" t="inlineStr">
        <is>
          <t/>
        </is>
      </c>
      <c r="CH200" t="inlineStr">
        <is>
          <t/>
        </is>
      </c>
      <c r="CI200" t="inlineStr">
        <is>
          <t/>
        </is>
      </c>
      <c r="CJ200" t="inlineStr">
        <is>
          <t/>
        </is>
      </c>
      <c r="CK200" t="inlineStr">
        <is>
          <t/>
        </is>
      </c>
      <c r="CL200" t="inlineStr">
        <is>
          <t/>
        </is>
      </c>
      <c r="CM200" t="inlineStr">
        <is>
          <t/>
        </is>
      </c>
      <c r="CN200" s="2" t="inlineStr">
        <is>
          <t>posoda za gorivo</t>
        </is>
      </c>
      <c r="CO200" s="2" t="inlineStr">
        <is>
          <t>3</t>
        </is>
      </c>
      <c r="CP200" s="2" t="inlineStr">
        <is>
          <t/>
        </is>
      </c>
      <c r="CQ200" t="inlineStr">
        <is>
          <t>posoda, vgrajena v vozilo, namenjena za hranjenje tekočega goriva, ki se uporablja predvsem za pogon vozila</t>
        </is>
      </c>
      <c r="CR200" s="2" t="inlineStr">
        <is>
          <t>bränsletank</t>
        </is>
      </c>
      <c r="CS200" s="2" t="inlineStr">
        <is>
          <t>3</t>
        </is>
      </c>
      <c r="CT200" s="2" t="inlineStr">
        <is>
          <t/>
        </is>
      </c>
      <c r="CU200" t="inlineStr">
        <is>
          <t/>
        </is>
      </c>
    </row>
    <row r="201">
      <c r="A201" s="1" t="str">
        <f>HYPERLINK("https://iate.europa.eu/entry/result/3599697/all", "3599697")</f>
        <v>3599697</v>
      </c>
      <c r="B201" t="inlineStr">
        <is>
          <t>ENVIRONMENT</t>
        </is>
      </c>
      <c r="C201" t="inlineStr">
        <is>
          <t>ENVIRONMENT|environmental policy|climate change policy|emission trading|EU Emissions Trading Scheme</t>
        </is>
      </c>
      <c r="D201" s="2" t="inlineStr">
        <is>
          <t>процент на прехвърляне в РСП</t>
        </is>
      </c>
      <c r="E201" s="2" t="inlineStr">
        <is>
          <t>3</t>
        </is>
      </c>
      <c r="F201" s="2" t="inlineStr">
        <is>
          <t/>
        </is>
      </c>
      <c r="G201" t="inlineStr">
        <is>
          <t/>
        </is>
      </c>
      <c r="H201" s="2" t="inlineStr">
        <is>
          <t>míra příjmu|
míra příjmu povolenek do rezervy tržní stability|
procento příjmu</t>
        </is>
      </c>
      <c r="I201" s="2" t="inlineStr">
        <is>
          <t>3|
3|
3</t>
        </is>
      </c>
      <c r="J201" s="2" t="inlineStr">
        <is>
          <t xml:space="preserve">|
|
</t>
        </is>
      </c>
      <c r="K201" t="inlineStr">
        <is>
          <t>procento &lt;a href="https://iate.europa.eu/entry/result/3599694/en" target="_blank"&gt;&lt;i&gt;z celkového počtu povolenek v oběhu&lt;/i&gt;&lt;/a&gt;, jež je umístěno do &lt;i&gt;&lt;a href="https://iate.europa.eu/entry/result/3561904/en" target="_blank"&gt;rezervy tržní stability&lt;/a&gt;&lt;/i&gt;</t>
        </is>
      </c>
      <c r="L201" s="2" t="inlineStr">
        <is>
          <t>tilførselsrate for markedsstabilitetsreserven|
tilførselsandel|
tilførselsrate</t>
        </is>
      </c>
      <c r="M201" s="2" t="inlineStr">
        <is>
          <t>3|
3|
3</t>
        </is>
      </c>
      <c r="N201" s="2" t="inlineStr">
        <is>
          <t xml:space="preserve">|
|
</t>
        </is>
      </c>
      <c r="O201" t="inlineStr">
        <is>
          <t>andel af den
&lt;a href="https://iate.europa.eu/entry/result/3599694/da" target="_blank"&gt;samlede mængde kvoter i omsætning (TNAC)&lt;/a&gt;, der overføres til &lt;a href="https://iate.europa.eu/entry/result/3561904/da" target="_blank"&gt;markedsstabilitetsreserven&lt;/a&gt;</t>
        </is>
      </c>
      <c r="P201" s="2" t="inlineStr">
        <is>
          <t>MSR-Einstellungsrate|
Einstellungsrate</t>
        </is>
      </c>
      <c r="Q201" s="2" t="inlineStr">
        <is>
          <t>3|
3</t>
        </is>
      </c>
      <c r="R201" s="2" t="inlineStr">
        <is>
          <t xml:space="preserve">|
</t>
        </is>
      </c>
      <c r="S201" t="inlineStr">
        <is>
          <t>Anteil der Gesamtzahl der in Umlauf befindlichen Zertifikate, die in die &lt;a href="https://iate.europa.eu/entry/result/3561904/all" target="_blank"&gt;Marktstabilitätsreserve&lt;/a&gt; eingestellt wird</t>
        </is>
      </c>
      <c r="T201" s="2" t="inlineStr">
        <is>
          <t>ποσοστό εισαγωγής του ΑΣΑ|
ποσοστό εισαγωγής</t>
        </is>
      </c>
      <c r="U201" s="2" t="inlineStr">
        <is>
          <t>3|
3</t>
        </is>
      </c>
      <c r="V201" s="2" t="inlineStr">
        <is>
          <t xml:space="preserve">|
</t>
        </is>
      </c>
      <c r="W201" t="inlineStr">
        <is>
          <t>ποσοστό του &lt;a href="https://iate.europa.eu/entry/result/3599694/en-el" target="_blank"&gt;συνολικού αριθμού των δικαιωμάτων σε κυκλοφορία&lt;/a&gt; που τοποθετείται στο &lt;a href="https://iate.europa.eu/entry/result/3561904/en-el" target="_blank"&gt;αποθεματικό για τη σταθερότητα της αγοράς (ΑΣΑ)&lt;/a&gt;</t>
        </is>
      </c>
      <c r="X201" s="2" t="inlineStr">
        <is>
          <t>intake rate|
Market Stability Reserve intake rate|
intake percentage|
MSR intake rate</t>
        </is>
      </c>
      <c r="Y201" s="2" t="inlineStr">
        <is>
          <t>3|
1|
3|
3</t>
        </is>
      </c>
      <c r="Z201" s="2" t="inlineStr">
        <is>
          <t xml:space="preserve">|
|
|
</t>
        </is>
      </c>
      <c r="AA201" t="inlineStr">
        <is>
          <t>percentage from the &lt;a href="https://iate.europa.eu/entry/result/3599694/en" target="_blank"&gt;&lt;i&gt;total number of allowances in circulation&lt;/i&gt; (TNAC)&lt;/a&gt; which is put into the &lt;i&gt;&lt;a href="https://iate.europa.eu/entry/result/3561904/en" target="_blank"&gt;market stability reserve&lt;/a&gt;&lt;/i&gt;</t>
        </is>
      </c>
      <c r="AB201" s="2" t="inlineStr">
        <is>
          <t>tasa de incorporación|
tasa de incorporación al REM</t>
        </is>
      </c>
      <c r="AC201" s="2" t="inlineStr">
        <is>
          <t>3|
3</t>
        </is>
      </c>
      <c r="AD201" s="2" t="inlineStr">
        <is>
          <t xml:space="preserve">|
</t>
        </is>
      </c>
      <c r="AE201" t="inlineStr">
        <is>
          <t>Porcentaje de la &lt;a href="https://iate.europa.eu/entry/result/3599694/es" target="_blank"&gt;cantidad total de derechos de emisión en circulación&lt;/a&gt; que se incorpora a la &lt;a href="https://iate.europa.eu/entry/result/3561904/es" target="_blank"&gt;reserva de estabilidad del mercado&lt;/a&gt;.</t>
        </is>
      </c>
      <c r="AF201" s="2" t="inlineStr">
        <is>
          <t>reservi lisamise määr</t>
        </is>
      </c>
      <c r="AG201" s="2" t="inlineStr">
        <is>
          <t>3</t>
        </is>
      </c>
      <c r="AH201" s="2" t="inlineStr">
        <is>
          <t/>
        </is>
      </c>
      <c r="AI201" t="inlineStr">
        <is>
          <t>ringluses olevate LHÜde koguarvust reservi paigutatav protsent</t>
        </is>
      </c>
      <c r="AJ201" s="2" t="inlineStr">
        <is>
          <t>prosenttiosuus|
ottoaste</t>
        </is>
      </c>
      <c r="AK201" s="2" t="inlineStr">
        <is>
          <t>3|
3</t>
        </is>
      </c>
      <c r="AL201" s="2" t="inlineStr">
        <is>
          <t xml:space="preserve">|
</t>
        </is>
      </c>
      <c r="AM201" t="inlineStr">
        <is>
          <t>&lt;a href="https://iate.europa.eu/entry/result/3561904/fi" target="_blank"&gt;markkinavakausvarantoon&lt;/a&gt; lisättävä osuus &lt;a href="https://iate.europa.eu/entry/result/3599694/fi" target="_blank"&gt;kierrossa olevien päästöoikeuksien kokonaismäärästä&lt;/a&gt;</t>
        </is>
      </c>
      <c r="AN201" s="2" t="inlineStr">
        <is>
          <t>taux d’admission de la réserve de stabilité du marché|
taux d'admission</t>
        </is>
      </c>
      <c r="AO201" s="2" t="inlineStr">
        <is>
          <t>3|
3</t>
        </is>
      </c>
      <c r="AP201" s="2" t="inlineStr">
        <is>
          <t xml:space="preserve">|
</t>
        </is>
      </c>
      <c r="AQ201" t="inlineStr">
        <is>
          <t>pourcentage du nombre total de quotas en circulation qui est placé dans la &lt;a href="https://iate.europa.eu/entry/result/3561904/fr" target="_blank"&gt;réserve de stabilité du marché&lt;/a&gt;</t>
        </is>
      </c>
      <c r="AR201" s="2" t="inlineStr">
        <is>
          <t>ráta iontógála|
céatadán iontógála|
ráta iontógála an Chúlchiste</t>
        </is>
      </c>
      <c r="AS201" s="2" t="inlineStr">
        <is>
          <t>3|
3|
3</t>
        </is>
      </c>
      <c r="AT201" s="2" t="inlineStr">
        <is>
          <t xml:space="preserve">|
|
</t>
        </is>
      </c>
      <c r="AU201" t="inlineStr">
        <is>
          <t/>
        </is>
      </c>
      <c r="AV201" s="2" t="inlineStr">
        <is>
          <t>stopa unosa u rezervu za stabilnost|
stopa unosa</t>
        </is>
      </c>
      <c r="AW201" s="2" t="inlineStr">
        <is>
          <t>3|
3</t>
        </is>
      </c>
      <c r="AX201" s="2" t="inlineStr">
        <is>
          <t xml:space="preserve">|
</t>
        </is>
      </c>
      <c r="AY201" t="inlineStr">
        <is>
          <t>postotak ukupnog broja emisijskih jedinica u optjecaju koji se stavlja u rezervu</t>
        </is>
      </c>
      <c r="AZ201" s="2" t="inlineStr">
        <is>
          <t>beviteli arány</t>
        </is>
      </c>
      <c r="BA201" s="2" t="inlineStr">
        <is>
          <t>3</t>
        </is>
      </c>
      <c r="BB201" s="2" t="inlineStr">
        <is>
          <t/>
        </is>
      </c>
      <c r="BC201" t="inlineStr">
        <is>
          <t/>
        </is>
      </c>
      <c r="BD201" s="2" t="inlineStr">
        <is>
          <t>tasso di immissione|
tasso di immissione della riserva stabilizzatrice del mercato</t>
        </is>
      </c>
      <c r="BE201" s="2" t="inlineStr">
        <is>
          <t>3|
3</t>
        </is>
      </c>
      <c r="BF201" s="2" t="inlineStr">
        <is>
          <t xml:space="preserve">|
</t>
        </is>
      </c>
      <c r="BG201" t="inlineStr">
        <is>
          <t>percentuale del &lt;a href="https://iate.europa.eu/entry/result/3599694/en" target="_blank"&gt;numero totale di quote in circolazione&lt;/a&gt; (TNAC) - che è integrato nella &lt;a href="https://iate.europa.eu/entry/result/3561904/en-it" target="_blank"&gt;riserva stabilizzatrice del mercato&lt;/a&gt;</t>
        </is>
      </c>
      <c r="BH201" s="2" t="inlineStr">
        <is>
          <t>perkeliama procentinė dalis|
perkeliama dalis|
į RSR perkeliama dalis</t>
        </is>
      </c>
      <c r="BI201" s="2" t="inlineStr">
        <is>
          <t>3|
3|
3</t>
        </is>
      </c>
      <c r="BJ201" s="2" t="inlineStr">
        <is>
          <t xml:space="preserve">|
|
</t>
        </is>
      </c>
      <c r="BK201" t="inlineStr">
        <is>
          <t>į rinkos stabilumo rezervą perkeliama bendro apyvartoje esančių apyvartinių taršos leidimų skaičiaus procentinė dalis</t>
        </is>
      </c>
      <c r="BL201" s="2" t="inlineStr">
        <is>
          <t>kvotu uzņemšanas rādītājs|
kvotu uzņemšanas procentuālais rādītājs</t>
        </is>
      </c>
      <c r="BM201" s="2" t="inlineStr">
        <is>
          <t>2|
2</t>
        </is>
      </c>
      <c r="BN201" s="2" t="inlineStr">
        <is>
          <t xml:space="preserve">|
</t>
        </is>
      </c>
      <c r="BO201" t="inlineStr">
        <is>
          <t/>
        </is>
      </c>
      <c r="BP201" s="2" t="inlineStr">
        <is>
          <t>rata ta' inkorporazzjoni fl-MSR|
rata ta' inkorporazzjoni|
perċentwal ta' inkorporazzjoni</t>
        </is>
      </c>
      <c r="BQ201" s="2" t="inlineStr">
        <is>
          <t>3|
3|
3</t>
        </is>
      </c>
      <c r="BR201" s="2" t="inlineStr">
        <is>
          <t xml:space="preserve">|
|
</t>
        </is>
      </c>
      <c r="BS201" t="inlineStr">
        <is>
          <t>il-perċentwal min-numru totali ta' kwoti fiċ-ċirkolazzjoni (TNAC) li jtiqiegħed fir-riżerva tal-istabbiltà tas-suq (MSR)</t>
        </is>
      </c>
      <c r="BT201" s="2" t="inlineStr">
        <is>
          <t>opnamepercentage</t>
        </is>
      </c>
      <c r="BU201" s="2" t="inlineStr">
        <is>
          <t>3</t>
        </is>
      </c>
      <c r="BV201" s="2" t="inlineStr">
        <is>
          <t/>
        </is>
      </c>
      <c r="BW201" t="inlineStr">
        <is>
          <t>percentage van het totale aantal in omloop zijnde emissierechten dat in de marktstabiliteitsreserve wordt opgenomen</t>
        </is>
      </c>
      <c r="BX201" s="2" t="inlineStr">
        <is>
          <t>wskaźnik pobrania do rezerwy stabilności rynkowej|
wskaźnik pobrania|
wskaźnik procentowy pobrania</t>
        </is>
      </c>
      <c r="BY201" s="2" t="inlineStr">
        <is>
          <t>3|
3|
3</t>
        </is>
      </c>
      <c r="BZ201" s="2" t="inlineStr">
        <is>
          <t xml:space="preserve">|
|
</t>
        </is>
      </c>
      <c r="CA201" t="inlineStr">
        <is>
          <t>odsetek uprawnień przenoszonych do rezerwy stabilności rynkowej</t>
        </is>
      </c>
      <c r="CB201" s="2" t="inlineStr">
        <is>
          <t>taxa de inserção</t>
        </is>
      </c>
      <c r="CC201" s="2" t="inlineStr">
        <is>
          <t>3</t>
        </is>
      </c>
      <c r="CD201" s="2" t="inlineStr">
        <is>
          <t/>
        </is>
      </c>
      <c r="CE201" t="inlineStr">
        <is>
          <t>Percentagem do &lt;a href="https://iate.europa.eu/entry/result/3599694/all" target="_blank"&gt;número total de licenças de emissão em circulação&lt;/a&gt; que é colocada na &lt;a href="https://iate.europa.eu/entry/result/3561904/all" target="_blank"&gt;reserva de estabilização do mercado&lt;/a&gt;.</t>
        </is>
      </c>
      <c r="CF201" s="2" t="inlineStr">
        <is>
          <t>rată de intrare</t>
        </is>
      </c>
      <c r="CG201" s="2" t="inlineStr">
        <is>
          <t>3</t>
        </is>
      </c>
      <c r="CH201" s="2" t="inlineStr">
        <is>
          <t/>
        </is>
      </c>
      <c r="CI201" t="inlineStr">
        <is>
          <t>procentul din &lt;a href="https://iate.europa.eu/entry/result/3599694/ro" target="_blank"&gt;numărul total de certificate aflate în circulație (NTCA)&lt;/a&gt; care este plasat în &lt;a href="https://iate.europa.eu/entry/result/3561904/ro" target="_blank"&gt;rezerva pentru stabilitatea pieței&lt;/a&gt;</t>
        </is>
      </c>
      <c r="CJ201" t="inlineStr">
        <is>
          <t/>
        </is>
      </c>
      <c r="CK201" t="inlineStr">
        <is>
          <t/>
        </is>
      </c>
      <c r="CL201" t="inlineStr">
        <is>
          <t/>
        </is>
      </c>
      <c r="CM201" t="inlineStr">
        <is>
          <t/>
        </is>
      </c>
      <c r="CN201" s="2" t="inlineStr">
        <is>
          <t>odstotek vključitve|
stopnja vključitve</t>
        </is>
      </c>
      <c r="CO201" s="2" t="inlineStr">
        <is>
          <t>3|
3</t>
        </is>
      </c>
      <c r="CP201" s="2" t="inlineStr">
        <is>
          <t xml:space="preserve">|
</t>
        </is>
      </c>
      <c r="CQ201" t="inlineStr">
        <is>
          <t>odstotek od &lt;a href="https://iate.europa.eu/entry/result/3599694/sl" target="_blank"&gt;skupnega števila pravic v obtoku&lt;/a&gt;, vključenih v &lt;a href="https://iate.europa.eu/entry/result/3561904/sl" target="_blank"&gt;rezervo za stabilnost trga&lt;/a&gt;</t>
        </is>
      </c>
      <c r="CR201" s="2" t="inlineStr">
        <is>
          <t>intagsnivå</t>
        </is>
      </c>
      <c r="CS201" s="2" t="inlineStr">
        <is>
          <t>3</t>
        </is>
      </c>
      <c r="CT201" s="2" t="inlineStr">
        <is>
          <t/>
        </is>
      </c>
      <c r="CU201" t="inlineStr">
        <is>
          <t>procentandel av det totala antalet utsläppsrätter i omlopp som placeras i reserven</t>
        </is>
      </c>
    </row>
    <row r="202">
      <c r="A202" s="1" t="str">
        <f>HYPERLINK("https://iate.europa.eu/entry/result/3619764/all", "3619764")</f>
        <v>3619764</v>
      </c>
      <c r="B202" t="inlineStr">
        <is>
          <t>TRANSPORT;ENVIRONMENT</t>
        </is>
      </c>
      <c r="C202" t="inlineStr">
        <is>
          <t>TRANSPORT|air and space transport|air transport;ENVIRONMENT|environmental policy|climate change policy|reduction of gas emissions</t>
        </is>
      </c>
      <c r="D202" s="2" t="inlineStr">
        <is>
          <t>задължение за компенсиране</t>
        </is>
      </c>
      <c r="E202" s="2" t="inlineStr">
        <is>
          <t>3</t>
        </is>
      </c>
      <c r="F202" s="2" t="inlineStr">
        <is>
          <t/>
        </is>
      </c>
      <c r="G202" t="inlineStr">
        <is>
          <t/>
        </is>
      </c>
      <c r="H202" s="2" t="inlineStr">
        <is>
          <t>kompenzační odpovědnost</t>
        </is>
      </c>
      <c r="I202" s="2" t="inlineStr">
        <is>
          <t>3</t>
        </is>
      </c>
      <c r="J202" s="2" t="inlineStr">
        <is>
          <t/>
        </is>
      </c>
      <c r="K202" t="inlineStr">
        <is>
          <t/>
        </is>
      </c>
      <c r="L202" s="2" t="inlineStr">
        <is>
          <t>kompensationsansvar</t>
        </is>
      </c>
      <c r="M202" s="2" t="inlineStr">
        <is>
          <t>3</t>
        </is>
      </c>
      <c r="N202" s="2" t="inlineStr">
        <is>
          <t/>
        </is>
      </c>
      <c r="O202" t="inlineStr">
        <is>
          <t/>
        </is>
      </c>
      <c r="P202" s="2" t="inlineStr">
        <is>
          <t>Kompensationspflicht</t>
        </is>
      </c>
      <c r="Q202" s="2" t="inlineStr">
        <is>
          <t>3</t>
        </is>
      </c>
      <c r="R202" s="2" t="inlineStr">
        <is>
          <t/>
        </is>
      </c>
      <c r="S202" t="inlineStr">
        <is>
          <t>Pflicht der Luftfahrtunternehmen, eine ihnen mitgeteilte Emissionsmenge mit internationalen Gutschriften zu verrechnen, die die in Artikel 11a festgelegten Kriterien erfüllen</t>
        </is>
      </c>
      <c r="T202" s="2" t="inlineStr">
        <is>
          <t>απαίτηση αντιστάθμισης</t>
        </is>
      </c>
      <c r="U202" s="2" t="inlineStr">
        <is>
          <t>3</t>
        </is>
      </c>
      <c r="V202" s="2" t="inlineStr">
        <is>
          <t/>
        </is>
      </c>
      <c r="W202" t="inlineStr">
        <is>
          <t>ποσότητα εκπομπών που κοινοποιηείται στις αεροπορικές εταιρείες ότι υποχρεούνται να αντισταθμίσουν με διεθνή πιστωτικά μόρια που πληρούν τα κριτήρια του άρθρου 11α</t>
        </is>
      </c>
      <c r="X202" s="2" t="inlineStr">
        <is>
          <t>offsetting responsibility</t>
        </is>
      </c>
      <c r="Y202" s="2" t="inlineStr">
        <is>
          <t>3</t>
        </is>
      </c>
      <c r="Z202" s="2" t="inlineStr">
        <is>
          <t/>
        </is>
      </c>
      <c r="AA202" t="inlineStr">
        <is>
          <t>amount of emissions that will be notified to airlines that they will be asked to offset with international credits that fulfil the criteria set in Article 11a</t>
        </is>
      </c>
      <c r="AB202" s="2" t="inlineStr">
        <is>
          <t>responsabilidad de compensación</t>
        </is>
      </c>
      <c r="AC202" s="2" t="inlineStr">
        <is>
          <t>3</t>
        </is>
      </c>
      <c r="AD202" s="2" t="inlineStr">
        <is>
          <t/>
        </is>
      </c>
      <c r="AE202" t="inlineStr">
        <is>
          <t>Cantidad de emisiones que deberán compensar las compañias aereas con créditos internacionales que satisfagan los criterios establecidos en el artículo 11 bis de la Directiva 2003/87/CE.</t>
        </is>
      </c>
      <c r="AF202" s="2" t="inlineStr">
        <is>
          <t>kompenseerimiskohustus</t>
        </is>
      </c>
      <c r="AG202" s="2" t="inlineStr">
        <is>
          <t>3</t>
        </is>
      </c>
      <c r="AH202" s="2" t="inlineStr">
        <is>
          <t/>
        </is>
      </c>
      <c r="AI202" t="inlineStr">
        <is>
          <t/>
        </is>
      </c>
      <c r="AJ202" s="2" t="inlineStr">
        <is>
          <t>päästöhyvitysvelvoite|
hyvitysvelvoite</t>
        </is>
      </c>
      <c r="AK202" s="2" t="inlineStr">
        <is>
          <t>3|
3</t>
        </is>
      </c>
      <c r="AL202" s="2" t="inlineStr">
        <is>
          <t xml:space="preserve">|
</t>
        </is>
      </c>
      <c r="AM202" t="inlineStr">
        <is>
          <t>päästöjen määrä, joka lentoyhtiöitä pyydetään hyvittämään direktiivin 2003/87/EY 11 a artiklan vaatimukset täyttävillä kansainvälisillä päästöhyvityksillä</t>
        </is>
      </c>
      <c r="AN202" s="2" t="inlineStr">
        <is>
          <t>responsabilité en matière de compensation</t>
        </is>
      </c>
      <c r="AO202" s="2" t="inlineStr">
        <is>
          <t>3</t>
        </is>
      </c>
      <c r="AP202" s="2" t="inlineStr">
        <is>
          <t/>
        </is>
      </c>
      <c r="AQ202" t="inlineStr">
        <is>
          <t>quantité d'émissions qui sera notifiée aux compagnies aériennes et qu'elles devront compenser par des crédits internationaux conformément aux critères définis à l'article 11 &lt;i&gt;bis&lt;/i&gt;</t>
        </is>
      </c>
      <c r="AR202" s="2" t="inlineStr">
        <is>
          <t>freagairt fritháirimh</t>
        </is>
      </c>
      <c r="AS202" s="2" t="inlineStr">
        <is>
          <t>3</t>
        </is>
      </c>
      <c r="AT202" s="2" t="inlineStr">
        <is>
          <t/>
        </is>
      </c>
      <c r="AU202" t="inlineStr">
        <is>
          <t/>
        </is>
      </c>
      <c r="AV202" s="2" t="inlineStr">
        <is>
          <t>odgovornost za neutralizaciju</t>
        </is>
      </c>
      <c r="AW202" s="2" t="inlineStr">
        <is>
          <t>3</t>
        </is>
      </c>
      <c r="AX202" s="2" t="inlineStr">
        <is>
          <t/>
        </is>
      </c>
      <c r="AY202" t="inlineStr">
        <is>
          <t/>
        </is>
      </c>
      <c r="AZ202" s="2" t="inlineStr">
        <is>
          <t>kibocsátáskompenzáció</t>
        </is>
      </c>
      <c r="BA202" s="2" t="inlineStr">
        <is>
          <t>3</t>
        </is>
      </c>
      <c r="BB202" s="2" t="inlineStr">
        <is>
          <t/>
        </is>
      </c>
      <c r="BC202" t="inlineStr">
        <is>
          <t/>
        </is>
      </c>
      <c r="BD202" s="2" t="inlineStr">
        <is>
          <t>responsabilità di compensazione</t>
        </is>
      </c>
      <c r="BE202" s="2" t="inlineStr">
        <is>
          <t>3</t>
        </is>
      </c>
      <c r="BF202" s="2" t="inlineStr">
        <is>
          <t/>
        </is>
      </c>
      <c r="BG202" t="inlineStr">
        <is>
          <t>quantità di emissioni di gas a effetto serra che le compagnie aeree sono chiamate a compensare con crediti di emissione internazionali in base all'adesione degli Stati membri al regime di compensazione e riduzione delle emissioni di carbonio del trasporto aereo internazionale («CORSIA») dell'ICAO</t>
        </is>
      </c>
      <c r="BH202" s="2" t="inlineStr">
        <is>
          <t>kompensavimo prievolė</t>
        </is>
      </c>
      <c r="BI202" s="2" t="inlineStr">
        <is>
          <t>2</t>
        </is>
      </c>
      <c r="BJ202" s="2" t="inlineStr">
        <is>
          <t/>
        </is>
      </c>
      <c r="BK202" t="inlineStr">
        <is>
          <t/>
        </is>
      </c>
      <c r="BL202" s="2" t="inlineStr">
        <is>
          <t>emisiju izlīdzināšanas pienākums</t>
        </is>
      </c>
      <c r="BM202" s="2" t="inlineStr">
        <is>
          <t>2</t>
        </is>
      </c>
      <c r="BN202" s="2" t="inlineStr">
        <is>
          <t/>
        </is>
      </c>
      <c r="BO202" t="inlineStr">
        <is>
          <t/>
        </is>
      </c>
      <c r="BP202" s="2" t="inlineStr">
        <is>
          <t>responsabbiltà ta' kumpens</t>
        </is>
      </c>
      <c r="BQ202" s="2" t="inlineStr">
        <is>
          <t>3</t>
        </is>
      </c>
      <c r="BR202" s="2" t="inlineStr">
        <is>
          <t/>
        </is>
      </c>
      <c r="BS202" t="inlineStr">
        <is>
          <t>l-ammont ta' emissjonijiet li jiġu nnotifikati lil-linji tal-ajru li jintalbu jikkumpensaw bi krediti internazzjonali li jissodisfaw il-kriterji stabbiliti fl-Artikolu 11a</t>
        </is>
      </c>
      <c r="BT202" s="2" t="inlineStr">
        <is>
          <t>compensatieverantwoordelijkheid</t>
        </is>
      </c>
      <c r="BU202" s="2" t="inlineStr">
        <is>
          <t>3</t>
        </is>
      </c>
      <c r="BV202" s="2" t="inlineStr">
        <is>
          <t/>
        </is>
      </c>
      <c r="BW202" t="inlineStr">
        <is>
          <t>plicht van luchtvaartmaatschappijen om de aan hen gemelde hoeveelheid emissies te compenseren met internationale kredieten die voldoen aan de in artikel 11 bis van Richtlijn 2003/87/EG vastgestelde criteria</t>
        </is>
      </c>
      <c r="BX202" s="2" t="inlineStr">
        <is>
          <t>zobowiązanie w zakresie umarzania|
zobowiązanie w zakresie kompensacji</t>
        </is>
      </c>
      <c r="BY202" s="2" t="inlineStr">
        <is>
          <t>2|
3</t>
        </is>
      </c>
      <c r="BZ202" s="2" t="inlineStr">
        <is>
          <t xml:space="preserve">|
</t>
        </is>
      </c>
      <c r="CA202" t="inlineStr">
        <is>
          <t/>
        </is>
      </c>
      <c r="CB202" s="2" t="inlineStr">
        <is>
          <t>responsabilidades de compensação dos operadores de aeronaves|
responsabilidades de compensação</t>
        </is>
      </c>
      <c r="CC202" s="2" t="inlineStr">
        <is>
          <t>3|
3</t>
        </is>
      </c>
      <c r="CD202" s="2" t="inlineStr">
        <is>
          <t xml:space="preserve">|
</t>
        </is>
      </c>
      <c r="CE202" t="inlineStr">
        <is>
          <t>Quantidade de emissões que as companhias aéreas terão que compensar com créditos que cumpram os preceitos estabelecidos no art.º 11 da Diretiva 2003/87/CE.</t>
        </is>
      </c>
      <c r="CF202" s="2" t="inlineStr">
        <is>
          <t>responsabilitate de compensare</t>
        </is>
      </c>
      <c r="CG202" s="2" t="inlineStr">
        <is>
          <t>3</t>
        </is>
      </c>
      <c r="CH202" s="2" t="inlineStr">
        <is>
          <t/>
        </is>
      </c>
      <c r="CI202" t="inlineStr">
        <is>
          <t/>
        </is>
      </c>
      <c r="CJ202" s="2" t="inlineStr">
        <is>
          <t>kompenzačná povinnosť</t>
        </is>
      </c>
      <c r="CK202" s="2" t="inlineStr">
        <is>
          <t>3</t>
        </is>
      </c>
      <c r="CL202" s="2" t="inlineStr">
        <is>
          <t/>
        </is>
      </c>
      <c r="CM202" t="inlineStr">
        <is>
          <t/>
        </is>
      </c>
      <c r="CN202" s="2" t="inlineStr">
        <is>
          <t>obveznost izravnave</t>
        </is>
      </c>
      <c r="CO202" s="2" t="inlineStr">
        <is>
          <t>3</t>
        </is>
      </c>
      <c r="CP202" s="2" t="inlineStr">
        <is>
          <t/>
        </is>
      </c>
      <c r="CQ202" t="inlineStr">
        <is>
          <t/>
        </is>
      </c>
      <c r="CR202" s="2" t="inlineStr">
        <is>
          <t>kompensationsansvar</t>
        </is>
      </c>
      <c r="CS202" s="2" t="inlineStr">
        <is>
          <t>3</t>
        </is>
      </c>
      <c r="CT202" s="2" t="inlineStr">
        <is>
          <t/>
        </is>
      </c>
      <c r="CU202" t="inlineStr">
        <is>
          <t/>
        </is>
      </c>
    </row>
    <row r="203">
      <c r="A203" s="1" t="str">
        <f>HYPERLINK("https://iate.europa.eu/entry/result/1101674/all", "1101674")</f>
        <v>1101674</v>
      </c>
      <c r="B203" t="inlineStr">
        <is>
          <t>SCIENCE;ECONOMICS</t>
        </is>
      </c>
      <c r="C203" t="inlineStr">
        <is>
          <t>SCIENCE|natural and applied sciences|applied sciences|mathematics;ECONOMICS|economic analysis|statistics</t>
        </is>
      </c>
      <c r="D203" s="2" t="inlineStr">
        <is>
          <t>референтен период</t>
        </is>
      </c>
      <c r="E203" s="2" t="inlineStr">
        <is>
          <t>2</t>
        </is>
      </c>
      <c r="F203" s="2" t="inlineStr">
        <is>
          <t/>
        </is>
      </c>
      <c r="G203" t="inlineStr">
        <is>
          <t/>
        </is>
      </c>
      <c r="H203" s="2" t="inlineStr">
        <is>
          <t>referenční období|
základní období</t>
        </is>
      </c>
      <c r="I203" s="2" t="inlineStr">
        <is>
          <t>3|
3</t>
        </is>
      </c>
      <c r="J203" s="2" t="inlineStr">
        <is>
          <t xml:space="preserve">|
</t>
        </is>
      </c>
      <c r="K203" t="inlineStr">
        <is>
          <t/>
        </is>
      </c>
      <c r="L203" s="2" t="inlineStr">
        <is>
          <t>referenceperiode|
basisperiode</t>
        </is>
      </c>
      <c r="M203" s="2" t="inlineStr">
        <is>
          <t>3|
3</t>
        </is>
      </c>
      <c r="N203" s="2" t="inlineStr">
        <is>
          <t xml:space="preserve">|
</t>
        </is>
      </c>
      <c r="O203" t="inlineStr">
        <is>
          <t/>
        </is>
      </c>
      <c r="P203" s="2" t="inlineStr">
        <is>
          <t>Basisperiode|
Referenzzeitraum|
Bezugszeitraum</t>
        </is>
      </c>
      <c r="Q203" s="2" t="inlineStr">
        <is>
          <t>3|
3|
3</t>
        </is>
      </c>
      <c r="R203" s="2" t="inlineStr">
        <is>
          <t xml:space="preserve">|
|
</t>
        </is>
      </c>
      <c r="S203" t="inlineStr">
        <is>
          <t>Zeitraum, für den Daten erhoben wurden, die als Grundlage für eine Indexnummer oder ein anderes Verhältnis dienen</t>
        </is>
      </c>
      <c r="T203" s="2" t="inlineStr">
        <is>
          <t>περίοδος βάσης|
περίοδος αναφοράς</t>
        </is>
      </c>
      <c r="U203" s="2" t="inlineStr">
        <is>
          <t>3|
3</t>
        </is>
      </c>
      <c r="V203" s="2" t="inlineStr">
        <is>
          <t xml:space="preserve">|
</t>
        </is>
      </c>
      <c r="W203" t="inlineStr">
        <is>
          <t>χρονικό διάστημα για το οποίο συλλέχθηκαν δεδομένα που χρησιμοποιούνται ως βάση του κλάσματος στον υπολογισμό ενός δείκτη ή άλλου αριθμητικού λόγου</t>
        </is>
      </c>
      <c r="X203" s="2" t="inlineStr">
        <is>
          <t>period of reference|
reference period|
base reference period|
baseline period|
base period</t>
        </is>
      </c>
      <c r="Y203" s="2" t="inlineStr">
        <is>
          <t>3|
3|
1|
3|
3</t>
        </is>
      </c>
      <c r="Z203" s="2" t="inlineStr">
        <is>
          <t xml:space="preserve">|
|
|
|
</t>
        </is>
      </c>
      <c r="AA203" t="inlineStr">
        <is>
          <t>period of time for which data used as the base of an index number, or other ratio, have been collected</t>
        </is>
      </c>
      <c r="AB203" s="2" t="inlineStr">
        <is>
          <t>período de referencia|
período de base</t>
        </is>
      </c>
      <c r="AC203" s="2" t="inlineStr">
        <is>
          <t>3|
3</t>
        </is>
      </c>
      <c r="AD203" s="2" t="inlineStr">
        <is>
          <t xml:space="preserve">preferred|
</t>
        </is>
      </c>
      <c r="AE203" t="inlineStr">
        <is>
          <t>Período de tiempo al que pretende referirse la observación medida.</t>
        </is>
      </c>
      <c r="AF203" s="2" t="inlineStr">
        <is>
          <t>baasperiood|
baasajavahemik</t>
        </is>
      </c>
      <c r="AG203" s="2" t="inlineStr">
        <is>
          <t>3|
3</t>
        </is>
      </c>
      <c r="AH203" s="2" t="inlineStr">
        <is>
          <t xml:space="preserve">|
</t>
        </is>
      </c>
      <c r="AI203" t="inlineStr">
        <is>
          <t/>
        </is>
      </c>
      <c r="AJ203" s="2" t="inlineStr">
        <is>
          <t>perusajanjakso|
peruskausi|
perusjakso</t>
        </is>
      </c>
      <c r="AK203" s="2" t="inlineStr">
        <is>
          <t>3|
3|
3</t>
        </is>
      </c>
      <c r="AL203" s="2" t="inlineStr">
        <is>
          <t xml:space="preserve">|
|
</t>
        </is>
      </c>
      <c r="AM203" t="inlineStr">
        <is>
          <t>ajanjakso, jota käytetään indeksiluvun perustana tai johon jatkuva aikasarja viittaa</t>
        </is>
      </c>
      <c r="AN203" s="2" t="inlineStr">
        <is>
          <t>période de base|
période de référence|
base de référence</t>
        </is>
      </c>
      <c r="AO203" s="2" t="inlineStr">
        <is>
          <t>3|
3|
3</t>
        </is>
      </c>
      <c r="AP203" s="2" t="inlineStr">
        <is>
          <t xml:space="preserve">|
|
</t>
        </is>
      </c>
      <c r="AQ203" t="inlineStr">
        <is>
          <t>période au cours de laquelle les données utilisées comme base d’un indice ou d’un autre ratio ont été collectées</t>
        </is>
      </c>
      <c r="AR203" s="2" t="inlineStr">
        <is>
          <t>tréimhse thagartha|
buntréimhse</t>
        </is>
      </c>
      <c r="AS203" s="2" t="inlineStr">
        <is>
          <t>3|
3</t>
        </is>
      </c>
      <c r="AT203" s="2" t="inlineStr">
        <is>
          <t xml:space="preserve">|
</t>
        </is>
      </c>
      <c r="AU203" t="inlineStr">
        <is>
          <t/>
        </is>
      </c>
      <c r="AV203" s="2" t="inlineStr">
        <is>
          <t>bazno razdoblje|
referentno razdoblje</t>
        </is>
      </c>
      <c r="AW203" s="2" t="inlineStr">
        <is>
          <t>3|
3</t>
        </is>
      </c>
      <c r="AX203" s="2" t="inlineStr">
        <is>
          <t xml:space="preserve">|
</t>
        </is>
      </c>
      <c r="AY203" t="inlineStr">
        <is>
          <t/>
        </is>
      </c>
      <c r="AZ203" s="2" t="inlineStr">
        <is>
          <t>bázisidőszak|
referencia-időszak</t>
        </is>
      </c>
      <c r="BA203" s="2" t="inlineStr">
        <is>
          <t>3|
3</t>
        </is>
      </c>
      <c r="BB203" s="2" t="inlineStr">
        <is>
          <t xml:space="preserve">|
</t>
        </is>
      </c>
      <c r="BC203" t="inlineStr">
        <is>
          <t>az az időszak, amelyhez a többi időszak adatait viszonyítjuk</t>
        </is>
      </c>
      <c r="BD203" s="2" t="inlineStr">
        <is>
          <t>base di riferimento|
periodo di riferimento|
periodo di base</t>
        </is>
      </c>
      <c r="BE203" s="2" t="inlineStr">
        <is>
          <t>3|
3|
3</t>
        </is>
      </c>
      <c r="BF203" s="2" t="inlineStr">
        <is>
          <t xml:space="preserve">|
|
</t>
        </is>
      </c>
      <c r="BG203" t="inlineStr">
        <is>
          <t>periodo di tempo nel quale sono state raccolte le informazioni alla base di un indice, che fa parte dei metadati necessari a comprendere e utilizzare correttamente i dati stessi</t>
        </is>
      </c>
      <c r="BH203" s="2" t="inlineStr">
        <is>
          <t>bazinis laikotarpis|
tiriamasis laikotarpis</t>
        </is>
      </c>
      <c r="BI203" s="2" t="inlineStr">
        <is>
          <t>3|
3</t>
        </is>
      </c>
      <c r="BJ203" s="2" t="inlineStr">
        <is>
          <t xml:space="preserve">|
</t>
        </is>
      </c>
      <c r="BK203" t="inlineStr">
        <is>
          <t>laikotarpis, su kurio duomenimis lyginami kitų laikotarpių duomenys</t>
        </is>
      </c>
      <c r="BL203" s="2" t="inlineStr">
        <is>
          <t>bāzes periods|
references periods|
atsauces periods|
bāzlīnijas periods</t>
        </is>
      </c>
      <c r="BM203" s="2" t="inlineStr">
        <is>
          <t>3|
3|
3|
3</t>
        </is>
      </c>
      <c r="BN203" s="2" t="inlineStr">
        <is>
          <t xml:space="preserve">|
|
|
</t>
        </is>
      </c>
      <c r="BO203" t="inlineStr">
        <is>
          <t/>
        </is>
      </c>
      <c r="BP203" s="2" t="inlineStr">
        <is>
          <t>perjodu referenzjarju|
perjodu ta' referenza|
perjodu bażi</t>
        </is>
      </c>
      <c r="BQ203" s="2" t="inlineStr">
        <is>
          <t>3|
3|
3</t>
        </is>
      </c>
      <c r="BR203" s="2" t="inlineStr">
        <is>
          <t xml:space="preserve">|
|
</t>
        </is>
      </c>
      <c r="BS203" t="inlineStr">
        <is>
          <t>il-perjodu ta' żmien li għalih tkun inġabret &lt;i&gt;data&lt;/i&gt; li tintuża bħala l-bażi ta' numru ta' indiċi jew ta' proporzjon ieħor</t>
        </is>
      </c>
      <c r="BT203" s="2" t="inlineStr">
        <is>
          <t>referentieperiode|
basisperiode</t>
        </is>
      </c>
      <c r="BU203" s="2" t="inlineStr">
        <is>
          <t>3|
3</t>
        </is>
      </c>
      <c r="BV203" s="2" t="inlineStr">
        <is>
          <t xml:space="preserve">|
</t>
        </is>
      </c>
      <c r="BW203" t="inlineStr">
        <is>
          <t>tijdsperiode waarvoor gegevens worden verzameld die als basis voor een indexcijfer of andere ratio worden gebruikt</t>
        </is>
      </c>
      <c r="BX203" s="2" t="inlineStr">
        <is>
          <t>okres odniesienia|
okres bazowy|
okres podstawowy|
dany okres</t>
        </is>
      </c>
      <c r="BY203" s="2" t="inlineStr">
        <is>
          <t>3|
3|
3|
3</t>
        </is>
      </c>
      <c r="BZ203" s="2" t="inlineStr">
        <is>
          <t xml:space="preserve">|
|
|
</t>
        </is>
      </c>
      <c r="CA203" t="inlineStr">
        <is>
          <t/>
        </is>
      </c>
      <c r="CB203" s="2" t="inlineStr">
        <is>
          <t>base de referência|
período de base|
período de referência</t>
        </is>
      </c>
      <c r="CC203" s="2" t="inlineStr">
        <is>
          <t>3|
3|
3</t>
        </is>
      </c>
      <c r="CD203" s="2" t="inlineStr">
        <is>
          <t>|
|
preferred</t>
        </is>
      </c>
      <c r="CE203" t="inlineStr">
        <is>
          <t>Período de tempo a que a informação se refere e que pode ser um dia específico ou um intervalo de tempo (mês, ano fiscal, ano civil, entre outros).</t>
        </is>
      </c>
      <c r="CF203" s="2" t="inlineStr">
        <is>
          <t>perioadă de bază|
perioadă de referință</t>
        </is>
      </c>
      <c r="CG203" s="2" t="inlineStr">
        <is>
          <t>3|
3</t>
        </is>
      </c>
      <c r="CH203" s="2" t="inlineStr">
        <is>
          <t xml:space="preserve">|
</t>
        </is>
      </c>
      <c r="CI203" t="inlineStr">
        <is>
          <t/>
        </is>
      </c>
      <c r="CJ203" s="2" t="inlineStr">
        <is>
          <t>základné obdobie|
referenčné obdobie|
základné referenčné obdobie</t>
        </is>
      </c>
      <c r="CK203" s="2" t="inlineStr">
        <is>
          <t>3|
3|
3</t>
        </is>
      </c>
      <c r="CL203" s="2" t="inlineStr">
        <is>
          <t xml:space="preserve">|
|
</t>
        </is>
      </c>
      <c r="CM203" t="inlineStr">
        <is>
          <t/>
        </is>
      </c>
      <c r="CN203" s="2" t="inlineStr">
        <is>
          <t>referenčno obdobje|
izhodiščno obdobje</t>
        </is>
      </c>
      <c r="CO203" s="2" t="inlineStr">
        <is>
          <t>3|
3</t>
        </is>
      </c>
      <c r="CP203" s="2" t="inlineStr">
        <is>
          <t xml:space="preserve">|
</t>
        </is>
      </c>
      <c r="CQ203" t="inlineStr">
        <is>
          <t/>
        </is>
      </c>
      <c r="CR203" s="2" t="inlineStr">
        <is>
          <t>basperiod|
referensperiod</t>
        </is>
      </c>
      <c r="CS203" s="2" t="inlineStr">
        <is>
          <t>3|
3</t>
        </is>
      </c>
      <c r="CT203" s="2" t="inlineStr">
        <is>
          <t xml:space="preserve">|
</t>
        </is>
      </c>
      <c r="CU203" t="inlineStr">
        <is>
          <t/>
        </is>
      </c>
    </row>
    <row r="204">
      <c r="A204" s="1" t="str">
        <f>HYPERLINK("https://iate.europa.eu/entry/result/3619455/all", "3619455")</f>
        <v>3619455</v>
      </c>
      <c r="B204" t="inlineStr">
        <is>
          <t>ENVIRONMENT</t>
        </is>
      </c>
      <c r="C204" t="inlineStr">
        <is>
          <t>ENVIRONMENT|environmental policy|climate change policy|emission trading|EU Emissions Trading Scheme</t>
        </is>
      </c>
      <c r="D204" s="2" t="inlineStr">
        <is>
          <t>сертификат за отстраняване на въглерод</t>
        </is>
      </c>
      <c r="E204" s="2" t="inlineStr">
        <is>
          <t>3</t>
        </is>
      </c>
      <c r="F204" s="2" t="inlineStr">
        <is>
          <t/>
        </is>
      </c>
      <c r="G204" t="inlineStr">
        <is>
          <t/>
        </is>
      </c>
      <c r="H204" s="2" t="inlineStr">
        <is>
          <t>certifikát o pohlcování uhlíku</t>
        </is>
      </c>
      <c r="I204" s="2" t="inlineStr">
        <is>
          <t>3</t>
        </is>
      </c>
      <c r="J204" s="2" t="inlineStr">
        <is>
          <t/>
        </is>
      </c>
      <c r="K204" t="inlineStr">
        <is>
          <t>dokument potvrzující, že skleníkové plyny jsou trvale chemicky vázány ve výrobku tak, aby při běžném použití neunikaly do atmosféry</t>
        </is>
      </c>
      <c r="L204" s="2" t="inlineStr">
        <is>
          <t>certifikat for kulstoffjernelse</t>
        </is>
      </c>
      <c r="M204" s="2" t="inlineStr">
        <is>
          <t>3</t>
        </is>
      </c>
      <c r="N204" s="2" t="inlineStr">
        <is>
          <t/>
        </is>
      </c>
      <c r="O204" t="inlineStr">
        <is>
          <t>certifikat, der
opnås, når drivhusgasser anses for at være fast kemisk bundet til et produkt,
således at de ikke kommer ud i atmosfæren ved normal brug</t>
        </is>
      </c>
      <c r="P204" s="2" t="inlineStr">
        <is>
          <t>CO&lt;sub&gt;2&lt;/sub&gt;-Entnahmezertifikat</t>
        </is>
      </c>
      <c r="Q204" s="2" t="inlineStr">
        <is>
          <t>3</t>
        </is>
      </c>
      <c r="R204" s="2" t="inlineStr">
        <is>
          <t/>
        </is>
      </c>
      <c r="S204" t="inlineStr">
        <is>
          <t>Zertifikat, das erlangt werden kann, wenn &lt;a href="https://iate.europa.eu/entry/result/835577/all" target="_blank"&gt;Treibhausgase&lt;/a&gt; als dauerhaft in einem Produkt chemisch gebunden anzusehen sind, sodass sie bei normalem Gebrauch nicht in die Atmosphäre gelangen</t>
        </is>
      </c>
      <c r="T204" s="2" t="inlineStr">
        <is>
          <t>πιστοποιητικό αφαίρεσης άνθρακα</t>
        </is>
      </c>
      <c r="U204" s="2" t="inlineStr">
        <is>
          <t>3</t>
        </is>
      </c>
      <c r="V204" s="2" t="inlineStr">
        <is>
          <t/>
        </is>
      </c>
      <c r="W204" t="inlineStr">
        <is>
          <t>πιστοποιητικό που λαμβάνεται όταν αέρια του θερμοκηπίου θεωρείται ότι έχουν μονίμως χημικώς δεσμευθεί σε ένα προϊόν, έτσι ώστε να μην εισέρχονται στην ατμόσφαιρα υπό κανονικές συνθήκες χρήσης του</t>
        </is>
      </c>
      <c r="X204" s="2" t="inlineStr">
        <is>
          <t>CO&lt;sub&gt;2&lt;/sub&gt; removal certificate|
carbon removal certificate</t>
        </is>
      </c>
      <c r="Y204" s="2" t="inlineStr">
        <is>
          <t>1|
3</t>
        </is>
      </c>
      <c r="Z204" s="2" t="inlineStr">
        <is>
          <t xml:space="preserve">|
</t>
        </is>
      </c>
      <c r="AA204" t="inlineStr">
        <is>
          <t>certificate obtained when greenhouse gases are considered to be
permanently chemically bound in a product so that they do not enter the
atmosphere under normal use</t>
        </is>
      </c>
      <c r="AB204" s="2" t="inlineStr">
        <is>
          <t>certificado de eliminación de CO&lt;sub&gt;2&lt;/sub&gt;</t>
        </is>
      </c>
      <c r="AC204" s="2" t="inlineStr">
        <is>
          <t>3</t>
        </is>
      </c>
      <c r="AD204" s="2" t="inlineStr">
        <is>
          <t/>
        </is>
      </c>
      <c r="AE204" t="inlineStr">
        <is>
          <t>Certificación de que los gases de efecto invernadero se consideran químicamente fijados a un producto de forma permanente, de modo
que no entren en la atmósfera en condiciones normales de uso</t>
        </is>
      </c>
      <c r="AF204" s="2" t="inlineStr">
        <is>
          <t>süsinikdioksiidi sidumise sertifikaat</t>
        </is>
      </c>
      <c r="AG204" s="2" t="inlineStr">
        <is>
          <t>2</t>
        </is>
      </c>
      <c r="AH204" s="2" t="inlineStr">
        <is>
          <t/>
        </is>
      </c>
      <c r="AI204" t="inlineStr">
        <is>
          <t/>
        </is>
      </c>
      <c r="AJ204" s="2" t="inlineStr">
        <is>
          <t>hiilen poistamista koskeva todistus</t>
        </is>
      </c>
      <c r="AK204" s="2" t="inlineStr">
        <is>
          <t>3</t>
        </is>
      </c>
      <c r="AL204" s="2" t="inlineStr">
        <is>
          <t/>
        </is>
      </c>
      <c r="AM204" t="inlineStr">
        <is>
          <t/>
        </is>
      </c>
      <c r="AN204" s="2" t="inlineStr">
        <is>
          <t>certificat d’absorption du carbone</t>
        </is>
      </c>
      <c r="AO204" s="2" t="inlineStr">
        <is>
          <t>3</t>
        </is>
      </c>
      <c r="AP204" s="2" t="inlineStr">
        <is>
          <t/>
        </is>
      </c>
      <c r="AQ204" t="inlineStr">
        <is>
          <t>certificat délivré lorsqu'il est établi que des gaz à effet de serre sont liés chimiquement à un 
produit de manière permanente de sorte qu’ils ne pénètrent pas dans 
l’atmosphère dans des conditions normales d’utilisation</t>
        </is>
      </c>
      <c r="AR204" s="2" t="inlineStr">
        <is>
          <t>teastas aistrithe dé-ocsaíde carbóin</t>
        </is>
      </c>
      <c r="AS204" s="2" t="inlineStr">
        <is>
          <t>3</t>
        </is>
      </c>
      <c r="AT204" s="2" t="inlineStr">
        <is>
          <t/>
        </is>
      </c>
      <c r="AU204" t="inlineStr">
        <is>
          <t/>
        </is>
      </c>
      <c r="AV204" s="2" t="inlineStr">
        <is>
          <t>certifikat o uklanjanju ugljika</t>
        </is>
      </c>
      <c r="AW204" s="2" t="inlineStr">
        <is>
          <t>3</t>
        </is>
      </c>
      <c r="AX204" s="2" t="inlineStr">
        <is>
          <t/>
        </is>
      </c>
      <c r="AY204" t="inlineStr">
        <is>
          <t/>
        </is>
      </c>
      <c r="AZ204" s="2" t="inlineStr">
        <is>
          <t>szén-dioxid-eltávolítási tanúsítvány</t>
        </is>
      </c>
      <c r="BA204" s="2" t="inlineStr">
        <is>
          <t>3</t>
        </is>
      </c>
      <c r="BB204" s="2" t="inlineStr">
        <is>
          <t/>
        </is>
      </c>
      <c r="BC204" t="inlineStr">
        <is>
          <t/>
        </is>
      </c>
      <c r="BD204" s="2" t="inlineStr">
        <is>
          <t>certificato di rimozione di CO2</t>
        </is>
      </c>
      <c r="BE204" s="2" t="inlineStr">
        <is>
          <t>3</t>
        </is>
      </c>
      <c r="BF204" s="2" t="inlineStr">
        <is>
          <t/>
        </is>
      </c>
      <c r="BG204" t="inlineStr">
        <is>
          <t>certificato emesso quando si ritiene che i gas a effetto serra siano legati chimicamente in modo permanente a un prodotto e pertanto in condizioni d'uso normali non entrino nell'atmosfera</t>
        </is>
      </c>
      <c r="BH204" s="2" t="inlineStr">
        <is>
          <t>anglies dioksido absorbavimo sertifikatas</t>
        </is>
      </c>
      <c r="BI204" s="2" t="inlineStr">
        <is>
          <t>2</t>
        </is>
      </c>
      <c r="BJ204" s="2" t="inlineStr">
        <is>
          <t/>
        </is>
      </c>
      <c r="BK204" t="inlineStr">
        <is>
          <t/>
        </is>
      </c>
      <c r="BL204" s="2" t="inlineStr">
        <is>
          <t>oglekļa piesaistījumu sertifikāts</t>
        </is>
      </c>
      <c r="BM204" s="2" t="inlineStr">
        <is>
          <t>2</t>
        </is>
      </c>
      <c r="BN204" s="2" t="inlineStr">
        <is>
          <t/>
        </is>
      </c>
      <c r="BO204" t="inlineStr">
        <is>
          <t/>
        </is>
      </c>
      <c r="BP204" s="2" t="inlineStr">
        <is>
          <t>ċertifikat tal-assorbiment tal-karbonju</t>
        </is>
      </c>
      <c r="BQ204" s="2" t="inlineStr">
        <is>
          <t>3</t>
        </is>
      </c>
      <c r="BR204" s="2" t="inlineStr">
        <is>
          <t/>
        </is>
      </c>
      <c r="BS204" t="inlineStr">
        <is>
          <t>ċertifikat li jinkiseb meta l-gassijiet serra jitqiesu marbuta kimikament b'mod permanenti fi prodott u għaldaqstant li ma jidħlux fl-atmosfera meta jintużaw b'mod normali</t>
        </is>
      </c>
      <c r="BT204" s="2" t="inlineStr">
        <is>
          <t>koolstofverwijderingscertificaat</t>
        </is>
      </c>
      <c r="BU204" s="2" t="inlineStr">
        <is>
          <t>3</t>
        </is>
      </c>
      <c r="BV204" s="2" t="inlineStr">
        <is>
          <t/>
        </is>
      </c>
      <c r="BW204" t="inlineStr">
        <is>
          <t>certificaat dat wordt verkregen wanneer broeikasgassen als permanent chemisch in een product gebonden worden beschouwd zodat zij bij normaal gebruik niet in de atmosfeer terechtkomen</t>
        </is>
      </c>
      <c r="BX204" s="2" t="inlineStr">
        <is>
          <t>świadectwo usunięcia dwutlenku węgla</t>
        </is>
      </c>
      <c r="BY204" s="2" t="inlineStr">
        <is>
          <t>3</t>
        </is>
      </c>
      <c r="BZ204" s="2" t="inlineStr">
        <is>
          <t/>
        </is>
      </c>
      <c r="CA204" t="inlineStr">
        <is>
          <t/>
        </is>
      </c>
      <c r="CB204" s="2" t="inlineStr">
        <is>
          <t>certificado de remoção de carbono</t>
        </is>
      </c>
      <c r="CC204" s="2" t="inlineStr">
        <is>
          <t>3</t>
        </is>
      </c>
      <c r="CD204" s="2" t="inlineStr">
        <is>
          <t/>
        </is>
      </c>
      <c r="CE204" t="inlineStr">
        <is>
          <t>Certificado que atesta que os gases com efeito de estufa estão quimicamente ligados a um produto de forma permanente de modo que não entrem na atmosfera em condições normais de utilização.</t>
        </is>
      </c>
      <c r="CF204" s="2" t="inlineStr">
        <is>
          <t>certificat de eliminare a dioxidului de carbon</t>
        </is>
      </c>
      <c r="CG204" s="2" t="inlineStr">
        <is>
          <t>3</t>
        </is>
      </c>
      <c r="CH204" s="2" t="inlineStr">
        <is>
          <t/>
        </is>
      </c>
      <c r="CI204" t="inlineStr">
        <is>
          <t/>
        </is>
      </c>
      <c r="CJ204" s="2" t="inlineStr">
        <is>
          <t>osvedčenie o odstránení uhlíka</t>
        </is>
      </c>
      <c r="CK204" s="2" t="inlineStr">
        <is>
          <t>2</t>
        </is>
      </c>
      <c r="CL204" s="2" t="inlineStr">
        <is>
          <t/>
        </is>
      </c>
      <c r="CM204" t="inlineStr">
        <is>
          <t>doklad potvrdzujúci, že skleníkové plyny sa považujú za trvalo chemicky viazané vo výrobku tak, aby pri bežnom používaní neunikali do atmosféry</t>
        </is>
      </c>
      <c r="CN204" s="2" t="inlineStr">
        <is>
          <t>kupon o odvzemu ogljika</t>
        </is>
      </c>
      <c r="CO204" s="2" t="inlineStr">
        <is>
          <t>3</t>
        </is>
      </c>
      <c r="CP204" s="2" t="inlineStr">
        <is>
          <t/>
        </is>
      </c>
      <c r="CQ204" t="inlineStr">
        <is>
          <t>kupon, ki se pridobi, kadar se šteje, da so toplogredni plini trajno kemično vezane v proizvodu tako, da pri običajni uporabi ne vstopijo v ozračje</t>
        </is>
      </c>
      <c r="CR204" s="2" t="inlineStr">
        <is>
          <t>intyg om koldioxidupptag</t>
        </is>
      </c>
      <c r="CS204" s="2" t="inlineStr">
        <is>
          <t>3</t>
        </is>
      </c>
      <c r="CT204" s="2" t="inlineStr">
        <is>
          <t/>
        </is>
      </c>
      <c r="CU204" t="inlineStr">
        <is>
          <t/>
        </is>
      </c>
    </row>
    <row r="205">
      <c r="A205" s="1" t="str">
        <f>HYPERLINK("https://iate.europa.eu/entry/result/3599712/all", "3599712")</f>
        <v>3599712</v>
      </c>
      <c r="B205" t="inlineStr">
        <is>
          <t>ENVIRONMENT;EUROPEAN UNION</t>
        </is>
      </c>
      <c r="C205" t="inlineStr">
        <is>
          <t>ENVIRONMENT|environmental policy|climate change policy|emission trading|EU Emissions Trading Scheme;EUROPEAN UNION|European Union law|EU act</t>
        </is>
      </c>
      <c r="D205" s="2" t="inlineStr">
        <is>
          <t>Решение за отлагане</t>
        </is>
      </c>
      <c r="E205" s="2" t="inlineStr">
        <is>
          <t>3</t>
        </is>
      </c>
      <c r="F205" s="2" t="inlineStr">
        <is>
          <t/>
        </is>
      </c>
      <c r="G205" t="inlineStr">
        <is>
          <t/>
        </is>
      </c>
      <c r="H205" s="2" t="inlineStr">
        <is>
          <t>rozhodnutí o odložení|
rozhodnutí č. 1359/2013/EU o vyjasnění ustanovení o harmonogramu dražeb povolenek na emise skleníkových plynů</t>
        </is>
      </c>
      <c r="I205" s="2" t="inlineStr">
        <is>
          <t>3|
3</t>
        </is>
      </c>
      <c r="J205" s="2" t="inlineStr">
        <is>
          <t xml:space="preserve">|
</t>
        </is>
      </c>
      <c r="K205" t="inlineStr">
        <is>
          <t>právní předpis EU, jímž se odložila dražba určitého množství povolenek na emise skleníkových plynů</t>
        </is>
      </c>
      <c r="L205" s="2" t="inlineStr">
        <is>
          <t>afgørelsen om backloading|
afgørelse nr. 1359/2013/EU med henblik på præcisering af bestemmelserne om det tidsmæssige forløb for auktioner med kvoter for drivhusgasemissioner</t>
        </is>
      </c>
      <c r="M205" s="2" t="inlineStr">
        <is>
          <t>3|
3</t>
        </is>
      </c>
      <c r="N205" s="2" t="inlineStr">
        <is>
          <t xml:space="preserve">|
</t>
        </is>
      </c>
      <c r="O205" t="inlineStr">
        <is>
          <t/>
        </is>
      </c>
      <c r="P205" s="2" t="inlineStr">
        <is>
          <t>„Backloading“-Beschluss|
Beschluss Nr. 1359/2013/EU zur Klarstellung der Bestimmungen über den zeitlichen Ablauf von Versteigerungen von Treibhausgasemissionszertifikaten</t>
        </is>
      </c>
      <c r="Q205" s="2" t="inlineStr">
        <is>
          <t>3|
3</t>
        </is>
      </c>
      <c r="R205" s="2" t="inlineStr">
        <is>
          <t xml:space="preserve">|
</t>
        </is>
      </c>
      <c r="S205" t="inlineStr">
        <is>
          <t>Beschluss im Zusammenhang mit dem &lt;a href="https://iate.europa.eu/entry/result/933374/all" target="_blank"&gt;EU-EHS&lt;/a&gt;, mit dem in Phase 3 (2013-2020) die Versteigerung von 900 Millionen Zertifikaten aus den Jahren 2014, 2015 und 2016 auf die Jahre 2019 und 2020 verschoben wurde</t>
        </is>
      </c>
      <c r="T205" s="2" t="inlineStr">
        <is>
          <t>απόφαση αριθ. 1359/2013/ΕΕ που τροποποιεί την οδηγία 2003/87/ΕΚ, διασαφηνίζοντας τις διατάξεις για τον χρόνο διεξαγωγής των πλειστηριασμών δικαιωμάτων εκπομπής αερίων θερμοκηπίου|
απόφαση «οπισθοβαρούς προγραμματισμού»</t>
        </is>
      </c>
      <c r="U205" s="2" t="inlineStr">
        <is>
          <t>3|
3</t>
        </is>
      </c>
      <c r="V205" s="2" t="inlineStr">
        <is>
          <t xml:space="preserve">|
</t>
        </is>
      </c>
      <c r="W205" t="inlineStr">
        <is>
          <t/>
        </is>
      </c>
      <c r="X205" s="2" t="inlineStr">
        <is>
          <t>Backloading Decision|
Decision No 1359/2013/EU clarifying provisions on the timing of auctions of greenhouse gas allowances|
‘backloading’ Decision</t>
        </is>
      </c>
      <c r="Y205" s="2" t="inlineStr">
        <is>
          <t>3|
3|
1</t>
        </is>
      </c>
      <c r="Z205" s="2" t="inlineStr">
        <is>
          <t xml:space="preserve">|
|
</t>
        </is>
      </c>
      <c r="AA205" t="inlineStr">
        <is>
          <t/>
        </is>
      </c>
      <c r="AB205" s="2" t="inlineStr">
        <is>
          <t>Decisión de «aplazamiento»|
Decisión n.º 1359/2013/UE que modifica la Directiva 2003/87/CE con objeto de precisar las disposiciones sobre el calendario de las subastas de derechos de emisión de gases de efecto invernadero</t>
        </is>
      </c>
      <c r="AC205" s="2" t="inlineStr">
        <is>
          <t>3|
3</t>
        </is>
      </c>
      <c r="AD205" s="2" t="inlineStr">
        <is>
          <t xml:space="preserve">|
</t>
        </is>
      </c>
      <c r="AE205" t="inlineStr">
        <is>
          <t/>
        </is>
      </c>
      <c r="AF205" s="2" t="inlineStr">
        <is>
          <t>Euroopa Parlamendi ja nõukogu otsus nr 1359/2013/EL, 17. detsember 2013 , millega muudetakse direktiivi 2003/87/EÜ kasvuhoonegaaside saastekvootide enampakkumiste ajastamist käsitlevate sätete täpsustamiseks</t>
        </is>
      </c>
      <c r="AG205" s="2" t="inlineStr">
        <is>
          <t>3</t>
        </is>
      </c>
      <c r="AH205" s="2" t="inlineStr">
        <is>
          <t/>
        </is>
      </c>
      <c r="AI205" t="inlineStr">
        <is>
          <t/>
        </is>
      </c>
      <c r="AJ205" s="2" t="inlineStr">
        <is>
          <t>päätös N:o 1359/2013/EU direktiivin 2003/87/EY muuttamisesta kasvihuonekaasujen päästöoikeuksien huutokauppojen ajoitusta koskevien säännösten selventämiseksi|
backloading-päätös|
päästöoikeuksien liikkeellelaskun lykkäämispäätös</t>
        </is>
      </c>
      <c r="AK205" s="2" t="inlineStr">
        <is>
          <t>3|
2|
3</t>
        </is>
      </c>
      <c r="AL205" s="2" t="inlineStr">
        <is>
          <t xml:space="preserve">|
|
</t>
        </is>
      </c>
      <c r="AM205" t="inlineStr">
        <is>
          <t/>
        </is>
      </c>
      <c r="AN205" s="2" t="inlineStr">
        <is>
          <t>mesure de gel des quotas</t>
        </is>
      </c>
      <c r="AO205" s="2" t="inlineStr">
        <is>
          <t>3</t>
        </is>
      </c>
      <c r="AP205" s="2" t="inlineStr">
        <is>
          <t/>
        </is>
      </c>
      <c r="AQ205" t="inlineStr">
        <is>
          <t>décision modifiant le calendrier des enchères de quotas d'émission de gaz à effet de serre pour geler temporairement un maximum 900 millions de quotas excédentaires, au début de la troisième période d'échange (2013-20) du système ETS</t>
        </is>
      </c>
      <c r="AR205" s="2" t="inlineStr">
        <is>
          <t>Cinneadh Uimh. 1359/2013/AE lena dtugtar soiléiriú maidir le forálacha ar uainiú ceantanna maidir le lamháltais gás ceaptha teasa|
an Cinneadh maidir le ‘siarchoinneáil lamháltas’</t>
        </is>
      </c>
      <c r="AS205" s="2" t="inlineStr">
        <is>
          <t>3|
3</t>
        </is>
      </c>
      <c r="AT205" s="2" t="inlineStr">
        <is>
          <t xml:space="preserve">|
</t>
        </is>
      </c>
      <c r="AU205" t="inlineStr">
        <is>
          <t/>
        </is>
      </c>
      <c r="AV205" s="2" t="inlineStr">
        <is>
          <t>Odluka o odgodi|
Odluka br. 1359/2013/EU kojom se pojašnjavaju odredbe o vremenskom rasporedu dražbi emisijskih jedinica stakleničkih plinova</t>
        </is>
      </c>
      <c r="AW205" s="2" t="inlineStr">
        <is>
          <t>3|
3</t>
        </is>
      </c>
      <c r="AX205" s="2" t="inlineStr">
        <is>
          <t xml:space="preserve">|
</t>
        </is>
      </c>
      <c r="AY205" t="inlineStr">
        <is>
          <t/>
        </is>
      </c>
      <c r="AZ205" s="2" t="inlineStr">
        <is>
          <t>későbbre ütemezésről szóló határozat|
1359/2013/EU határozat az üvegházhatást okozó gázok kibocsátási egységei árverés útján történő értékesítésének időbeli ütemezésére vonatkozó rendelkezések pontosításáról</t>
        </is>
      </c>
      <c r="BA205" s="2" t="inlineStr">
        <is>
          <t>3|
3</t>
        </is>
      </c>
      <c r="BB205" s="2" t="inlineStr">
        <is>
          <t xml:space="preserve">|
</t>
        </is>
      </c>
      <c r="BC205" t="inlineStr">
        <is>
          <t/>
        </is>
      </c>
      <c r="BD205" s="2" t="inlineStr">
        <is>
          <t>decisione sul rinvio della messa all'asta di quote</t>
        </is>
      </c>
      <c r="BE205" s="2" t="inlineStr">
        <is>
          <t>3</t>
        </is>
      </c>
      <c r="BF205" s="2" t="inlineStr">
        <is>
          <t/>
        </is>
      </c>
      <c r="BG205" t="inlineStr">
        <is>
          <t>provvedimento adottato nell'ambito del &lt;a href="https://iate.europa.eu/entry/slideshow/1632989929334/933374/en-it" target="_blank"&gt;sistema di scambio di quote di emissione dell'UE&lt;/a&gt; (EU ETS) in risposta a un'eccedenza di quote accumulatasi nel tempo, che modifica la distribuzione delle quote da mettere all'asta senza ridurne il numero complessivo nell'arco di un determinato periodo</t>
        </is>
      </c>
      <c r="BH205" s="2" t="inlineStr">
        <is>
          <t>Sprendimas Nr. 1359/2013/ES, kuriuo siekiama paaiškinti nuostatas dėl šiltnamio efektą sukeliančių dujų apyvartinių taršos leidimų pardavimo aukcionuose terminų|
Sprendimas dėl apyvartinių taršos leidimų pardavimo aukcionuose atidėjimo</t>
        </is>
      </c>
      <c r="BI205" s="2" t="inlineStr">
        <is>
          <t>3|
3</t>
        </is>
      </c>
      <c r="BJ205" s="2" t="inlineStr">
        <is>
          <t xml:space="preserve">|
</t>
        </is>
      </c>
      <c r="BK205" t="inlineStr">
        <is>
          <t/>
        </is>
      </c>
      <c r="BL205" s="2" t="inlineStr">
        <is>
          <t>"atlikšanas" lēmums|
Eiropas Parlamenta un Padomes Lēmums Nr. 1359/2013/ES ( 2013. gada 17. decembris ), ar ko groza Direktīvu 2003/87/EK, precizējot noteikumus par siltumnīcefekta gāzu emisijas kvotu izsoļu grafiku</t>
        </is>
      </c>
      <c r="BM205" s="2" t="inlineStr">
        <is>
          <t>2|
3</t>
        </is>
      </c>
      <c r="BN205" s="2" t="inlineStr">
        <is>
          <t xml:space="preserve">|
</t>
        </is>
      </c>
      <c r="BO205" t="inlineStr">
        <is>
          <t/>
        </is>
      </c>
      <c r="BP205" s="2" t="inlineStr">
        <is>
          <t>Deċiżjoni dwar il-backloading|
Deċiżjoni Nru 1359/2013/UE li tiċċara d-dispożizzjonijiet dwar l-għażla taż-żmien tal-irkant tal-kwoti tal-gassijiet serra</t>
        </is>
      </c>
      <c r="BQ205" s="2" t="inlineStr">
        <is>
          <t>3|
3</t>
        </is>
      </c>
      <c r="BR205" s="2" t="inlineStr">
        <is>
          <t xml:space="preserve">|
</t>
        </is>
      </c>
      <c r="BS205" t="inlineStr">
        <is>
          <t/>
        </is>
      </c>
      <c r="BT205" s="2" t="inlineStr">
        <is>
          <t>besluit betreffende het gedeeltelijk uitstellen van het veilen van emissierechten|
Besluit nr. 1359/2013/EU ter verduidelijking van de bepalingen inzake de tijdstippen van de veilingen van broeikasgasemissierechten</t>
        </is>
      </c>
      <c r="BU205" s="2" t="inlineStr">
        <is>
          <t>3|
3</t>
        </is>
      </c>
      <c r="BV205" s="2" t="inlineStr">
        <is>
          <t xml:space="preserve">|
</t>
        </is>
      </c>
      <c r="BW205" t="inlineStr">
        <is>
          <t>besluit waarbij de veiling van 900 miljoen emissierechten in fase 3 van het EU-emissiehandelssysteem werd uitgesteld van de periode 2014-2016 naar de periode 2019-2020</t>
        </is>
      </c>
      <c r="BX205" s="2" t="inlineStr">
        <is>
          <t>decyzja Parlamentu Europejskiego i Rady nr 1359/2013/UE wyjaśniająca przepisy dotyczące harmonogramu aukcji uprawnień do emisji gazów cieplarnianych|
decyzja w sprawie opóźnienia sprzedaży</t>
        </is>
      </c>
      <c r="BY205" s="2" t="inlineStr">
        <is>
          <t>3|
3</t>
        </is>
      </c>
      <c r="BZ205" s="2" t="inlineStr">
        <is>
          <t xml:space="preserve">|
</t>
        </is>
      </c>
      <c r="CA205" t="inlineStr">
        <is>
          <t/>
        </is>
      </c>
      <c r="CB205" s="2" t="inlineStr">
        <is>
          <t>decisão relativa ao diferimento da venda de licenças</t>
        </is>
      </c>
      <c r="CC205" s="2" t="inlineStr">
        <is>
          <t>3</t>
        </is>
      </c>
      <c r="CD205" s="2" t="inlineStr">
        <is>
          <t/>
        </is>
      </c>
      <c r="CE205" t="inlineStr">
        <is>
          <t/>
        </is>
      </c>
      <c r="CF205" s="2" t="inlineStr">
        <is>
          <t>Decizie privind adaptarea calendarului</t>
        </is>
      </c>
      <c r="CG205" s="2" t="inlineStr">
        <is>
          <t>3</t>
        </is>
      </c>
      <c r="CH205" s="2" t="inlineStr">
        <is>
          <t>proposed</t>
        </is>
      </c>
      <c r="CI205" t="inlineStr">
        <is>
          <t/>
        </is>
      </c>
      <c r="CJ205" s="2" t="inlineStr">
        <is>
          <t>rozhodnutie č. 1359/2013/EÚ o objasnení ustanovení týkajúcich sa harmonogramu aukcií emisných kvót skleníkových plynov|
rozhodnutie o odložení</t>
        </is>
      </c>
      <c r="CK205" s="2" t="inlineStr">
        <is>
          <t>3|
3</t>
        </is>
      </c>
      <c r="CL205" s="2" t="inlineStr">
        <is>
          <t xml:space="preserve">|
</t>
        </is>
      </c>
      <c r="CM205" t="inlineStr">
        <is>
          <t>právny predpis EÚ, ktorým sa odkladá obchodovanie s určitým počtom emisných kvót skleníkových plynov formou aukcie</t>
        </is>
      </c>
      <c r="CN205" s="2" t="inlineStr">
        <is>
          <t>sklep o zamiku|
Sklep št. 1359/2013/EU zaradi pojasnitve določb glede časovnega načrta za prodajo pravic do emisije toplogrednih plinov na dražbah</t>
        </is>
      </c>
      <c r="CO205" s="2" t="inlineStr">
        <is>
          <t>3|
3</t>
        </is>
      </c>
      <c r="CP205" s="2" t="inlineStr">
        <is>
          <t xml:space="preserve">|
</t>
        </is>
      </c>
      <c r="CQ205" t="inlineStr">
        <is>
          <t/>
        </is>
      </c>
      <c r="CR205" s="2" t="inlineStr">
        <is>
          <t>beslut nr 1359/2013/EU om ändring av direktiv 2003/87/EG vad gäller att förtydliga bestämmelserna om tidsschemat för auktioner av utsläppsrätter för växthusgaser|
beslutet om senareläggande</t>
        </is>
      </c>
      <c r="CS205" s="2" t="inlineStr">
        <is>
          <t>3|
3</t>
        </is>
      </c>
      <c r="CT205" s="2" t="inlineStr">
        <is>
          <t xml:space="preserve">|
</t>
        </is>
      </c>
      <c r="CU205" t="inlineStr">
        <is>
          <t/>
        </is>
      </c>
    </row>
    <row r="206">
      <c r="A206" s="1" t="str">
        <f>HYPERLINK("https://iate.europa.eu/entry/result/3619417/all", "3619417")</f>
        <v>3619417</v>
      </c>
      <c r="B206" t="inlineStr">
        <is>
          <t>ENVIRONMENT</t>
        </is>
      </c>
      <c r="C206" t="inlineStr">
        <is>
          <t>ENVIRONMENT|environmental policy|climate change policy|reduction of gas emissions;ENVIRONMENT|deterioration of the environment|nuisance|pollutant|atmospheric pollutant|greenhouse gas</t>
        </is>
      </c>
      <c r="D206" s="2" t="inlineStr">
        <is>
          <t>гъвкавост в областта на земеползването</t>
        </is>
      </c>
      <c r="E206" s="2" t="inlineStr">
        <is>
          <t>3</t>
        </is>
      </c>
      <c r="F206" s="2" t="inlineStr">
        <is>
          <t/>
        </is>
      </c>
      <c r="G206" t="inlineStr">
        <is>
          <t/>
        </is>
      </c>
      <c r="H206" s="2" t="inlineStr">
        <is>
          <t>flexibilita využívání půdy</t>
        </is>
      </c>
      <c r="I206" s="2" t="inlineStr">
        <is>
          <t>3</t>
        </is>
      </c>
      <c r="J206" s="2" t="inlineStr">
        <is>
          <t/>
        </is>
      </c>
      <c r="K206" t="inlineStr">
        <is>
          <t>mechanismus flexibility, který v roce 2025 nahradí &lt;a href="https://iate.europa.eu/entry/result/3580401/en" target="_blank"&gt;&lt;i&gt;flexibilitu obhospodařované lesní půdy&lt;/i&gt;&lt;/a&gt;</t>
        </is>
      </c>
      <c r="L206" s="2" t="inlineStr">
        <is>
          <t>fleksibilitet for arealanvendelse</t>
        </is>
      </c>
      <c r="M206" s="2" t="inlineStr">
        <is>
          <t>3</t>
        </is>
      </c>
      <c r="N206" s="2" t="inlineStr">
        <is>
          <t/>
        </is>
      </c>
      <c r="O206" t="inlineStr">
        <is>
          <t>fleksibilitetsmekanisme,
der vil afløse &lt;a href="https://iate.europa.eu/entry/result/3580401/da" target="_blank"&gt;fleksibiliteten for forvaltede skovarealer&lt;/a&gt; i 2025</t>
        </is>
      </c>
      <c r="P206" s="2" t="inlineStr">
        <is>
          <t>Flexibilität für die Landnutzung</t>
        </is>
      </c>
      <c r="Q206" s="2" t="inlineStr">
        <is>
          <t>3</t>
        </is>
      </c>
      <c r="R206" s="2" t="inlineStr">
        <is>
          <t/>
        </is>
      </c>
      <c r="S206" t="inlineStr">
        <is>
          <t>neuer Flexibilitätsmechanismus für den Zeitraum von 2026 bis 2030, der die Flexibilitätsregelung für bewirtschaftete Waldflächen nach Artikel 13 ersetzen wird, wobei der Geltungsbereich von Waldflächen auf alle für die Einhaltung der Zielvorgaben relevanten Flächen ausgeweitet wird und der Mechanismus somit bei allen Flächenkategorien und nicht nur bei Wäldern bei jedem unerwarteten Rückgang des Nettoabbaus greifen würde, der aufgrund von Schädlingsbefall, Bränden und Stürmen eintritt, sofern die Mitgliedstaaten unter Beachtung der bestehenden Kriterien eindeutige Nachweise vorlegen</t>
        </is>
      </c>
      <c r="T206" s="2" t="inlineStr">
        <is>
          <t>ευελιξία χρήσης γης</t>
        </is>
      </c>
      <c r="U206" s="2" t="inlineStr">
        <is>
          <t>3</t>
        </is>
      </c>
      <c r="V206" s="2" t="inlineStr">
        <is>
          <t/>
        </is>
      </c>
      <c r="W206" t="inlineStr">
        <is>
          <t>μηχανισμός ευελιξίας που θα αντικαταστήσει, το 2025, τον μηχανισμό &lt;a href="https://iate.europa.eu/entry/result/3580401/en-el" target="_blank"&gt;&lt;i&gt;ευελιξίας σχετικά με διαχειριζόμενες δασικές εκτάσεις&lt;/i&gt;&lt;/a&gt;</t>
        </is>
      </c>
      <c r="X206" s="2" t="inlineStr">
        <is>
          <t>land use flexibility</t>
        </is>
      </c>
      <c r="Y206" s="2" t="inlineStr">
        <is>
          <t>3</t>
        </is>
      </c>
      <c r="Z206" s="2" t="inlineStr">
        <is>
          <t/>
        </is>
      </c>
      <c r="AA206" t="inlineStr">
        <is>
          <t>flexibility mechanism which will replace &lt;a href="https://iate.europa.eu/entry/result/3580401/en" target="_blank"&gt;&lt;i&gt;managed forest land flexibility&lt;/i&gt;&lt;/a&gt; in 2025</t>
        </is>
      </c>
      <c r="AB206" s="2" t="inlineStr">
        <is>
          <t>flexibilidad en el uso de la tierra</t>
        </is>
      </c>
      <c r="AC206" s="2" t="inlineStr">
        <is>
          <t>3</t>
        </is>
      </c>
      <c r="AD206" s="2" t="inlineStr">
        <is>
          <t/>
        </is>
      </c>
      <c r="AE206" t="inlineStr">
        <is>
          <t>Mecanismo de flexibilidad que sustituirá a la&lt;a href="https://iate.europa.eu/entry/result/3580401/es" target="_blank"&gt; flexibilidad de las tierras forestales gestionadas&lt;/a&gt; en 2025.</t>
        </is>
      </c>
      <c r="AF206" s="2" t="inlineStr">
        <is>
          <t>maakasutuse paindlikkusmehhanism</t>
        </is>
      </c>
      <c r="AG206" s="2" t="inlineStr">
        <is>
          <t>3</t>
        </is>
      </c>
      <c r="AH206" s="2" t="inlineStr">
        <is>
          <t/>
        </is>
      </c>
      <c r="AI206" t="inlineStr">
        <is>
          <t>aastateks 2026–2030 kehtestatud uus paindlikkusmehhanism, mis asendab aastast 2025 &lt;i&gt;majandatava &lt;/i&gt;&lt;i&gt;metsamaa paindlikkusmeetme&lt;/i&gt; &lt;a href="/entry/result/3580401/all" id="ENTRY_TO_ENTRY_CONVERTER" target="_blank"&gt;IATE:3580401&lt;/a&gt;</t>
        </is>
      </c>
      <c r="AJ206" s="2" t="inlineStr">
        <is>
          <t>maankäytön joustomekanismi</t>
        </is>
      </c>
      <c r="AK206" s="2" t="inlineStr">
        <is>
          <t>3</t>
        </is>
      </c>
      <c r="AL206" s="2" t="inlineStr">
        <is>
          <t/>
        </is>
      </c>
      <c r="AM206" t="inlineStr">
        <is>
          <t>joustomekanismi, jolla korvataan &lt;a href="https://iate.europa.eu/entry/result/3580401/fi" target="_blank"&gt;hoidettua metsämaata koskeva joustomahdollisuus&lt;/a&gt; vuonna 2025</t>
        </is>
      </c>
      <c r="AN206" s="2" t="inlineStr">
        <is>
          <t>mécanisme de flexibilité relatif à l’utilisation des terres</t>
        </is>
      </c>
      <c r="AO206" s="2" t="inlineStr">
        <is>
          <t>3</t>
        </is>
      </c>
      <c r="AP206" s="2" t="inlineStr">
        <is>
          <t/>
        </is>
      </c>
      <c r="AQ206" t="inlineStr">
        <is>
          <t>mécanisme de flexibilité introduit par l'article 13 &lt;i&gt;ter&lt;/i&gt; de la proposition de règlement du Parlement européen et du Conseil modifiant le règlement (UE) 2018/841 en ce qui concerne le champ d’application, la simplification des règles de conformité, la fixation des objectifs des États membres pour 2030 et l’engagement dans la réalisation collective de la neutralité climatique d’ici à 2035 dans le secteur de l’utilisation des terres, de la foresterie et de l’agriculture, et le règlement (UE) 2018/1999 en ce qui concerne l’amélioration de la surveillance, des rapports, du suivi des progrès et de la révision</t>
        </is>
      </c>
      <c r="AR206" s="2" t="inlineStr">
        <is>
          <t>solúbthacht um úsáid talún|
solúbthacht úsáide talún</t>
        </is>
      </c>
      <c r="AS206" s="2" t="inlineStr">
        <is>
          <t>3|
3</t>
        </is>
      </c>
      <c r="AT206" s="2" t="inlineStr">
        <is>
          <t xml:space="preserve">|
</t>
        </is>
      </c>
      <c r="AU206" t="inlineStr">
        <is>
          <t/>
        </is>
      </c>
      <c r="AV206" s="2" t="inlineStr">
        <is>
          <t>fleksibilna mogućnost za korištenje zemljišta</t>
        </is>
      </c>
      <c r="AW206" s="2" t="inlineStr">
        <is>
          <t>3</t>
        </is>
      </c>
      <c r="AX206" s="2" t="inlineStr">
        <is>
          <t/>
        </is>
      </c>
      <c r="AY206" t="inlineStr">
        <is>
          <t/>
        </is>
      </c>
      <c r="AZ206" s="2" t="inlineStr">
        <is>
          <t>földhasználati rugalmasság</t>
        </is>
      </c>
      <c r="BA206" s="2" t="inlineStr">
        <is>
          <t>3</t>
        </is>
      </c>
      <c r="BB206" s="2" t="inlineStr">
        <is>
          <t/>
        </is>
      </c>
      <c r="BC206" t="inlineStr">
        <is>
          <t/>
        </is>
      </c>
      <c r="BD206" s="2" t="inlineStr">
        <is>
          <t>meccanismo di flessibilità relativo all'uso del suolo</t>
        </is>
      </c>
      <c r="BE206" s="2" t="inlineStr">
        <is>
          <t>3</t>
        </is>
      </c>
      <c r="BF206" s="2" t="inlineStr">
        <is>
          <t/>
        </is>
      </c>
      <c r="BG206" t="inlineStr">
        <is>
          <t>meccanismo di flessibilità che dal 2025 sostituirà la &lt;a href="https://iate.europa.eu/entry/result/3580401/en-it" target="_blank"&gt;flessibilità per i terreni forestali gestiti&lt;/a&gt; e sarà destinato ad aiutare gli Stati membri ad affrontare le incertezze del settore, in particolare quelle causate dalle catastrofi naturali</t>
        </is>
      </c>
      <c r="BH206" s="2" t="inlineStr">
        <is>
          <t>žemės naudojimo lankstumo mechanizmas</t>
        </is>
      </c>
      <c r="BI206" s="2" t="inlineStr">
        <is>
          <t>3</t>
        </is>
      </c>
      <c r="BJ206" s="2" t="inlineStr">
        <is>
          <t/>
        </is>
      </c>
      <c r="BK206" t="inlineStr">
        <is>
          <t/>
        </is>
      </c>
      <c r="BL206" s="2" t="inlineStr">
        <is>
          <t>zemes izmantojuma elastības mehānisms</t>
        </is>
      </c>
      <c r="BM206" s="2" t="inlineStr">
        <is>
          <t>2</t>
        </is>
      </c>
      <c r="BN206" s="2" t="inlineStr">
        <is>
          <t/>
        </is>
      </c>
      <c r="BO206" t="inlineStr">
        <is>
          <t/>
        </is>
      </c>
      <c r="BP206" s="2" t="inlineStr">
        <is>
          <t>flessibbiltà fl-użu tal-art</t>
        </is>
      </c>
      <c r="BQ206" s="2" t="inlineStr">
        <is>
          <t>3</t>
        </is>
      </c>
      <c r="BR206" s="2" t="inlineStr">
        <is>
          <t/>
        </is>
      </c>
      <c r="BS206" t="inlineStr">
        <is>
          <t>mekkaniżmu ta' flessibbiltà li se jissostitwixxi l-flessibbiltà tal-art forestali ġestita fl-2025</t>
        </is>
      </c>
      <c r="BT206" s="2" t="inlineStr">
        <is>
          <t>flexibiliteitsmechanisme voor landgebruik|
flexibiliteit voor landgebruik</t>
        </is>
      </c>
      <c r="BU206" s="2" t="inlineStr">
        <is>
          <t>3|
3</t>
        </is>
      </c>
      <c r="BV206" s="2" t="inlineStr">
        <is>
          <t xml:space="preserve">|
</t>
        </is>
      </c>
      <c r="BW206" t="inlineStr">
        <is>
          <t>flexibiliteitsmechanisme voor de periode 2026-2030 dat de flexibiliteit voor beheerde bosgrond in 2025 vervangt en waarvan het toepassingsgebied wordt uitgebreid van bosgrond naar alle land dat relevant is voor de verwezenlijking van de doelstelling, zodat het mechanisme een oplossing zou bieden voor onverwachte dalingen in nettoverwijderingen op alle categorieën land, niet alleen bosgrond, als gevolg van plagen, branden en stormen, mits de lidstaten duidelijk bewijs overleggen overeenkomstig de bestaande criteria</t>
        </is>
      </c>
      <c r="BX206" s="2" t="inlineStr">
        <is>
          <t>elastyczność użytkowania gruntów</t>
        </is>
      </c>
      <c r="BY206" s="2" t="inlineStr">
        <is>
          <t>3</t>
        </is>
      </c>
      <c r="BZ206" s="2" t="inlineStr">
        <is>
          <t/>
        </is>
      </c>
      <c r="CA206" t="inlineStr">
        <is>
          <t>mechanizm elastyczności, który zastąpi &lt;a href="https://iate.europa.eu/entry/result/3580401/pl" target="_blank"&gt;elastyczność dotyczącą zarządzanych gruntów leśnych&lt;/a&gt; w 2025 r.</t>
        </is>
      </c>
      <c r="CB206" s="2" t="inlineStr">
        <is>
          <t>flexibilidade do uso do solo</t>
        </is>
      </c>
      <c r="CC206" s="2" t="inlineStr">
        <is>
          <t>3</t>
        </is>
      </c>
      <c r="CD206" s="2" t="inlineStr">
        <is>
          <t/>
        </is>
      </c>
      <c r="CE206" t="inlineStr">
        <is>
          <t>Mecanismo que a partir de 2025 substitui a &lt;a href="https://iate.europa.eu/entry/result/3580401/pt" target="_blank"&gt;flexibilidade para os solos florestais geridos&lt;/a&gt;.</t>
        </is>
      </c>
      <c r="CF206" s="2" t="inlineStr">
        <is>
          <t>flexibilitate a utilizării terenurilor</t>
        </is>
      </c>
      <c r="CG206" s="2" t="inlineStr">
        <is>
          <t>3</t>
        </is>
      </c>
      <c r="CH206" s="2" t="inlineStr">
        <is>
          <t/>
        </is>
      </c>
      <c r="CI206" t="inlineStr">
        <is>
          <t/>
        </is>
      </c>
      <c r="CJ206" s="2" t="inlineStr">
        <is>
          <t>flexibilita týkajúca sa využívania pôdy</t>
        </is>
      </c>
      <c r="CK206" s="2" t="inlineStr">
        <is>
          <t>3</t>
        </is>
      </c>
      <c r="CL206" s="2" t="inlineStr">
        <is>
          <t/>
        </is>
      </c>
      <c r="CM206" t="inlineStr">
        <is>
          <t>mechanismus &lt;a href="https://iate.europa.eu/entry/result/3588830/sk" target="_blank"&gt;flexibility&lt;/a&gt;, ktorý v roku 2025 nahradí &lt;a href="https://iate.europa.eu/entry/result/3580401/sk" target="_blank"&gt;flexibilitu týkajúcu sa obhospodarovanej lesnej pôdy&lt;/a&gt;</t>
        </is>
      </c>
      <c r="CN206" s="2" t="inlineStr">
        <is>
          <t>prilagodljivost glede rabe zemljišč</t>
        </is>
      </c>
      <c r="CO206" s="2" t="inlineStr">
        <is>
          <t>3</t>
        </is>
      </c>
      <c r="CP206" s="2" t="inlineStr">
        <is>
          <t/>
        </is>
      </c>
      <c r="CQ206" t="inlineStr">
        <is>
          <t>mehanizem prilagodljivosti, ki bo leta 2025 nadomestil &lt;a href="https://iate.europa.eu/entry/result/3580401/sl" target="_blank"&gt;prilagodljivost glede gozdnih zemljišč, s katerimi se gospodari&lt;/a&gt;</t>
        </is>
      </c>
      <c r="CR206" s="2" t="inlineStr">
        <is>
          <t>flexibilitet för markanvändning|
flexibilitetssmekanism för markanvändning</t>
        </is>
      </c>
      <c r="CS206" s="2" t="inlineStr">
        <is>
          <t>3|
3</t>
        </is>
      </c>
      <c r="CT206" s="2" t="inlineStr">
        <is>
          <t xml:space="preserve">|
</t>
        </is>
      </c>
      <c r="CU206" t="inlineStr">
        <is>
          <t/>
        </is>
      </c>
    </row>
    <row r="207">
      <c r="A207" s="1" t="str">
        <f>HYPERLINK("https://iate.europa.eu/entry/result/3619469/all", "3619469")</f>
        <v>3619469</v>
      </c>
      <c r="B207" t="inlineStr">
        <is>
          <t>ENVIRONMENT</t>
        </is>
      </c>
      <c r="C207" t="inlineStr">
        <is>
          <t>ENVIRONMENT|environmental policy|climate change policy|emission trading|EU Emissions Trading Scheme</t>
        </is>
      </c>
      <c r="D207" s="2" t="inlineStr">
        <is>
          <t>освобождаване на квоти</t>
        </is>
      </c>
      <c r="E207" s="2" t="inlineStr">
        <is>
          <t>3</t>
        </is>
      </c>
      <c r="F207" s="2" t="inlineStr">
        <is>
          <t/>
        </is>
      </c>
      <c r="G207" t="inlineStr">
        <is>
          <t/>
        </is>
      </c>
      <c r="H207" s="2" t="inlineStr">
        <is>
          <t>uvolnění povolenek</t>
        </is>
      </c>
      <c r="I207" s="2" t="inlineStr">
        <is>
          <t>3</t>
        </is>
      </c>
      <c r="J207" s="2" t="inlineStr">
        <is>
          <t/>
        </is>
      </c>
      <c r="K207" t="inlineStr">
        <is>
          <t>vyjmutí povolenek z&lt;i&gt; &lt;a href="https://iate.europa.eu/entry/result/3561904/all" target="_blank"&gt;rezervy tržní stability&lt;/a&gt;&lt;/i&gt;</t>
        </is>
      </c>
      <c r="L207" s="2" t="inlineStr">
        <is>
          <t>kvotefrigivelse|
frigivelse af kvoter</t>
        </is>
      </c>
      <c r="M207" s="2" t="inlineStr">
        <is>
          <t>3|
3</t>
        </is>
      </c>
      <c r="N207" s="2" t="inlineStr">
        <is>
          <t xml:space="preserve">|
</t>
        </is>
      </c>
      <c r="O207" t="inlineStr">
        <is>
          <t>udtagning af kvoter
fra &lt;a href="https://iate.europa.eu/entry/result/3561904/da" target="_blank"&gt;markedsstabilitetsreserven&lt;/a&gt;</t>
        </is>
      </c>
      <c r="P207" s="2" t="inlineStr">
        <is>
          <t>Freigabe von Zertifikaten</t>
        </is>
      </c>
      <c r="Q207" s="2" t="inlineStr">
        <is>
          <t>3</t>
        </is>
      </c>
      <c r="R207" s="2" t="inlineStr">
        <is>
          <t/>
        </is>
      </c>
      <c r="S207" t="inlineStr">
        <is>
          <t>Entnahme von Zertifikaten aus der &lt;a href="https://iate.europa.eu/entry/result/3561904/all" target="_blank"&gt;Marktstabilitätsreserve&lt;/a&gt;</t>
        </is>
      </c>
      <c r="T207" s="2" t="inlineStr">
        <is>
          <t>απελευθέρωση δικαιωμάτων</t>
        </is>
      </c>
      <c r="U207" s="2" t="inlineStr">
        <is>
          <t>3</t>
        </is>
      </c>
      <c r="V207" s="2" t="inlineStr">
        <is>
          <t/>
        </is>
      </c>
      <c r="W207" t="inlineStr">
        <is>
          <t>αφαίρεση δικαιωμάτων από το &lt;a href="https://iate.europa.eu/entry/result/3561904/en-el" target="_blank"&gt;αποθεματικό για τη σταθερότητα της αγοράς&lt;/a&gt;</t>
        </is>
      </c>
      <c r="X207" s="2" t="inlineStr">
        <is>
          <t>release of allowances|
allowance release</t>
        </is>
      </c>
      <c r="Y207" s="2" t="inlineStr">
        <is>
          <t>3|
3</t>
        </is>
      </c>
      <c r="Z207" s="2" t="inlineStr">
        <is>
          <t xml:space="preserve">|
</t>
        </is>
      </c>
      <c r="AA207" t="inlineStr">
        <is>
          <t>taking allowances out of the &lt;i&gt;&lt;a href="https://iate.europa.eu/entry/result/3561904/all" target="_blank"&gt;market stability reserve&lt;/a&gt;&lt;/i&gt;</t>
        </is>
      </c>
      <c r="AB207" s="2" t="inlineStr">
        <is>
          <t>retirada de derechos de emisión</t>
        </is>
      </c>
      <c r="AC207" s="2" t="inlineStr">
        <is>
          <t>3</t>
        </is>
      </c>
      <c r="AD207" s="2" t="inlineStr">
        <is>
          <t/>
        </is>
      </c>
      <c r="AE207" t="inlineStr">
        <is>
          <t/>
        </is>
      </c>
      <c r="AF207" s="2" t="inlineStr">
        <is>
          <t>LHÜde vabastamine</t>
        </is>
      </c>
      <c r="AG207" s="2" t="inlineStr">
        <is>
          <t>2</t>
        </is>
      </c>
      <c r="AH207" s="2" t="inlineStr">
        <is>
          <t/>
        </is>
      </c>
      <c r="AI207" t="inlineStr">
        <is>
          <t/>
        </is>
      </c>
      <c r="AJ207" s="2" t="inlineStr">
        <is>
          <t>päästöoikeuksien vapauttaminen</t>
        </is>
      </c>
      <c r="AK207" s="2" t="inlineStr">
        <is>
          <t>3</t>
        </is>
      </c>
      <c r="AL207" s="2" t="inlineStr">
        <is>
          <t/>
        </is>
      </c>
      <c r="AM207" t="inlineStr">
        <is>
          <t>päästöoikeuksien ottaminen markkinavakausvarannosta</t>
        </is>
      </c>
      <c r="AN207" s="2" t="inlineStr">
        <is>
          <t>prélèvement de quotas</t>
        </is>
      </c>
      <c r="AO207" s="2" t="inlineStr">
        <is>
          <t>3</t>
        </is>
      </c>
      <c r="AP207" s="2" t="inlineStr">
        <is>
          <t/>
        </is>
      </c>
      <c r="AQ207" t="inlineStr">
        <is>
          <t>retrait de quotas de la &lt;a href="https://iate.europa.eu/entry/result/3561904/all" target="_blank"&gt;réserve de stabilité du marché&lt;/a&gt; afin de les remettre aux enchères sur le marché et donc d'ajuster automatiquement le nombre de quotas en circulation</t>
        </is>
      </c>
      <c r="AR207" s="2" t="inlineStr">
        <is>
          <t>scaoileadh liúntas</t>
        </is>
      </c>
      <c r="AS207" s="2" t="inlineStr">
        <is>
          <t>3</t>
        </is>
      </c>
      <c r="AT207" s="2" t="inlineStr">
        <is>
          <t/>
        </is>
      </c>
      <c r="AU207" t="inlineStr">
        <is>
          <t/>
        </is>
      </c>
      <c r="AV207" s="2" t="inlineStr">
        <is>
          <t>oslobađanje emisijskih jedinica</t>
        </is>
      </c>
      <c r="AW207" s="2" t="inlineStr">
        <is>
          <t>3</t>
        </is>
      </c>
      <c r="AX207" s="2" t="inlineStr">
        <is>
          <t/>
        </is>
      </c>
      <c r="AY207" t="inlineStr">
        <is>
          <t/>
        </is>
      </c>
      <c r="AZ207" s="2" t="inlineStr">
        <is>
          <t>kibocsátási egységek felszabadítása</t>
        </is>
      </c>
      <c r="BA207" s="2" t="inlineStr">
        <is>
          <t>3</t>
        </is>
      </c>
      <c r="BB207" s="2" t="inlineStr">
        <is>
          <t/>
        </is>
      </c>
      <c r="BC207" t="inlineStr">
        <is>
          <t/>
        </is>
      </c>
      <c r="BD207" s="2" t="inlineStr">
        <is>
          <t>emissione di quote</t>
        </is>
      </c>
      <c r="BE207" s="2" t="inlineStr">
        <is>
          <t>3</t>
        </is>
      </c>
      <c r="BF207" s="2" t="inlineStr">
        <is>
          <t/>
        </is>
      </c>
      <c r="BG207" t="inlineStr">
        <is>
          <t>prelievo di quote dalla &lt;a href="https://iate.europa.eu/entry/result/3561904/en-it" target="_blank"&gt;riserva stabilizzatrice del mercato&lt;/a&gt;</t>
        </is>
      </c>
      <c r="BH207" s="2" t="inlineStr">
        <is>
          <t>apyvartinių taršos leidimų perkėlimas į apyvartą|
apyvartinių taršos leidimų perkėlimas iš RSR|
apyvartinių taršos leidimų grąžinimas į apyvartą</t>
        </is>
      </c>
      <c r="BI207" s="2" t="inlineStr">
        <is>
          <t>2|
2|
2</t>
        </is>
      </c>
      <c r="BJ207" s="2" t="inlineStr">
        <is>
          <t xml:space="preserve">|
|
</t>
        </is>
      </c>
      <c r="BK207" t="inlineStr">
        <is>
          <t/>
        </is>
      </c>
      <c r="BL207" s="2" t="inlineStr">
        <is>
          <t>kvotu atbrīvošana</t>
        </is>
      </c>
      <c r="BM207" s="2" t="inlineStr">
        <is>
          <t>3</t>
        </is>
      </c>
      <c r="BN207" s="2" t="inlineStr">
        <is>
          <t/>
        </is>
      </c>
      <c r="BO207" t="inlineStr">
        <is>
          <t/>
        </is>
      </c>
      <c r="BP207" s="2" t="inlineStr">
        <is>
          <t>rilaxx ta' kwoti</t>
        </is>
      </c>
      <c r="BQ207" s="2" t="inlineStr">
        <is>
          <t>3</t>
        </is>
      </c>
      <c r="BR207" s="2" t="inlineStr">
        <is>
          <t/>
        </is>
      </c>
      <c r="BS207" t="inlineStr">
        <is>
          <t>it-tneħħija tal-kwoti mill-MSR</t>
        </is>
      </c>
      <c r="BT207" s="2" t="inlineStr">
        <is>
          <t>vrijgave van emissierechten</t>
        </is>
      </c>
      <c r="BU207" s="2" t="inlineStr">
        <is>
          <t>3</t>
        </is>
      </c>
      <c r="BV207" s="2" t="inlineStr">
        <is>
          <t/>
        </is>
      </c>
      <c r="BW207" t="inlineStr">
        <is>
          <t>vrijgave van emissierechten uit de marktstabiliteitsreserve</t>
        </is>
      </c>
      <c r="BX207" s="2" t="inlineStr">
        <is>
          <t>uwolnienie uprawnień</t>
        </is>
      </c>
      <c r="BY207" s="2" t="inlineStr">
        <is>
          <t>3</t>
        </is>
      </c>
      <c r="BZ207" s="2" t="inlineStr">
        <is>
          <t/>
        </is>
      </c>
      <c r="CA207" t="inlineStr">
        <is>
          <t>wyjęcie uprawnień z &lt;a href="https://iate.europa.eu/entry/result/3561904/pl" target="_blank"&gt;rezerwy stabilności rynkowej&lt;/a&gt;</t>
        </is>
      </c>
      <c r="CB207" s="2" t="inlineStr">
        <is>
          <t>retirada de licenças de emissão</t>
        </is>
      </c>
      <c r="CC207" s="2" t="inlineStr">
        <is>
          <t>3</t>
        </is>
      </c>
      <c r="CD207" s="2" t="inlineStr">
        <is>
          <t/>
        </is>
      </c>
      <c r="CE207" t="inlineStr">
        <is>
          <t>Remoção de licenças da &lt;a href="https://iate.europa.eu/entry/result/3561904/pt" target="_blank"&gt;reserva de estabilização do mercado&lt;/a&gt; com base no aumento excessivo do preço médio das licenças de emissão.</t>
        </is>
      </c>
      <c r="CF207" s="2" t="inlineStr">
        <is>
          <t>scoatere a certificatelor din rezervă</t>
        </is>
      </c>
      <c r="CG207" s="2" t="inlineStr">
        <is>
          <t>3</t>
        </is>
      </c>
      <c r="CH207" s="2" t="inlineStr">
        <is>
          <t/>
        </is>
      </c>
      <c r="CI207" t="inlineStr">
        <is>
          <t>scoatere a certificatelor din &lt;a href="https://iate.europa.eu/entry/result/3561904/ro" target="_blank"&gt;rezerva pentru stabilitatea pieței&lt;/a&gt;</t>
        </is>
      </c>
      <c r="CJ207" s="2" t="inlineStr">
        <is>
          <t>uvoľnenie kvót</t>
        </is>
      </c>
      <c r="CK207" s="2" t="inlineStr">
        <is>
          <t>3</t>
        </is>
      </c>
      <c r="CL207" s="2" t="inlineStr">
        <is>
          <t/>
        </is>
      </c>
      <c r="CM207" t="inlineStr">
        <is>
          <t>výber kvót z &lt;a href="https://iate.europa.eu/entry/result/3561904/SK" target="_blank"&gt;trhovej stabilizačnej rezervy&lt;/a&gt;</t>
        </is>
      </c>
      <c r="CN207" s="2" t="inlineStr">
        <is>
          <t>sprostitev pravic</t>
        </is>
      </c>
      <c r="CO207" s="2" t="inlineStr">
        <is>
          <t>3</t>
        </is>
      </c>
      <c r="CP207" s="2" t="inlineStr">
        <is>
          <t/>
        </is>
      </c>
      <c r="CQ207" t="inlineStr">
        <is>
          <t>jemanje pravic iz &lt;a href="https://iate.europa.eu/entry/result/3561904/sl" target="_blank"&gt;rezerve za stabilnost trga&lt;/a&gt;</t>
        </is>
      </c>
      <c r="CR207" s="2" t="inlineStr">
        <is>
          <t>uttag av utsläppsrätter</t>
        </is>
      </c>
      <c r="CS207" s="2" t="inlineStr">
        <is>
          <t>3</t>
        </is>
      </c>
      <c r="CT207" s="2" t="inlineStr">
        <is>
          <t/>
        </is>
      </c>
      <c r="CU207" t="inlineStr">
        <is>
          <t/>
        </is>
      </c>
    </row>
    <row r="208">
      <c r="A208" s="1" t="str">
        <f>HYPERLINK("https://iate.europa.eu/entry/result/3619396/all", "3619396")</f>
        <v>3619396</v>
      </c>
      <c r="B208" t="inlineStr">
        <is>
          <t>INTERNATIONAL RELATIONS</t>
        </is>
      </c>
      <c r="C208" t="inlineStr">
        <is>
          <t>INTERNATIONAL RELATIONS|international affairs|international instrument|international convention|UN convention|UN Framework Convention on Climate Change</t>
        </is>
      </c>
      <c r="D208" s="2" t="inlineStr">
        <is>
          <t>категория за докладване</t>
        </is>
      </c>
      <c r="E208" s="2" t="inlineStr">
        <is>
          <t>3</t>
        </is>
      </c>
      <c r="F208" s="2" t="inlineStr">
        <is>
          <t/>
        </is>
      </c>
      <c r="G208" t="inlineStr">
        <is>
          <t/>
        </is>
      </c>
      <c r="H208" s="2" t="inlineStr">
        <is>
          <t>kategorie vykazování|
kategorie emisí a pohlcování</t>
        </is>
      </c>
      <c r="I208" s="2" t="inlineStr">
        <is>
          <t>3|
3</t>
        </is>
      </c>
      <c r="J208" s="2" t="inlineStr">
        <is>
          <t xml:space="preserve">|
</t>
        </is>
      </c>
      <c r="K208" t="inlineStr">
        <is>
          <t/>
        </is>
      </c>
      <c r="L208" s="2" t="inlineStr">
        <is>
          <t>rapporteringskategori</t>
        </is>
      </c>
      <c r="M208" s="2" t="inlineStr">
        <is>
          <t>3</t>
        </is>
      </c>
      <c r="N208" s="2" t="inlineStr">
        <is>
          <t/>
        </is>
      </c>
      <c r="O208" t="inlineStr">
        <is>
          <t/>
        </is>
      </c>
      <c r="P208" s="2" t="inlineStr">
        <is>
          <t>Emissions- und Abbaukategorie|
Meldekategorie</t>
        </is>
      </c>
      <c r="Q208" s="2" t="inlineStr">
        <is>
          <t>3|
3</t>
        </is>
      </c>
      <c r="R208" s="2" t="inlineStr">
        <is>
          <t xml:space="preserve">|
</t>
        </is>
      </c>
      <c r="S208" t="inlineStr">
        <is>
          <t>Kategorie, die für die Erstellung von nationalen Treibhausgasinventaren im Rahmen des UNFCCC in den &lt;a href="https://iate.europa.eu/entry/result/3588045/all" target="_blank"&gt;Tabellen im gemeinsamen Berichtsformat&lt;/a&gt; verwendet wird</t>
        </is>
      </c>
      <c r="T208" s="2" t="inlineStr">
        <is>
          <t>κατηγορία αναφοράς</t>
        </is>
      </c>
      <c r="U208" s="2" t="inlineStr">
        <is>
          <t>3</t>
        </is>
      </c>
      <c r="V208" s="2" t="inlineStr">
        <is>
          <t/>
        </is>
      </c>
      <c r="W208" t="inlineStr">
        <is>
          <t>κατηγορία που χρησιμοποιείται για τη συμπλήρωση των εθνικών απογραφών αερίων θερμοκηπίου στο πλαίσιο της UNFCCC με τη χρήση του &lt;a href="https://iate.europa.eu/entry/result/3588045/en-el" target="_blank"&gt;πίνακα κοινού μορφοτύπου υποβολής εκθέσεων&lt;/a&gt;</t>
        </is>
      </c>
      <c r="X208" s="2" t="inlineStr">
        <is>
          <t>category of emissions and removals|
reporting category</t>
        </is>
      </c>
      <c r="Y208" s="2" t="inlineStr">
        <is>
          <t>3|
3</t>
        </is>
      </c>
      <c r="Z208" s="2" t="inlineStr">
        <is>
          <t xml:space="preserve">|
</t>
        </is>
      </c>
      <c r="AA208" t="inlineStr">
        <is>
          <t>category used for the completion of national greenhouse gas inventories under the UNFCCC using the &lt;a href="https://iate.europa.eu/entry/result/3588045/en" target="_blank"&gt;common reporting format table&lt;/a&gt;</t>
        </is>
      </c>
      <c r="AB208" s="2" t="inlineStr">
        <is>
          <t>categoría de generación de informes</t>
        </is>
      </c>
      <c r="AC208" s="2" t="inlineStr">
        <is>
          <t>3</t>
        </is>
      </c>
      <c r="AD208" s="2" t="inlineStr">
        <is>
          <t/>
        </is>
      </c>
      <c r="AE208" t="inlineStr">
        <is>
          <t>Categoría empleada en los inventarios nacionales de gases de efecto invernadero en el marco de la CMNUCC que utilizan el&lt;a href="https://iate.europa.eu/entry/result/3588045/es" target="_blank"&gt; cuadro del formulario común para los informes&lt;/a&gt;.</t>
        </is>
      </c>
      <c r="AF208" s="2" t="inlineStr">
        <is>
          <t>aruandluskategooria</t>
        </is>
      </c>
      <c r="AG208" s="2" t="inlineStr">
        <is>
          <t>3</t>
        </is>
      </c>
      <c r="AH208" s="2" t="inlineStr">
        <is>
          <t/>
        </is>
      </c>
      <c r="AI208" t="inlineStr">
        <is>
          <t>kategooria, mida kasutatakse &lt;i&gt;ÜRO kliimamuutuste raamkonventsiooni &lt;/i&gt;&lt;a href="/entry/result/843910/all" id="ENTRY_TO_ENTRY_CONVERTER" target="_blank"&gt;IATE:843910&lt;/a&gt; kasvuhoonegaaside riiklike inventuuride esitamiseks&lt;i&gt; ühises aruandlustabelis &lt;/i&gt;&lt;a href="/entry/result/3588045/all" id="ENTRY_TO_ENTRY_CONVERTER" target="_blank"&gt;IATE:3588045&lt;/a&gt;</t>
        </is>
      </c>
      <c r="AJ208" s="2" t="inlineStr">
        <is>
          <t>raportointiluokka</t>
        </is>
      </c>
      <c r="AK208" s="2" t="inlineStr">
        <is>
          <t>3</t>
        </is>
      </c>
      <c r="AL208" s="2" t="inlineStr">
        <is>
          <t/>
        </is>
      </c>
      <c r="AM208" t="inlineStr">
        <is>
          <t>luokka,
jota käytetään toteutettaessa UNFCCC:n mukaisia kansallisia
kasvihuonekaasuinventaarioita käyttäen &lt;a href="https://iate.europa.eu/entry/result/3588045/fi" target="_blank"&gt;määrämuotoista raportointitaulukkoa&lt;/a&gt;</t>
        </is>
      </c>
      <c r="AN208" s="2" t="inlineStr">
        <is>
          <t>catégorie de déclaration|
catégorie d'émissions et d'absorptions</t>
        </is>
      </c>
      <c r="AO208" s="2" t="inlineStr">
        <is>
          <t>3|
3</t>
        </is>
      </c>
      <c r="AP208" s="2" t="inlineStr">
        <is>
          <t xml:space="preserve">|
</t>
        </is>
      </c>
      <c r="AQ208" t="inlineStr">
        <is>
          <t>catégorie utilisée pour la réalisation des inventaires nationaux de gaz à effet de serre à l'aide d'un tableau de déclaration commun dans le cadre de la convention-cadre des Nations unies sur les changements climatiques (CCNUCC)</t>
        </is>
      </c>
      <c r="AR208" s="2" t="inlineStr">
        <is>
          <t>catagóir thuairisciúcháin</t>
        </is>
      </c>
      <c r="AS208" s="2" t="inlineStr">
        <is>
          <t>3</t>
        </is>
      </c>
      <c r="AT208" s="2" t="inlineStr">
        <is>
          <t/>
        </is>
      </c>
      <c r="AU208" t="inlineStr">
        <is>
          <t/>
        </is>
      </c>
      <c r="AV208" s="2" t="inlineStr">
        <is>
          <t>kategorija izvješćivanja</t>
        </is>
      </c>
      <c r="AW208" s="2" t="inlineStr">
        <is>
          <t>3</t>
        </is>
      </c>
      <c r="AX208" s="2" t="inlineStr">
        <is>
          <t/>
        </is>
      </c>
      <c r="AY208" t="inlineStr">
        <is>
          <t/>
        </is>
      </c>
      <c r="AZ208" s="2" t="inlineStr">
        <is>
          <t>jelentéstételi kategória</t>
        </is>
      </c>
      <c r="BA208" s="2" t="inlineStr">
        <is>
          <t>3</t>
        </is>
      </c>
      <c r="BB208" s="2" t="inlineStr">
        <is>
          <t/>
        </is>
      </c>
      <c r="BC208" t="inlineStr">
        <is>
          <t/>
        </is>
      </c>
      <c r="BD208" s="2" t="inlineStr">
        <is>
          <t>categoria di rendicontazione</t>
        </is>
      </c>
      <c r="BE208" s="2" t="inlineStr">
        <is>
          <t>3</t>
        </is>
      </c>
      <c r="BF208" s="2" t="inlineStr">
        <is>
          <t/>
        </is>
      </c>
      <c r="BG208" t="inlineStr">
        <is>
          <t>categoria utilizzata per la compilazione dell'inventario nazionale dei gas a effetto serra previsto dall'UNFCCC nella &lt;a href="https://iate.europa.eu/entry/result/3588045/en-it" target="_blank"&gt;tabella per la comunicazione secondo il formato comune&lt;/a&gt;</t>
        </is>
      </c>
      <c r="BH208" s="2" t="inlineStr">
        <is>
          <t>ataskaitos kategorija</t>
        </is>
      </c>
      <c r="BI208" s="2" t="inlineStr">
        <is>
          <t>3</t>
        </is>
      </c>
      <c r="BJ208" s="2" t="inlineStr">
        <is>
          <t/>
        </is>
      </c>
      <c r="BK208" t="inlineStr">
        <is>
          <t/>
        </is>
      </c>
      <c r="BL208" s="2" t="inlineStr">
        <is>
          <t>ziņošanas kategorija|
emisiju un piesaistījumu kategorija</t>
        </is>
      </c>
      <c r="BM208" s="2" t="inlineStr">
        <is>
          <t>2|
2</t>
        </is>
      </c>
      <c r="BN208" s="2" t="inlineStr">
        <is>
          <t xml:space="preserve">|
</t>
        </is>
      </c>
      <c r="BO208" t="inlineStr">
        <is>
          <t/>
        </is>
      </c>
      <c r="BP208" s="2" t="inlineStr">
        <is>
          <t>kategorija tar-rapportar</t>
        </is>
      </c>
      <c r="BQ208" s="2" t="inlineStr">
        <is>
          <t>3</t>
        </is>
      </c>
      <c r="BR208" s="2" t="inlineStr">
        <is>
          <t/>
        </is>
      </c>
      <c r="BS208" t="inlineStr">
        <is>
          <t>kategorija li tintuża biex jitlestew l-inventarji nazzjonali tal-gassijiet b'effett serra fil-qafas tal-&lt;a href="https://iate.europa.eu/entry/slideshow/1631603752685/843910/mt" target="_blank"&gt;Konvenzjoni Qafas tan-Nazzjonijiet Uniti dwar it-Tibdil fil-Klima&lt;/a&gt; (UNFCCC) permezz tat-tabella komuni tar-rapportar</t>
        </is>
      </c>
      <c r="BT208" s="2" t="inlineStr">
        <is>
          <t>rapportagecategorie</t>
        </is>
      </c>
      <c r="BU208" s="2" t="inlineStr">
        <is>
          <t>3</t>
        </is>
      </c>
      <c r="BV208" s="2" t="inlineStr">
        <is>
          <t/>
        </is>
      </c>
      <c r="BW208" t="inlineStr">
        <is>
          <t>categorie die wordt gebruikt bij het opstellen van nationale broeikasgasinventarissen aan de hand van de tabel van het gemeenschappelijk rapportageformaat in het kader van het Raamverdrag van de Verenigde Naties inzake klimaatverandering (UNFCCC)</t>
        </is>
      </c>
      <c r="BX208" s="2" t="inlineStr">
        <is>
          <t>kategoria sprawozdawcza</t>
        </is>
      </c>
      <c r="BY208" s="2" t="inlineStr">
        <is>
          <t>3</t>
        </is>
      </c>
      <c r="BZ208" s="2" t="inlineStr">
        <is>
          <t/>
        </is>
      </c>
      <c r="CA208" t="inlineStr">
        <is>
          <t/>
        </is>
      </c>
      <c r="CB208" s="2" t="inlineStr">
        <is>
          <t>categoria de comunicação de informações</t>
        </is>
      </c>
      <c r="CC208" s="2" t="inlineStr">
        <is>
          <t>3</t>
        </is>
      </c>
      <c r="CD208" s="2" t="inlineStr">
        <is>
          <t/>
        </is>
      </c>
      <c r="CE208" t="inlineStr">
        <is>
          <t>Categoria usada nos inventários nacionais de gases com efeito de estufa da &lt;a href="https://iate.europa.eu/entry/result/843910/pt" target="_blank"&gt;CQNUAC&lt;/a&gt; no contexto do &lt;a href="https://iate.europa.eu/entry/result/3588045/pt" target="_blank"&gt;quadro comum de comunicação&lt;/a&gt;.</t>
        </is>
      </c>
      <c r="CF208" s="2" t="inlineStr">
        <is>
          <t>categorie de raportare</t>
        </is>
      </c>
      <c r="CG208" s="2" t="inlineStr">
        <is>
          <t>3</t>
        </is>
      </c>
      <c r="CH208" s="2" t="inlineStr">
        <is>
          <t/>
        </is>
      </c>
      <c r="CI208" t="inlineStr">
        <is>
          <t/>
        </is>
      </c>
      <c r="CJ208" s="2" t="inlineStr">
        <is>
          <t>kategória nahlasovania|
kategória emisií a odstraňovania</t>
        </is>
      </c>
      <c r="CK208" s="2" t="inlineStr">
        <is>
          <t>3|
3</t>
        </is>
      </c>
      <c r="CL208" s="2" t="inlineStr">
        <is>
          <t xml:space="preserve">|
</t>
        </is>
      </c>
      <c r="CM208" t="inlineStr">
        <is>
          <t/>
        </is>
      </c>
      <c r="CN208" s="2" t="inlineStr">
        <is>
          <t>kategorija emisij in odvzemov|
kategorija poročanja</t>
        </is>
      </c>
      <c r="CO208" s="2" t="inlineStr">
        <is>
          <t>3|
3</t>
        </is>
      </c>
      <c r="CP208" s="2" t="inlineStr">
        <is>
          <t xml:space="preserve">|
</t>
        </is>
      </c>
      <c r="CQ208" t="inlineStr">
        <is>
          <t/>
        </is>
      </c>
      <c r="CR208" s="2" t="inlineStr">
        <is>
          <t>rapporteringskategori</t>
        </is>
      </c>
      <c r="CS208" s="2" t="inlineStr">
        <is>
          <t>3</t>
        </is>
      </c>
      <c r="CT208" s="2" t="inlineStr">
        <is>
          <t/>
        </is>
      </c>
      <c r="CU208" t="inlineStr">
        <is>
          <t/>
        </is>
      </c>
    </row>
    <row r="209">
      <c r="A209" s="1" t="str">
        <f>HYPERLINK("https://iate.europa.eu/entry/result/244236/all", "244236")</f>
        <v>244236</v>
      </c>
      <c r="B209" t="inlineStr">
        <is>
          <t>ENVIRONMENT</t>
        </is>
      </c>
      <c r="C209" t="inlineStr">
        <is>
          <t>ENVIRONMENT|environmental policy|climate change policy|reduction of gas emissions;ENVIRONMENT|deterioration of the environment|nuisance|pollutant|atmospheric pollutant|greenhouse gas</t>
        </is>
      </c>
      <c r="D209" s="2" t="inlineStr">
        <is>
          <t>допълнителен резерв</t>
        </is>
      </c>
      <c r="E209" s="2" t="inlineStr">
        <is>
          <t>3</t>
        </is>
      </c>
      <c r="F209" s="2" t="inlineStr">
        <is>
          <t/>
        </is>
      </c>
      <c r="G209" t="inlineStr">
        <is>
          <t/>
        </is>
      </c>
      <c r="H209" s="2" t="inlineStr">
        <is>
          <t>dodatečná rezerva</t>
        </is>
      </c>
      <c r="I209" s="2" t="inlineStr">
        <is>
          <t>3</t>
        </is>
      </c>
      <c r="J209" s="2" t="inlineStr">
        <is>
          <t/>
        </is>
      </c>
      <c r="K209" t="inlineStr">
        <is>
          <t>rezerva, která bude stanovena v &lt;a href="https://iate.europa.eu/entry/result/3518021/en" target="_blank"&gt;&lt;i&gt;registru Unie&lt;/i&gt;&lt;/a&gt;, pokud EU do roku 2030 sníží čisté emise skleníkových plynů alespoň o 55 % ve srovnání s úrovněmi z roku 1990 v souladu s článkem 3 (EU) 
2021/1119 a s přihlédnutím k maximální mezní hodnotě příspěvku &lt;a href="https://iate.europa.eu/entry/result/3588508/en" target="_blank"&gt;&lt;i&gt;čistých pohlcení&lt;/i&gt;&lt;/a&gt;</t>
        </is>
      </c>
      <c r="L209" s="2" t="inlineStr">
        <is>
          <t>yderligere reserve</t>
        </is>
      </c>
      <c r="M209" s="2" t="inlineStr">
        <is>
          <t>3</t>
        </is>
      </c>
      <c r="N209" s="2" t="inlineStr">
        <is>
          <t/>
        </is>
      </c>
      <c r="O209" t="inlineStr">
        <is>
          <t>reserve, der under
hensyntagen til den maksimale grænse for bidraget fra &lt;a href="https://iate.europa.eu/entry/result/3588508/da" target="_blank"&gt;nettooptag&lt;/a&gt; skal oprettes i
&lt;a href="https://iate.europa.eu/entry/result/3518021/da" target="_blank"&gt;EU-registret&lt;/a&gt;, hvis Unionen senest i 2030 har reduceret nettodrivhusgasemissionerne
med mindst 55 % i forhold til 1990-niveauerne i overensstemmelse med artikel 3
i Europa-Parlamentets og Rådets forordning (EU) 2021/1119</t>
        </is>
      </c>
      <c r="P209" s="2" t="inlineStr">
        <is>
          <t>zusätzliche Reserve</t>
        </is>
      </c>
      <c r="Q209" s="2" t="inlineStr">
        <is>
          <t>3</t>
        </is>
      </c>
      <c r="R209" s="2" t="inlineStr">
        <is>
          <t/>
        </is>
      </c>
      <c r="S209" t="inlineStr">
        <is>
          <t>Reserve, die im &lt;a href="https://iate.europa.eu/entry/result/3518021/all" target="_blank"&gt;Unionsregister&lt;/a&gt; eingerichtet wird, wenn die Union die Nettotreibhausgasemissionen bis 2030 im Einklang mit Artikel 3 der Verordnung (EU) 2021/1119 des Europäischen Parlaments und des Rates und unter Berücksichtigung der Obergrenze für den Beitrag des Nettoabbaus um mindestens 55 % gegenüber dem Stand von 1990 gesenkt hat</t>
        </is>
      </c>
      <c r="T209" s="2" t="inlineStr">
        <is>
          <t>συμπληρωματικό αποθεματικό</t>
        </is>
      </c>
      <c r="U209" s="2" t="inlineStr">
        <is>
          <t>3</t>
        </is>
      </c>
      <c r="V209" s="2" t="inlineStr">
        <is>
          <t/>
        </is>
      </c>
      <c r="W209" t="inlineStr">
        <is>
          <t>αποθεματικό που πρέπει να δημιουργήσει η ΕΕ στο &lt;a href="https://iate.europa.eu/entry/result/3518021/en-el" target="_blank"&gt;ενωσιακό μητρώο&lt;/a&gt; εάν, έως το 2030, η Ένωση έχει μειώσει τις καθαρές εκπομπές αερίων του θερμοκηπίου τουλάχιστον κατά 55 % σε σύγκριση με τα επίπεδα του 1990 σύμφωνα με το άρθρο 3 του κανονισμού (ΕΕ) 2021/1119 του Ευρωπαϊκού Κοινοβουλίου και του Συμβουλίου και λαμβανομένου υπόψη του ανώτατου ορίου της συμβολής των &lt;a href="https://iate.europa.eu/entry/result/3588508/en-el" target="_blank"&gt;καθαρών απορροφήσεων&lt;/a&gt;</t>
        </is>
      </c>
      <c r="X209" s="2" t="inlineStr">
        <is>
          <t>additional reserve</t>
        </is>
      </c>
      <c r="Y209" s="2" t="inlineStr">
        <is>
          <t>3</t>
        </is>
      </c>
      <c r="Z209" s="2" t="inlineStr">
        <is>
          <t/>
        </is>
      </c>
      <c r="AA209" t="inlineStr">
        <is>
          <t>reserve to be established in the &lt;a href="https://iate.europa.eu/entry/result/3518021/en" target="_blank"&gt;&lt;i&gt;Union registry&lt;/i&gt;&lt;/a&gt; if, by 2030, the Union has reduced net
greenhouse gas emissions by at least 55% compared to 1990 levels in compliance
with Article 3 of Regulation (EU) 2021/1119 of the European Parliament and of
the Council, and taking into account the
maximum limit of the contribution of &lt;a href="https://iate.europa.eu/entry/result/3588508/en" target="_blank"&gt;&lt;i&gt;net removals&lt;/i&gt;&lt;/a&gt;</t>
        </is>
      </c>
      <c r="AB209" s="2" t="inlineStr">
        <is>
          <t>reserva adicional</t>
        </is>
      </c>
      <c r="AC209" s="2" t="inlineStr">
        <is>
          <t>3</t>
        </is>
      </c>
      <c r="AD209" s="2" t="inlineStr">
        <is>
          <t/>
        </is>
      </c>
      <c r="AE209" t="inlineStr">
        <is>
          <t>Reserva
que se establecerá en el &lt;a href="https://iate.europa.eu/entry/result/3518021/es" target="_blank"&gt;registro de la Unión&lt;/a&gt; si, de aquí a 2030, la Unión ha
reducido las emisiones netas de gases de efecto invernadero en al menos un
55 % con respecto a los niveles de 1990 de conformidad con el
artículo 3 del Reglamento (UE) 2021/1119 del Parlamento Europeo y del
Consejo, y teniendo en cuenta el límite máximo de la contribución de las
&lt;a href="https://iate.europa.eu/entry/result/3588508/es" target="_blank"&gt;absorciones netas&lt;/a&gt;.</t>
        </is>
      </c>
      <c r="AF209" s="2" t="inlineStr">
        <is>
          <t>lisareserv</t>
        </is>
      </c>
      <c r="AG209" s="2" t="inlineStr">
        <is>
          <t>3</t>
        </is>
      </c>
      <c r="AH209" s="2" t="inlineStr">
        <is>
          <t/>
        </is>
      </c>
      <c r="AI209" t="inlineStr">
        <is>
          <t>uus vabatahtlik reserv, mille eesmärk on aidata liikmesriikidel saavutada nende individuaalsed eesmärgid, võimaldades neil kasutada aastatel 2026–2030 tekkinud kasutamata netosidumist, tingimusel et 2030. aastaks saavutatakse liidu heite 55%lise vähendamise eesmärk</t>
        </is>
      </c>
      <c r="AJ209" s="2" t="inlineStr">
        <is>
          <t>lisävaranto</t>
        </is>
      </c>
      <c r="AK209" s="2" t="inlineStr">
        <is>
          <t>3</t>
        </is>
      </c>
      <c r="AL209" s="2" t="inlineStr">
        <is>
          <t/>
        </is>
      </c>
      <c r="AM209" t="inlineStr">
        <is>
          <t>varanto,
joka perustetaan &lt;a href="https://iate.europa.eu/entry/result/3518021/fi" target="_blank"&gt;unionin rekisteriin&lt;/a&gt;, jos unioni on vuoteen 2030 mennessä
vähentänyt kasvihuonekaasujen nettopäästöjä vähintään 55 prosenttia vuoden 1990
tasosta Euroopan parlamentin ja neuvoston asetuksen (EU) 2021/1119 3 artiklan
mukaisesti ja &lt;a href="https://iate.europa.eu/entry/result/3588508/fi" target="_blank"&gt;nettopoistumien&lt;/a&gt; enimmäisosuus huomioon ottaen</t>
        </is>
      </c>
      <c r="AN209" s="2" t="inlineStr">
        <is>
          <t>réserve supplémentaire</t>
        </is>
      </c>
      <c r="AO209" s="2" t="inlineStr">
        <is>
          <t>3</t>
        </is>
      </c>
      <c r="AP209" s="2" t="inlineStr">
        <is>
          <t/>
        </is>
      </c>
      <c r="AQ209" t="inlineStr">
        <is>
          <t>réserve établie dans le &lt;a href="https://iate.europa.eu/entry/result/3518021/fr" target="_blank"&gt;registre de l’Union&lt;/a&gt; si, d’ici à 2030, l’Union a réduit les émissions nettes de gaz à effet de serre d’au moins 55 % par rapport aux niveaux de 1990 conformément à l’article 3 du règlement (UE) 2021/1119 du Parlement européen et du Conseil, et compte tenu de la limite maximale de la contribution des absorptions nettes</t>
        </is>
      </c>
      <c r="AR209" s="2" t="inlineStr">
        <is>
          <t>cúlchiste breise</t>
        </is>
      </c>
      <c r="AS209" s="2" t="inlineStr">
        <is>
          <t>3</t>
        </is>
      </c>
      <c r="AT209" s="2" t="inlineStr">
        <is>
          <t/>
        </is>
      </c>
      <c r="AU209" t="inlineStr">
        <is>
          <t/>
        </is>
      </c>
      <c r="AV209" s="2" t="inlineStr">
        <is>
          <t>dodatna rezerva</t>
        </is>
      </c>
      <c r="AW209" s="2" t="inlineStr">
        <is>
          <t>3</t>
        </is>
      </c>
      <c r="AX209" s="2" t="inlineStr">
        <is>
          <t/>
        </is>
      </c>
      <c r="AY209" t="inlineStr">
        <is>
          <t/>
        </is>
      </c>
      <c r="AZ209" s="2" t="inlineStr">
        <is>
          <t>további tartalék</t>
        </is>
      </c>
      <c r="BA209" s="2" t="inlineStr">
        <is>
          <t>3</t>
        </is>
      </c>
      <c r="BB209" s="2" t="inlineStr">
        <is>
          <t/>
        </is>
      </c>
      <c r="BC209" t="inlineStr">
        <is>
          <t/>
        </is>
      </c>
      <c r="BD209" s="2" t="inlineStr">
        <is>
          <t>riserva supplementare</t>
        </is>
      </c>
      <c r="BE209" s="2" t="inlineStr">
        <is>
          <t>3</t>
        </is>
      </c>
      <c r="BF209" s="2" t="inlineStr">
        <is>
          <t/>
        </is>
      </c>
      <c r="BG209" t="inlineStr">
        <is>
          <t>&lt;div&gt;riserva di assorbimenti netti di&lt;a href="https://iate.europa.eu/entry/slideshow/1632814828375/835577/en-it" target="_blank"&gt; gas serra&lt;/a&gt; da istituire nel &lt;a href="https://iate.europa.eu/entry/result/3518021/en-it" target="_blank"&gt;registro dell'Unione&lt;/a&gt; se, entro il 2030, l'Unione avrà ridotto le emissioni nette di gas a effetto serra di almeno il 55 % rispetto ai livelli del 1990, conformemente all'articolo 3 del regolamento (UE) 2021/1119, e tenendo conto del limite massimo del contributo degli assorbimenti netti&lt;br&gt;&lt;/div&gt;</t>
        </is>
      </c>
      <c r="BH209" s="2" t="inlineStr">
        <is>
          <t>papildomas rezervas</t>
        </is>
      </c>
      <c r="BI209" s="2" t="inlineStr">
        <is>
          <t>3</t>
        </is>
      </c>
      <c r="BJ209" s="2" t="inlineStr">
        <is>
          <t/>
        </is>
      </c>
      <c r="BK209" t="inlineStr">
        <is>
          <t/>
        </is>
      </c>
      <c r="BL209" s="2" t="inlineStr">
        <is>
          <t>papildu rezerve</t>
        </is>
      </c>
      <c r="BM209" s="2" t="inlineStr">
        <is>
          <t>2</t>
        </is>
      </c>
      <c r="BN209" s="2" t="inlineStr">
        <is>
          <t/>
        </is>
      </c>
      <c r="BO209" t="inlineStr">
        <is>
          <t/>
        </is>
      </c>
      <c r="BP209" s="2" t="inlineStr">
        <is>
          <t>riżerva addizzjonali</t>
        </is>
      </c>
      <c r="BQ209" s="2" t="inlineStr">
        <is>
          <t>3</t>
        </is>
      </c>
      <c r="BR209" s="2" t="inlineStr">
        <is>
          <t/>
        </is>
      </c>
      <c r="BS209" t="inlineStr">
        <is>
          <t>riżerva li għandha tiġi stabbilita fir-&lt;a href="https://iate.europa.eu/entry/result/3518021/mt" target="_blank"&gt;&lt;i&gt;Reġistru tal-Unjoni&lt;/i&gt;&lt;/a&gt; jekk, sal-2030, l-Unjoni tkun naqqset l-emissjonijiet netti ta’ gassijiet serra b’mill-inqas 55% meta mqabbla mal-livelli tal-1990 f’konformità mal-Artikolu 3 tar-Regolament (UE) 2021/1119 tal-Parlament Ewropew u tal-Kunsill, u wara li jitqies il-limitu massimu tal-kontribut tal-assorbimenti netti</t>
        </is>
      </c>
      <c r="BT209" s="2" t="inlineStr">
        <is>
          <t>aanvullende reserve</t>
        </is>
      </c>
      <c r="BU209" s="2" t="inlineStr">
        <is>
          <t>3</t>
        </is>
      </c>
      <c r="BV209" s="2" t="inlineStr">
        <is>
          <t/>
        </is>
      </c>
      <c r="BW209" t="inlineStr">
        <is>
          <t>reserve die wordt aangelegd in het EU-register indien de Unie tegen 2030 haar nettobroeikasgasemissies met ten minste 55 % ten opzichte van de niveaus van 1990 heeft teruggedrongen overeenkomstig artikel 3 van Verordening (EU) 2021/1119 van het Europees Parlement en de Raad, en rekening houdend met de bovengrens van de bijdrage van nettoverwijderingen</t>
        </is>
      </c>
      <c r="BX209" s="2" t="inlineStr">
        <is>
          <t>dodatkowa rezerwa</t>
        </is>
      </c>
      <c r="BY209" s="2" t="inlineStr">
        <is>
          <t>3</t>
        </is>
      </c>
      <c r="BZ209" s="2" t="inlineStr">
        <is>
          <t/>
        </is>
      </c>
      <c r="CA209" t="inlineStr">
        <is>
          <t/>
        </is>
      </c>
      <c r="CB209" s="2" t="inlineStr">
        <is>
          <t>reserva adicional</t>
        </is>
      </c>
      <c r="CC209" s="2" t="inlineStr">
        <is>
          <t>3</t>
        </is>
      </c>
      <c r="CD209" s="2" t="inlineStr">
        <is>
          <t/>
        </is>
      </c>
      <c r="CE209" t="inlineStr">
        <is>
          <t>Reserva voluntária constituída no &lt;br&gt;&lt;a href="https://iate.europa.eu/entry/result/3518021/pt" target="_blank"&gt;Registo da União &lt;/a&gt;no âmbito de um mecanismo que pode ser acionado para efeitos de cumprimento das metas nacionais de Estados-Membros do RPE, permitindo-lhes recorrer a &lt;a href="https://iate.europa.eu/entry/result/3588508/pt" target="_blank"&gt;remoções líquidas&lt;/a&gt; não utilizadas geradas no período compreendido entre 2026 e 2030, desde que a meta da União de redução de 55 % das emissões seja alcançada em 2030.</t>
        </is>
      </c>
      <c r="CF209" s="2" t="inlineStr">
        <is>
          <t>rezervă suplimentară</t>
        </is>
      </c>
      <c r="CG209" s="2" t="inlineStr">
        <is>
          <t>3</t>
        </is>
      </c>
      <c r="CH209" s="2" t="inlineStr">
        <is>
          <t/>
        </is>
      </c>
      <c r="CI209" t="inlineStr">
        <is>
          <t>rezervă voluntară în registrul Uniunii formată din eventualele credite LULUCF neutilizate la sfârșitul celei de a doua perioade de conformitate</t>
        </is>
      </c>
      <c r="CJ209" s="2" t="inlineStr">
        <is>
          <t>dodatočná rezerva</t>
        </is>
      </c>
      <c r="CK209" s="2" t="inlineStr">
        <is>
          <t>3</t>
        </is>
      </c>
      <c r="CL209" s="2" t="inlineStr">
        <is>
          <t/>
        </is>
      </c>
      <c r="CM209" t="inlineStr">
        <is>
          <t>rezerva zriadená v &lt;a href="https://iate.europa.eu/entry/result/3518021/sk" target="_blank"&gt;registri Únie&lt;/a&gt; v prípade, že Únia do roku 2030 zníži čisté emisie skleníkových plynov o najmenej 55 % v porovnaní s úrovňami z roku 1990 v súlade s článkom 3 nariadenia Európskeho parlamentu a Rady (EÚ) 2021/1119, pričom sa zohľadní maximálny limit príspevku &lt;a href="https://iate.europa.eu/entry/result/3588508/sk" target="_blank"&gt;čistého odstraňovania&lt;/a&gt;</t>
        </is>
      </c>
      <c r="CN209" s="2" t="inlineStr">
        <is>
          <t>dodatna rezerva</t>
        </is>
      </c>
      <c r="CO209" s="2" t="inlineStr">
        <is>
          <t>3</t>
        </is>
      </c>
      <c r="CP209" s="2" t="inlineStr">
        <is>
          <t/>
        </is>
      </c>
      <c r="CQ209" t="inlineStr">
        <is>
          <t>&lt;div&gt;rezerva, ki naj bi se vzpostavila v &lt;a href="https://iate.europa.eu/entry/result/3518021/sl" target="_blank"&gt;registru Unije&lt;/a&gt;, če bo Unija do leta 2030 neto emisije toplogrednih plinov zmanjšala za vsaj 55 % v primerjavi z ravnmi iz leta 1990 v skladu s členom 3 Uredbe (EU) 2021/1119 Evropskega parlamenta in Sveta** , pri čemer se upošteva zgornja meja prispevka &lt;a href="https://iate.europa.eu/entry/result/3588508/sl" target="_blank"&gt;neto odvzemov&lt;/a&gt;&lt;/div&gt;</t>
        </is>
      </c>
      <c r="CR209" s="2" t="inlineStr">
        <is>
          <t>tilläggsreserv</t>
        </is>
      </c>
      <c r="CS209" s="2" t="inlineStr">
        <is>
          <t>3</t>
        </is>
      </c>
      <c r="CT209" s="2" t="inlineStr">
        <is>
          <t/>
        </is>
      </c>
      <c r="CU209" t="inlineStr">
        <is>
          <t/>
        </is>
      </c>
    </row>
    <row r="210">
      <c r="A210" s="1" t="str">
        <f>HYPERLINK("https://iate.europa.eu/entry/result/3619394/all", "3619394")</f>
        <v>3619394</v>
      </c>
      <c r="B210" t="inlineStr">
        <is>
          <t>ENVIRONMENT;AGRICULTURE, FORESTRY AND FISHERIES</t>
        </is>
      </c>
      <c r="C210" t="inlineStr">
        <is>
          <t>ENVIRONMENT|environmental policy|climate change policy|adaptation to climate change;AGRICULTURE, FORESTRY AND FISHERIES|cultivation of agricultural land|land use;ENVIRONMENT|environmental policy|climate change policy|reduction of gas emissions</t>
        </is>
      </c>
      <c r="D210" s="2" t="inlineStr">
        <is>
          <t>смекчаване на изменението на климата на сушата</t>
        </is>
      </c>
      <c r="E210" s="2" t="inlineStr">
        <is>
          <t>3</t>
        </is>
      </c>
      <c r="F210" s="2" t="inlineStr">
        <is>
          <t/>
        </is>
      </c>
      <c r="G210" t="inlineStr">
        <is>
          <t/>
        </is>
      </c>
      <c r="H210" s="2" t="inlineStr">
        <is>
          <t>zmírňování změny klimatu pomocí půdních opatření|
zmírňování pomocí půdních opatření</t>
        </is>
      </c>
      <c r="I210" s="2" t="inlineStr">
        <is>
          <t>3|
3</t>
        </is>
      </c>
      <c r="J210" s="2" t="inlineStr">
        <is>
          <t xml:space="preserve">|
</t>
        </is>
      </c>
      <c r="K210" t="inlineStr">
        <is>
          <t/>
        </is>
      </c>
      <c r="L210" s="2" t="inlineStr">
        <is>
          <t>arealbaseret modvirkning|
arealbaseret modvirkning af klimaændringer</t>
        </is>
      </c>
      <c r="M210" s="2" t="inlineStr">
        <is>
          <t>3|
3</t>
        </is>
      </c>
      <c r="N210" s="2" t="inlineStr">
        <is>
          <t xml:space="preserve">|
</t>
        </is>
      </c>
      <c r="O210" t="inlineStr">
        <is>
          <t>&lt;a href="https://iate.europa.eu/entry/result/914842/da" target="_blank"&gt;modvirkning af klimaændringer&lt;/a&gt; på grundlag af arealbaserede foranstaltninger</t>
        </is>
      </c>
      <c r="P210" s="2" t="inlineStr">
        <is>
          <t>landbasierter Klimaschutz</t>
        </is>
      </c>
      <c r="Q210" s="2" t="inlineStr">
        <is>
          <t>3</t>
        </is>
      </c>
      <c r="R210" s="2" t="inlineStr">
        <is>
          <t/>
        </is>
      </c>
      <c r="S210" t="inlineStr">
        <is>
          <t>auf landbasierten Maßnahmen beruhender &lt;a href="https://iate.europa.eu/entry/result/914842/all" target="_blank"&gt;Klimaschutz&lt;/a&gt;</t>
        </is>
      </c>
      <c r="T210" s="2" t="inlineStr">
        <is>
          <t>μετριασμός της κλιματικής αλλαγής βασιζόμενος στις χερσαίες εκτάσεις</t>
        </is>
      </c>
      <c r="U210" s="2" t="inlineStr">
        <is>
          <t>2</t>
        </is>
      </c>
      <c r="V210" s="2" t="inlineStr">
        <is>
          <t/>
        </is>
      </c>
      <c r="W210" t="inlineStr">
        <is>
          <t>&lt;a href="https://iate.europa.eu/entry/result/914842/en-el" target="_blank"&gt;μετριασμός της κλιματικής αλλαγής&lt;/a&gt; βασιζόμενος σε μέτρα που αφορούν χερσαία οικοσυστήματα, όπως γεωργικές ή δασικές εκτάσεις</t>
        </is>
      </c>
      <c r="X210" s="2" t="inlineStr">
        <is>
          <t>land-based climate mitigation|
land-based mitigation|
land-based climate change mitigation</t>
        </is>
      </c>
      <c r="Y210" s="2" t="inlineStr">
        <is>
          <t>3|
3|
3</t>
        </is>
      </c>
      <c r="Z210" s="2" t="inlineStr">
        <is>
          <t xml:space="preserve">|
|
</t>
        </is>
      </c>
      <c r="AA210" t="inlineStr">
        <is>
          <t>&lt;i&gt;&lt;a href="https://iate.europa.eu/entry/result/914842/en" target="_blank"&gt;mitigation of climate change&lt;/a&gt;&lt;/i&gt; based on land-based actions</t>
        </is>
      </c>
      <c r="AB210" s="2" t="inlineStr">
        <is>
          <t>mitigación basada en la tierra|
mitigación del cambio climático basada en la tierra</t>
        </is>
      </c>
      <c r="AC210" s="2" t="inlineStr">
        <is>
          <t>3|
3</t>
        </is>
      </c>
      <c r="AD210" s="2" t="inlineStr">
        <is>
          <t xml:space="preserve">|
</t>
        </is>
      </c>
      <c r="AE210" t="inlineStr">
        <is>
          <t>&lt;a href="https://iate.europa.eu/entry/result/914842/es" target="_blank"&gt;Mitigación del cambio climático&lt;/a&gt; basada en acciones sobre la tierra.</t>
        </is>
      </c>
      <c r="AF210" s="2" t="inlineStr">
        <is>
          <t>maakasutusel põhinevad leevendusmeetmed</t>
        </is>
      </c>
      <c r="AG210" s="2" t="inlineStr">
        <is>
          <t>2</t>
        </is>
      </c>
      <c r="AH210" s="2" t="inlineStr">
        <is>
          <t/>
        </is>
      </c>
      <c r="AI210" t="inlineStr">
        <is>
          <t>&lt;i&gt;kliimamuutuste leevendamine&lt;/i&gt; &lt;a href="/entry/result/914842/all" id="ENTRY_TO_ENTRY_CONVERTER" target="_blank"&gt;IATE:914842&lt;/a&gt; meetmete abil, mis hõlmavad maakasutust</t>
        </is>
      </c>
      <c r="AJ210" s="2" t="inlineStr">
        <is>
          <t>maapohjainen hillitseminen</t>
        </is>
      </c>
      <c r="AK210" s="2" t="inlineStr">
        <is>
          <t>3</t>
        </is>
      </c>
      <c r="AL210" s="2" t="inlineStr">
        <is>
          <t/>
        </is>
      </c>
      <c r="AM210" t="inlineStr">
        <is>
          <t>&lt;a href="https://iate.europa.eu/entry/result/914842/fi" target="_blank"&gt;ilmastonmuutoksen hillintä&lt;/a&gt; maapohjaisten hillitsemistoimien avulla</t>
        </is>
      </c>
      <c r="AN210" s="2" t="inlineStr">
        <is>
          <t>atténuation fondée sur l'affectation des terres</t>
        </is>
      </c>
      <c r="AO210" s="2" t="inlineStr">
        <is>
          <t>3</t>
        </is>
      </c>
      <c r="AP210" s="2" t="inlineStr">
        <is>
          <t/>
        </is>
      </c>
      <c r="AQ210" t="inlineStr">
        <is>
          <t>atténuation du changement climatique fondée sur des mesures relatives à l'affectation et à la gestion des terres, par exemple sur des décisions de boisement ou de reboisement</t>
        </is>
      </c>
      <c r="AR210" s="2" t="inlineStr">
        <is>
          <t>maolú ar an athrú aeráide talamhbhunaithe</t>
        </is>
      </c>
      <c r="AS210" s="2" t="inlineStr">
        <is>
          <t>3</t>
        </is>
      </c>
      <c r="AT210" s="2" t="inlineStr">
        <is>
          <t/>
        </is>
      </c>
      <c r="AU210" t="inlineStr">
        <is>
          <t/>
        </is>
      </c>
      <c r="AV210" s="2" t="inlineStr">
        <is>
          <t>ublažavanje klimatskih promjena na temelju zemljišta|
ublažavanje na temelju zemljišta</t>
        </is>
      </c>
      <c r="AW210" s="2" t="inlineStr">
        <is>
          <t>3|
3</t>
        </is>
      </c>
      <c r="AX210" s="2" t="inlineStr">
        <is>
          <t xml:space="preserve">|
</t>
        </is>
      </c>
      <c r="AY210" t="inlineStr">
        <is>
          <t/>
        </is>
      </c>
      <c r="AZ210" s="2" t="inlineStr">
        <is>
          <t>szárazföldi alapú mérséklés</t>
        </is>
      </c>
      <c r="BA210" s="2" t="inlineStr">
        <is>
          <t>3</t>
        </is>
      </c>
      <c r="BB210" s="2" t="inlineStr">
        <is>
          <t/>
        </is>
      </c>
      <c r="BC210" t="inlineStr">
        <is>
          <t/>
        </is>
      </c>
      <c r="BD210" s="2" t="inlineStr">
        <is>
          <t>mitigazione incentrata sul suolo</t>
        </is>
      </c>
      <c r="BE210" s="2" t="inlineStr">
        <is>
          <t>3</t>
        </is>
      </c>
      <c r="BF210" s="2" t="inlineStr">
        <is>
          <t/>
        </is>
      </c>
      <c r="BG210" t="inlineStr">
        <is>
          <t>&lt;a href="https://iate.europa.eu/entry/result/914842/en-it" target="_blank"&gt;mitigazione dei cambiamenti climatici&lt;/a&gt; attraverso l'uso del suolo</t>
        </is>
      </c>
      <c r="BH210" s="2" t="inlineStr">
        <is>
          <t>su žeme susijęs klimato kaitos švelninimas</t>
        </is>
      </c>
      <c r="BI210" s="2" t="inlineStr">
        <is>
          <t>2</t>
        </is>
      </c>
      <c r="BJ210" s="2" t="inlineStr">
        <is>
          <t/>
        </is>
      </c>
      <c r="BK210" t="inlineStr">
        <is>
          <t/>
        </is>
      </c>
      <c r="BL210" s="2" t="inlineStr">
        <is>
          <t>zemesatkarīgā mitigācija|
zemesatkarīgā klimatmitigācija|
zemesatkarīgā klimata pārmaiņu mitigācija</t>
        </is>
      </c>
      <c r="BM210" s="2" t="inlineStr">
        <is>
          <t>3|
3|
3</t>
        </is>
      </c>
      <c r="BN210" s="2" t="inlineStr">
        <is>
          <t xml:space="preserve">|
|
</t>
        </is>
      </c>
      <c r="BO210" t="inlineStr">
        <is>
          <t/>
        </is>
      </c>
      <c r="BP210" s="2" t="inlineStr">
        <is>
          <t>mitigazzjoni tat-tibdil fil-klima bbażata fuq l-art|
mitigazzjoni bbażata fuq l-art</t>
        </is>
      </c>
      <c r="BQ210" s="2" t="inlineStr">
        <is>
          <t>3|
3</t>
        </is>
      </c>
      <c r="BR210" s="2" t="inlineStr">
        <is>
          <t xml:space="preserve">|
</t>
        </is>
      </c>
      <c r="BS210" t="inlineStr">
        <is>
          <t>&lt;a href="https://iate.europa.eu/entry/result/914842/mt" target="_blank"&gt;&lt;i&gt;mitigazzjoni tat-tibdil fil-klima&lt;/i&gt;&lt;/a&gt; li tissejjes fuq azzjonijiet ibbażati fuq l-art</t>
        </is>
      </c>
      <c r="BT210" s="2" t="inlineStr">
        <is>
          <t>op land gebaseerde mitigatie|
op land gebaseerde mitigatie van de klimaatverandering</t>
        </is>
      </c>
      <c r="BU210" s="2" t="inlineStr">
        <is>
          <t>3|
3</t>
        </is>
      </c>
      <c r="BV210" s="2" t="inlineStr">
        <is>
          <t xml:space="preserve">|
</t>
        </is>
      </c>
      <c r="BW210" t="inlineStr">
        <is>
          <t>mitigatie van klimaatverandering door middel van op land gebaseerde maatregelen</t>
        </is>
      </c>
      <c r="BX210" s="2" t="inlineStr">
        <is>
          <t>działania łagodzące związane z gruntami</t>
        </is>
      </c>
      <c r="BY210" s="2" t="inlineStr">
        <is>
          <t>2</t>
        </is>
      </c>
      <c r="BZ210" s="2" t="inlineStr">
        <is>
          <t/>
        </is>
      </c>
      <c r="CA210" t="inlineStr">
        <is>
          <t/>
        </is>
      </c>
      <c r="CB210" s="2" t="inlineStr">
        <is>
          <t>medidas de atenuação baseadas nos solos|
mitigação baseada na utilização dos solos</t>
        </is>
      </c>
      <c r="CC210" s="2" t="inlineStr">
        <is>
          <t>3|
3</t>
        </is>
      </c>
      <c r="CD210" s="2" t="inlineStr">
        <is>
          <t xml:space="preserve">|
</t>
        </is>
      </c>
      <c r="CE210" t="inlineStr">
        <is>
          <t>Mitigação das alterações climáticas através de medidas com impacto sobre o uso dos solos.</t>
        </is>
      </c>
      <c r="CF210" s="2" t="inlineStr">
        <is>
          <t>atenuare bazată pe terenuri</t>
        </is>
      </c>
      <c r="CG210" s="2" t="inlineStr">
        <is>
          <t>3</t>
        </is>
      </c>
      <c r="CH210" s="2" t="inlineStr">
        <is>
          <t/>
        </is>
      </c>
      <c r="CI210" t="inlineStr">
        <is>
          <t/>
        </is>
      </c>
      <c r="CJ210" s="2" t="inlineStr">
        <is>
          <t>zmierňovanie zmeny klímy založené na využívaní pôdy|
mitigačné opatrenia v kontexte využívania pôdy|
mitigačné opatrenia v pôdnom prostredí</t>
        </is>
      </c>
      <c r="CK210" s="2" t="inlineStr">
        <is>
          <t>3|
3|
3</t>
        </is>
      </c>
      <c r="CL210" s="2" t="inlineStr">
        <is>
          <t xml:space="preserve">|
|
</t>
        </is>
      </c>
      <c r="CM210" t="inlineStr">
        <is>
          <t>&lt;a href="https://iate.europa.eu/entry/result/914842/sk" target="_blank"&gt;zmierňovanie zmeny klímy&lt;/a&gt; na základe opatrení súvisiacich s pôdou, ako sú &lt;a href="https://iate.europa.eu/entry/slideshow/1638551266786/922868/sk" target="_blank"&gt;využívanie pôdy, zmeny vo využívaní pôdy a lesné hospodárstvo&lt;time datetime="3. 12. 2021"&gt; (3. 12. 2021)&lt;/time&gt;&lt;/a&gt;</t>
        </is>
      </c>
      <c r="CN210" s="2" t="inlineStr">
        <is>
          <t>blažitev na zemljiščih|
podnebna blažitev na zemljiščih</t>
        </is>
      </c>
      <c r="CO210" s="2" t="inlineStr">
        <is>
          <t>3|
3</t>
        </is>
      </c>
      <c r="CP210" s="2" t="inlineStr">
        <is>
          <t xml:space="preserve">|
</t>
        </is>
      </c>
      <c r="CQ210" t="inlineStr">
        <is>
          <t/>
        </is>
      </c>
      <c r="CR210" s="2" t="inlineStr">
        <is>
          <t>markbaserad begränsning|
landbaserad begränsning</t>
        </is>
      </c>
      <c r="CS210" s="2" t="inlineStr">
        <is>
          <t>3|
3</t>
        </is>
      </c>
      <c r="CT210" s="2" t="inlineStr">
        <is>
          <t xml:space="preserve">|
</t>
        </is>
      </c>
      <c r="CU210" t="inlineStr">
        <is>
          <t>begränsning av klimatförändringar genom landbaserade åtgärder</t>
        </is>
      </c>
    </row>
    <row r="211">
      <c r="A211" s="1" t="str">
        <f>HYPERLINK("https://iate.europa.eu/entry/result/3619446/all", "3619446")</f>
        <v>3619446</v>
      </c>
      <c r="B211" t="inlineStr">
        <is>
          <t>ENVIRONMENT</t>
        </is>
      </c>
      <c r="C211" t="inlineStr">
        <is>
          <t>ENVIRONMENT|environmental policy|climate change policy|emission trading|EU Emissions Trading Scheme</t>
        </is>
      </c>
      <c r="D211" s="2" t="inlineStr">
        <is>
          <t>механизъм за прекратяване на валидността</t>
        </is>
      </c>
      <c r="E211" s="2" t="inlineStr">
        <is>
          <t>3</t>
        </is>
      </c>
      <c r="F211" s="2" t="inlineStr">
        <is>
          <t/>
        </is>
      </c>
      <c r="G211" t="inlineStr">
        <is>
          <t/>
        </is>
      </c>
      <c r="H211" s="2" t="inlineStr">
        <is>
          <t>pravidlo zneplatnění|
mechanismus zneplatnění</t>
        </is>
      </c>
      <c r="I211" s="2" t="inlineStr">
        <is>
          <t>3|
3</t>
        </is>
      </c>
      <c r="J211" s="2" t="inlineStr">
        <is>
          <t xml:space="preserve">|
</t>
        </is>
      </c>
      <c r="K211" t="inlineStr">
        <is>
          <t>pravidlo stanovené v čl. 1 odst. 5a &lt;a href="https://iate.europa.eu/entry/result/3599695/en" target="_blank"&gt;&lt;i&gt;rozhodnutí o rezervě tržní stability&lt;/i&gt;&lt;/a&gt;, které uvádí, že od roku 2023 povolenky držené v rezervě v množství 
přesahujícím celkový počet povolenek vydražených v předcházejícím roce 
budou zneplatněny</t>
        </is>
      </c>
      <c r="L211" s="2" t="inlineStr">
        <is>
          <t>ugyldiggørelsesregel|
ugyldiggørelsesmekanisme|
regel om ugyldiggørelse</t>
        </is>
      </c>
      <c r="M211" s="2" t="inlineStr">
        <is>
          <t>3|
3|
3</t>
        </is>
      </c>
      <c r="N211" s="2" t="inlineStr">
        <is>
          <t xml:space="preserve">|
|
</t>
        </is>
      </c>
      <c r="O211" t="inlineStr">
        <is>
          <t>regel, der er
omhandlet i artikel 1, stk. 5a, i &lt;a href="https://iate.europa.eu/entry/result/3599695/da" target="_blank"&gt;afgørelsen om markedsstabilitetsreserven&lt;/a&gt;,
ifølge hvilken det fra 2023 skal være således, at kvoter i reserven, der
overstiger det samlede antal kvoter, som blev bortauktioneret det foregående
år, ugyldiggøres</t>
        </is>
      </c>
      <c r="P211" s="2" t="inlineStr">
        <is>
          <t>Gültigkeitsverfallsregel</t>
        </is>
      </c>
      <c r="Q211" s="2" t="inlineStr">
        <is>
          <t>3</t>
        </is>
      </c>
      <c r="R211" s="2" t="inlineStr">
        <is>
          <t/>
        </is>
      </c>
      <c r="S211" t="inlineStr">
        <is>
          <t>Regel, welcher zufolge die in der &lt;a href="https://iate.europa.eu/entry/result/3561904/all" target="_blank"&gt;Marktstabilitätsreserve&lt;/a&gt; befindlichen Zertifikate, die über der Gesamtzahl der im vorangegangenen Jahr versteigerten Zertifikate liegen, ab dem Jahr 2023 nicht länger gültig sind</t>
        </is>
      </c>
      <c r="T211" s="2" t="inlineStr">
        <is>
          <t>μηχανισμός ακύρωσης|
κανόνας ακύρωσης</t>
        </is>
      </c>
      <c r="U211" s="2" t="inlineStr">
        <is>
          <t>3|
3</t>
        </is>
      </c>
      <c r="V211" s="2" t="inlineStr">
        <is>
          <t xml:space="preserve">|
</t>
        </is>
      </c>
      <c r="W211" t="inlineStr">
        <is>
          <t>κανόνας που προβλέπεται στο άρθρο 1 παράγραφος 5α της&lt;a href="https://iate.europa.eu/entry/result/3599695/en-el" target="_blank"&gt; απόφασης για το ΑΣΑ&lt;/a&gt; και ο οποίος ορίζει ότι, από το 2023, τα δικαιώματα που διατηρούνται στο αποθεματικό και υπερβαίνουν τον συνολικό αριθμό δικαιωμάτων που τέθηκαν σε πλειστηριασμό κατά το προηγούμενο έτος ακυρώνονται</t>
        </is>
      </c>
      <c r="X211" s="2" t="inlineStr">
        <is>
          <t>invalidation rule|
invalidation mechanism</t>
        </is>
      </c>
      <c r="Y211" s="2" t="inlineStr">
        <is>
          <t>3|
3</t>
        </is>
      </c>
      <c r="Z211" s="2" t="inlineStr">
        <is>
          <t xml:space="preserve">|
</t>
        </is>
      </c>
      <c r="AA211" t="inlineStr">
        <is>
          <t>rule set out in Article 1(5a) of the &lt;a href="https://iate.europa.eu/entry/result/3599695/en" target="_blank"&gt;&lt;i&gt;MSR Decision&lt;/i&gt;&lt;/a&gt; which states that, as of 2023, allowances held in the reserve above the total number of allowances auctioned during the previous year will be invalidated</t>
        </is>
      </c>
      <c r="AB211" s="2" t="inlineStr">
        <is>
          <t>mecanismo de invalidación|
norma de invalidación</t>
        </is>
      </c>
      <c r="AC211" s="2" t="inlineStr">
        <is>
          <t>3|
3</t>
        </is>
      </c>
      <c r="AD211" s="2" t="inlineStr">
        <is>
          <t xml:space="preserve">|
</t>
        </is>
      </c>
      <c r="AE211" t="inlineStr">
        <is>
          <t>Norma contenida en el artículo 1, apartado 5 bis 
de la Decisión sobre una reserva de estabilidad del mercado que establece 
que, a partir de 2023, los derechos mantenidos en la reserva que superen
 el número total de derechos de emisión subastados durante el año 
anterior dejarán de ser válidos.</t>
        </is>
      </c>
      <c r="AF211" s="2" t="inlineStr">
        <is>
          <t>kehtetuks tunnistamise eeskiri</t>
        </is>
      </c>
      <c r="AG211" s="2" t="inlineStr">
        <is>
          <t>3</t>
        </is>
      </c>
      <c r="AH211" s="2" t="inlineStr">
        <is>
          <t/>
        </is>
      </c>
      <c r="AI211" t="inlineStr">
        <is>
          <t>turustabiilsusreservi otsuse artikli 1 lõikes 5a kehtestatud eeskiri, mille kohaselt alates 2023. aastast tunnistatakse kehtetuks reservis hoitavate LHÜde osa, mis ületab eelmisel aastal enampakkumisel müüdud LHÜde koguarvu</t>
        </is>
      </c>
      <c r="AJ211" s="2" t="inlineStr">
        <is>
          <t>voimassaolon päättymistä koskeva sääntö|
mitätöintisääntö</t>
        </is>
      </c>
      <c r="AK211" s="2" t="inlineStr">
        <is>
          <t>3|
3</t>
        </is>
      </c>
      <c r="AL211" s="2" t="inlineStr">
        <is>
          <t xml:space="preserve">|
</t>
        </is>
      </c>
      <c r="AM211" t="inlineStr">
        <is>
          <t>&lt;a href="https://iate.europa.eu/entry/result/3599695/fi" target="_blank"&gt;markkinavakausvarantopäätöksen&lt;/a&gt; 1 artiklan 5 a kohdassa vahvistettu sääntö, jossa todetaan, että vuodesta 2023 alkaen ne varannossa säilytettävät 
päästöoikeudet, joiden määrä ylittää edeltävänä vuonna huutokaupattujen 
päästöoikeuksien kokonaismäärän, eivät enää ole voimassa</t>
        </is>
      </c>
      <c r="AN211" s="2" t="inlineStr">
        <is>
          <t>règle d’invalidation</t>
        </is>
      </c>
      <c r="AO211" s="2" t="inlineStr">
        <is>
          <t>3</t>
        </is>
      </c>
      <c r="AP211" s="2" t="inlineStr">
        <is>
          <t/>
        </is>
      </c>
      <c r="AQ211" t="inlineStr">
        <is>
          <t>règle fixée à l'article 1, paragraphe 5 &lt;i&gt;bis&lt;/i&gt;, de la &lt;a href="https://iate.europa.eu/entry/result/3599695/en" target="_blank"&gt;décision relative à la réserve de stabilité du marché&lt;/a&gt;, selon laquelle, à compter de 2023, les quotas détenus dans la réserve de stabilité du marché dont le 
nombre dépasse le nombre total de quotas mis aux enchères au cours de 
l’année précédente ne seront plus valides</t>
        </is>
      </c>
      <c r="AR211" s="2" t="inlineStr">
        <is>
          <t>riail neamhbhailíochtúcháin</t>
        </is>
      </c>
      <c r="AS211" s="2" t="inlineStr">
        <is>
          <t>3</t>
        </is>
      </c>
      <c r="AT211" s="2" t="inlineStr">
        <is>
          <t/>
        </is>
      </c>
      <c r="AU211" t="inlineStr">
        <is>
          <t/>
        </is>
      </c>
      <c r="AV211" s="2" t="inlineStr">
        <is>
          <t>pravilo o prestanku važenja|
mehanizam prestanka važenja</t>
        </is>
      </c>
      <c r="AW211" s="2" t="inlineStr">
        <is>
          <t>3|
3</t>
        </is>
      </c>
      <c r="AX211" s="2" t="inlineStr">
        <is>
          <t xml:space="preserve">|
</t>
        </is>
      </c>
      <c r="AY211" t="inlineStr">
        <is>
          <t/>
        </is>
      </c>
      <c r="AZ211" s="2" t="inlineStr">
        <is>
          <t>érvénytelenítési szabály</t>
        </is>
      </c>
      <c r="BA211" s="2" t="inlineStr">
        <is>
          <t>3</t>
        </is>
      </c>
      <c r="BB211" s="2" t="inlineStr">
        <is>
          <t/>
        </is>
      </c>
      <c r="BC211" t="inlineStr">
        <is>
          <t/>
        </is>
      </c>
      <c r="BD211" s="2" t="inlineStr">
        <is>
          <t>regola di invalidamento</t>
        </is>
      </c>
      <c r="BE211" s="2" t="inlineStr">
        <is>
          <t>3</t>
        </is>
      </c>
      <c r="BF211" s="2" t="inlineStr">
        <is>
          <t/>
        </is>
      </c>
      <c r="BG211" t="inlineStr">
        <is>
          <t>regola stabilita all'articolo 1, paragrafo 5 bis, della &lt;a href="https://eur-lex.europa.eu/legal-content/IT/TXT/?uri=CELEX%3A02015D1814-20180408&amp;amp;qid=1633011742354" target="_blank"&gt;decisione relativa alla riserva stabilizzatrice del mercato&lt;/a&gt; secondo la quale, a partire dal 2023, le quote detenute nella riserva che superano il numero totale di quote messe all'asta nel corso dell'anno precedente saranno annullate</t>
        </is>
      </c>
      <c r="BH211" s="2" t="inlineStr">
        <is>
          <t>nebegaliojimo mechanizmas|
nebegaliojimo taisyklė</t>
        </is>
      </c>
      <c r="BI211" s="2" t="inlineStr">
        <is>
          <t>3|
3</t>
        </is>
      </c>
      <c r="BJ211" s="2" t="inlineStr">
        <is>
          <t xml:space="preserve">|
</t>
        </is>
      </c>
      <c r="BK211" t="inlineStr">
        <is>
          <t>RSR sprendimo 1 straipsnio 5a dalyje nustatyta taisyklė, pagal kurią nuo 2023 m. rezerve esantys apyvartiniai taršos leidimai, kurių kiekis viršija ankstesniais metais aukcione parduotų visų apyvartinių taršos leidimų skaičių, nebegalios</t>
        </is>
      </c>
      <c r="BL211" s="2" t="inlineStr">
        <is>
          <t>nederīguma noteikums</t>
        </is>
      </c>
      <c r="BM211" s="2" t="inlineStr">
        <is>
          <t>2</t>
        </is>
      </c>
      <c r="BN211" s="2" t="inlineStr">
        <is>
          <t/>
        </is>
      </c>
      <c r="BO211" t="inlineStr">
        <is>
          <t>Eiropas Parlamenta un Padomes Lēmuma &lt;a href="https://eur-lex.europa.eu/legal-content/LV/TXT/?uri=CELEX:02015D1814-20180408" target="_blank"&gt;(ES) 2015/1814&lt;/a&gt; 1. panta 5.a punkta noteikums, kas paredz, ka, sākot no 2023. gada, rezervē turētās kvotas, kuru apjoms pārsniedz to 
kvotu kopējo apjomu, kuras izsolītas iepriekšējā gada laikā, vairs nav 
derīgas</t>
        </is>
      </c>
      <c r="BP211" s="2" t="inlineStr">
        <is>
          <t>regola ta' invalidazzjoni</t>
        </is>
      </c>
      <c r="BQ211" s="2" t="inlineStr">
        <is>
          <t>3</t>
        </is>
      </c>
      <c r="BR211" s="2" t="inlineStr">
        <is>
          <t/>
        </is>
      </c>
      <c r="BS211" t="inlineStr">
        <is>
          <t>regola stabbilita fl-Artikolu 1(5a) tad-Deċiżjoni dwar l-MSR, li tgħid illi mill-2023, il-kwoti miżmuma fir-riżerva li jaqbżu n-numru totali ta' kwoti rkantati matul is-sena ta' qabel jiġu invalidati</t>
        </is>
      </c>
      <c r="BT211" s="2" t="inlineStr">
        <is>
          <t>mechanisme voor ongeldigverklaring|
regel inzake ongeldigverklaring</t>
        </is>
      </c>
      <c r="BU211" s="2" t="inlineStr">
        <is>
          <t>3|
3</t>
        </is>
      </c>
      <c r="BV211" s="2" t="inlineStr">
        <is>
          <t xml:space="preserve">|
</t>
        </is>
      </c>
      <c r="BW211" t="inlineStr">
        <is>
          <t>in artikel 1, lid 5 bis, van het besluit inzake de marktstabiliteitsreserve vastgestelde regel die bepaalt dat in de reserve gehouden emissierechten die het totale aantal tijdens het voorgaande jaar geveilde rechten overschrijden, met ingang van 2023 niet langer geldig zijn</t>
        </is>
      </c>
      <c r="BX211" s="2" t="inlineStr">
        <is>
          <t>przepis dotyczący utraty ważności|
mechanizm utraty ważności</t>
        </is>
      </c>
      <c r="BY211" s="2" t="inlineStr">
        <is>
          <t>3|
3</t>
        </is>
      </c>
      <c r="BZ211" s="2" t="inlineStr">
        <is>
          <t xml:space="preserve">|
</t>
        </is>
      </c>
      <c r="CA211" t="inlineStr">
        <is>
          <t>przepis art. 1 ust. 5a &lt;a href="https://iate.europa.eu/entry/result/3599695/pl" target="_blank"&gt;decyzji w sprawie rezerwy stabilności rynkowej,&lt;/a&gt; zgodnie z którym począwszy od 2023 r., uprawnienia znajdujące się w rezerwie i przekraczające całkowitą liczbę uprawnień sprzedanych na aukcji w ciągu poprzedniego roku tracą ważność</t>
        </is>
      </c>
      <c r="CB211" s="2" t="inlineStr">
        <is>
          <t>regra de invalidação|
mecanismo de invalidação</t>
        </is>
      </c>
      <c r="CC211" s="2" t="inlineStr">
        <is>
          <t>3|
3</t>
        </is>
      </c>
      <c r="CD211" s="2" t="inlineStr">
        <is>
          <t xml:space="preserve">|
</t>
        </is>
      </c>
      <c r="CE211" t="inlineStr">
        <is>
          <t>Norma da &lt;a href="https://iate.europa.eu/entry/result/3599695/all" target="_blank"&gt;Decisão REM&lt;/a&gt; que estabelece que, a partir de 2023, as licenças de emissão remanescentes na reserva acima do número total de licenças de emissão leiloadas durante o ano anterior serão invalidadas.</t>
        </is>
      </c>
      <c r="CF211" s="2" t="inlineStr">
        <is>
          <t>regulă de invalidare</t>
        </is>
      </c>
      <c r="CG211" s="2" t="inlineStr">
        <is>
          <t>3</t>
        </is>
      </c>
      <c r="CH211" s="2" t="inlineStr">
        <is>
          <t/>
        </is>
      </c>
      <c r="CI211" t="inlineStr">
        <is>
          <t>regulă prevăzută la articolul 1 alineatul (5a) din &lt;a href="https://iate.europa.eu/entry/result/3599695/ro" target="_blank"&gt;Decizia privind rezerva pentru stabilitatea pieței&lt;/a&gt;, potrivit căreia, începând cu
 2023, certificatele păstrate în rezervă peste numărul total de 
certificate licitate pe parcursul anului precedent nu mai sunt valabile</t>
        </is>
      </c>
      <c r="CJ211" t="inlineStr">
        <is>
          <t/>
        </is>
      </c>
      <c r="CK211" t="inlineStr">
        <is>
          <t/>
        </is>
      </c>
      <c r="CL211" t="inlineStr">
        <is>
          <t/>
        </is>
      </c>
      <c r="CM211" t="inlineStr">
        <is>
          <t/>
        </is>
      </c>
      <c r="CN211" s="2" t="inlineStr">
        <is>
          <t>mehanizem prenehanja veljavnosti|
pravilo o prenehanju veljavnosti</t>
        </is>
      </c>
      <c r="CO211" s="2" t="inlineStr">
        <is>
          <t>3|
3</t>
        </is>
      </c>
      <c r="CP211" s="2" t="inlineStr">
        <is>
          <t xml:space="preserve">|
</t>
        </is>
      </c>
      <c r="CQ211" t="inlineStr">
        <is>
          <t>pravilo iz člena 1(5a) &lt;a href="https://iate.europa.eu/entry/result/3599695/sl" target="_blank"&gt;Sklepa o rezervi za stabilnost trga&lt;/a&gt;, ki določa, da bodo od leta 2023 pravice v rezervi nad skupnim številom pravic, prodanih na dražbi v prejšnjem letu, razveljavljene</t>
        </is>
      </c>
      <c r="CR211" s="2" t="inlineStr">
        <is>
          <t>regeln om ogiltigförklaring</t>
        </is>
      </c>
      <c r="CS211" s="2" t="inlineStr">
        <is>
          <t>3</t>
        </is>
      </c>
      <c r="CT211" s="2" t="inlineStr">
        <is>
          <t/>
        </is>
      </c>
      <c r="CU211" t="inlineStr">
        <is>
          <t/>
        </is>
      </c>
    </row>
    <row r="212">
      <c r="A212" s="1" t="str">
        <f>HYPERLINK("https://iate.europa.eu/entry/result/3619457/all", "3619457")</f>
        <v>3619457</v>
      </c>
      <c r="B212" t="inlineStr">
        <is>
          <t>ENVIRONMENT</t>
        </is>
      </c>
      <c r="C212" t="inlineStr">
        <is>
          <t>ENVIRONMENT|environmental policy|climate change policy|emission trading|EU Emissions Trading Scheme</t>
        </is>
      </c>
      <c r="D212" s="2" t="inlineStr">
        <is>
          <t>коефициент МВКГ</t>
        </is>
      </c>
      <c r="E212" s="2" t="inlineStr">
        <is>
          <t>3</t>
        </is>
      </c>
      <c r="F212" s="2" t="inlineStr">
        <is>
          <t/>
        </is>
      </c>
      <c r="G212" t="inlineStr">
        <is>
          <t/>
        </is>
      </c>
      <c r="H212" s="2" t="inlineStr">
        <is>
          <t>faktor CBAM</t>
        </is>
      </c>
      <c r="I212" s="2" t="inlineStr">
        <is>
          <t>3</t>
        </is>
      </c>
      <c r="J212" s="2" t="inlineStr">
        <is>
          <t/>
        </is>
      </c>
      <c r="K212" t="inlineStr">
        <is>
          <t/>
        </is>
      </c>
      <c r="L212" s="2" t="inlineStr">
        <is>
          <t>CBAM-faktor</t>
        </is>
      </c>
      <c r="M212" s="2" t="inlineStr">
        <is>
          <t>3</t>
        </is>
      </c>
      <c r="N212" s="2" t="inlineStr">
        <is>
          <t/>
        </is>
      </c>
      <c r="O212" t="inlineStr">
        <is>
          <t>faktor, der reducerer
gratistildelingen for produktion af produkter opført i bilag I til [CBAM-forordningen],
og som er lig med 100 % for perioden mellem ikrafttrædelsen af
[CBAM-forordningen] og udgangen af 2025 og 90 % i 2026, hvorefter den reduceres
med 10 procentpoint hvert år for at nå 0 % i det tiende år</t>
        </is>
      </c>
      <c r="P212" s="2" t="inlineStr">
        <is>
          <t>CBAM-Faktor</t>
        </is>
      </c>
      <c r="Q212" s="2" t="inlineStr">
        <is>
          <t>3</t>
        </is>
      </c>
      <c r="R212" s="2" t="inlineStr">
        <is>
          <t/>
        </is>
      </c>
      <c r="S212" t="inlineStr">
        <is>
          <t>&lt;div&gt;Faktor zur Verringerung der kostenlosen Zuteilung für CBAM-Sektoren, der während des Übergangszeitraums zwischen dem Inkrafttreten der [CBAM-Verordnung] und 2025 bei 100 % und im Jahr 2026 bei 90 % liegen und jährlich um 10 Prozentpunkte gesenkt werden sollte, bis 0 % erreicht sind und damit die kostenlose Zuteilung im zehnten Jahr abgeschafft ist&lt;/div&gt;</t>
        </is>
      </c>
      <c r="T212" s="2" t="inlineStr">
        <is>
          <t>συντελεστής CBAM</t>
        </is>
      </c>
      <c r="U212" s="2" t="inlineStr">
        <is>
          <t>3</t>
        </is>
      </c>
      <c r="V212" s="2" t="inlineStr">
        <is>
          <t/>
        </is>
      </c>
      <c r="W212" t="inlineStr">
        <is>
          <t>συντελεστής μείωσης της δωρεάν κατανομής για την παραγωγή των προϊόντων που απαριθμούνται στο παράρτημα I του &lt;a href="https://iate.europa.eu/entry/result/3619473/en-el" target="_blank"&gt;κανονισμού για τον ΜΣΠΑ&lt;/a&gt; (CBAM), ο οποίος ανέρχεται σε 100 % για την περίοδο από την έναρξη ισχύος του κανονισμού για τον ΜΣΠΑ έως τα τέλη του 2025, σε 90 % το 2026 και στη συνέχεια μειώνεται κατά 10 ποσοστιαίες μονάδες ετησίως για να φθάσει το 0 % κατά το δέκατο έτος</t>
        </is>
      </c>
      <c r="X212" s="2" t="inlineStr">
        <is>
          <t>CBAM factor|
Carbon Border Adjustment Mechanism factor</t>
        </is>
      </c>
      <c r="Y212" s="2" t="inlineStr">
        <is>
          <t>3|
1</t>
        </is>
      </c>
      <c r="Z212" s="2" t="inlineStr">
        <is>
          <t xml:space="preserve">|
</t>
        </is>
      </c>
      <c r="AA212" t="inlineStr">
        <is>
          <t>factor reducing the free allocation for the production
of products listed in Annex I to Regulation [CBAM] equal to 100% for the period between the
entry into force of the [CBAM Regulation] and the end of 2025, 90% in 2026 and then reduced by 10 percentage points each year to reach 0% by the
tenth year</t>
        </is>
      </c>
      <c r="AB212" s="2" t="inlineStr">
        <is>
          <t>factor MAFC</t>
        </is>
      </c>
      <c r="AC212" s="2" t="inlineStr">
        <is>
          <t>3</t>
        </is>
      </c>
      <c r="AD212" s="2" t="inlineStr">
        <is>
          <t/>
        </is>
      </c>
      <c r="AE212" t="inlineStr">
        <is>
          <t>Factor de reducción de la asignación gratuita de derechos de emisión
para productos enumerados en el anexo I del Reglamento MAFC que será igual al 100 %
para el período comprendido entre la entrada en vigor del [Reglamento MAFC] y
el final de 2025, al 90 % en 2026, y se reducirá en 10 puntos porcentuales cada
año hasta alcanzar el 0 % en el décimo año.</t>
        </is>
      </c>
      <c r="AF212" s="2" t="inlineStr">
        <is>
          <t>CBAMi tegur</t>
        </is>
      </c>
      <c r="AG212" s="2" t="inlineStr">
        <is>
          <t>3</t>
        </is>
      </c>
      <c r="AH212" s="2" t="inlineStr">
        <is>
          <t/>
        </is>
      </c>
      <c r="AI212" t="inlineStr">
        <is>
          <t>LHÜde tasuta eraldamise suhtes rakendatav tegur, mis peaks olema üleminekuperioodil CBAMi määruse jõustumisest kuni 2025. aastani 100 % ja 2026. aastal 90 % ning seda tuleks vähendada igal aastal 10 protsendipunkti võrra, et jõuda kümnendaks aastaks 0 %-ni</t>
        </is>
      </c>
      <c r="AJ212" s="2" t="inlineStr">
        <is>
          <t>CBAM-kerroin</t>
        </is>
      </c>
      <c r="AK212" s="2" t="inlineStr">
        <is>
          <t>3</t>
        </is>
      </c>
      <c r="AL212" s="2" t="inlineStr">
        <is>
          <t/>
        </is>
      </c>
      <c r="AM212" t="inlineStr">
        <is>
          <t>kerroin,
jota sovelletaan ilmaisjakoon hiilirajamekanismin piiriin kuuluvilla aloilla samaan
aikaan, kun hiilirajamekanismia otetaan vaiheittain käyttöön</t>
        </is>
      </c>
      <c r="AN212" s="2" t="inlineStr">
        <is>
          <t>facteur MACF</t>
        </is>
      </c>
      <c r="AO212" s="2" t="inlineStr">
        <is>
          <t>3</t>
        </is>
      </c>
      <c r="AP212" s="2" t="inlineStr">
        <is>
          <t/>
        </is>
      </c>
      <c r="AQ212" t="inlineStr">
        <is>
          <t>dans le cadre du mécanisme d'ajustement carbone aux frontières (MACF), facteur appliqué pour réduire progressivement l'allocation de quotas à titre gratuit à partir de l'entrée en vigueur du &lt;a href="https://eur-lex.europa.eu/legal-content/EN/TXT/?uri=CELEX:52021PC0564" target="_blank"&gt;règlement MACF&lt;/a&gt;.</t>
        </is>
      </c>
      <c r="AR212" s="2" t="inlineStr">
        <is>
          <t>an fachtóir CBAM</t>
        </is>
      </c>
      <c r="AS212" s="2" t="inlineStr">
        <is>
          <t>3</t>
        </is>
      </c>
      <c r="AT212" s="2" t="inlineStr">
        <is>
          <t/>
        </is>
      </c>
      <c r="AU212" t="inlineStr">
        <is>
          <t/>
        </is>
      </c>
      <c r="AV212" s="2" t="inlineStr">
        <is>
          <t>faktor CBAM-a</t>
        </is>
      </c>
      <c r="AW212" s="2" t="inlineStr">
        <is>
          <t>3</t>
        </is>
      </c>
      <c r="AX212" s="2" t="inlineStr">
        <is>
          <t/>
        </is>
      </c>
      <c r="AY212" t="inlineStr">
        <is>
          <t/>
        </is>
      </c>
      <c r="AZ212" s="2" t="inlineStr">
        <is>
          <t>CBAM-tényező</t>
        </is>
      </c>
      <c r="BA212" s="2" t="inlineStr">
        <is>
          <t>3</t>
        </is>
      </c>
      <c r="BB212" s="2" t="inlineStr">
        <is>
          <t/>
        </is>
      </c>
      <c r="BC212" t="inlineStr">
        <is>
          <t/>
        </is>
      </c>
      <c r="BD212" s="2" t="inlineStr">
        <is>
          <t>fattore CBAM</t>
        </is>
      </c>
      <c r="BE212" s="2" t="inlineStr">
        <is>
          <t>3</t>
        </is>
      </c>
      <c r="BF212" s="2" t="inlineStr">
        <is>
          <t/>
        </is>
      </c>
      <c r="BG212" t="inlineStr">
        <is>
          <t>fattore che riduce l'assegnazione gratuita di quote per la produzione dei prodotti elencati nell'allegato I del regolamento [CBAM] e che è pari al 100 % per il periodo compreso tra l'entrata in vigore del regolamento [CBAM] e la fine del 2025, al 90 % nel 2026 ed è ridotto di 10 punti percentuali all'anno fino a raggiungere lo 0 % il decimo anno</t>
        </is>
      </c>
      <c r="BH212" s="2" t="inlineStr">
        <is>
          <t>PADKM koeficientas</t>
        </is>
      </c>
      <c r="BI212" s="2" t="inlineStr">
        <is>
          <t>3</t>
        </is>
      </c>
      <c r="BJ212" s="2" t="inlineStr">
        <is>
          <t/>
        </is>
      </c>
      <c r="BK212" t="inlineStr">
        <is>
          <t/>
        </is>
      </c>
      <c r="BL212" s="2" t="inlineStr">
        <is>
          <t>OIM koeficients</t>
        </is>
      </c>
      <c r="BM212" s="2" t="inlineStr">
        <is>
          <t>2</t>
        </is>
      </c>
      <c r="BN212" s="2" t="inlineStr">
        <is>
          <t/>
        </is>
      </c>
      <c r="BO212" t="inlineStr">
        <is>
          <t/>
        </is>
      </c>
      <c r="BP212" s="2" t="inlineStr">
        <is>
          <t>fattur CBAM</t>
        </is>
      </c>
      <c r="BQ212" s="2" t="inlineStr">
        <is>
          <t>3</t>
        </is>
      </c>
      <c r="BR212" s="2" t="inlineStr">
        <is>
          <t/>
        </is>
      </c>
      <c r="BS212" t="inlineStr">
        <is>
          <t>fattur li jnaqqas l-allokazzjoni bla ħlas għall-produzzjoni ta' prodotti elenkati fl-Anness I tar-Regolament [CBAM] ugwali għal 100 % għall-perjodu matul id-dħul fis-seħħ tar-[Regolament CBAM] u fi tmiem l-2025, 90 % fl-2026 u li għandu jitnaqqas b'10 punti perċentwali kull sena biex jilħaq 0 % sal-għaxar sena</t>
        </is>
      </c>
      <c r="BT212" s="2" t="inlineStr">
        <is>
          <t>CBAM-factor</t>
        </is>
      </c>
      <c r="BU212" s="2" t="inlineStr">
        <is>
          <t>3</t>
        </is>
      </c>
      <c r="BV212" s="2" t="inlineStr">
        <is>
          <t/>
        </is>
      </c>
      <c r="BW212" t="inlineStr">
        <is>
          <t>factor waarmee de kosteloze toewijzing voor de productie van de in bijlage I bij de CBAM-verordening opgenomen producten wordt verminderd en die gelijk is aan 100 % tijdens de periode tussen de inwerkingtreding van de CBAM-verordening en eind 2025, die gelijk is aan 90 % in 2026 en vervolgens met 10 procentpunten per jaar wordt verminderd tot 0 % in het tiende jaar</t>
        </is>
      </c>
      <c r="BX212" s="2" t="inlineStr">
        <is>
          <t>współczynnik CBAM</t>
        </is>
      </c>
      <c r="BY212" s="2" t="inlineStr">
        <is>
          <t>3</t>
        </is>
      </c>
      <c r="BZ212" s="2" t="inlineStr">
        <is>
          <t/>
        </is>
      </c>
      <c r="CA212" t="inlineStr">
        <is>
          <t>współczynnik zmniejszający przydział dla sektorów CBAM, wynoszący 100 % w okresie przejściowym między wejściem w życie rozporządzenia w sprawie CBAM a 2025 r., 90 % w 2026 r., a następnie zmniejszany o 10 punktów procentowych każdego roku aż do osiągnięcia 0 %, tym samym eliminując przydział bezpłatnych uprawnień w dziesiątym roku.</t>
        </is>
      </c>
      <c r="CB212" s="2" t="inlineStr">
        <is>
          <t>fator MACF</t>
        </is>
      </c>
      <c r="CC212" s="2" t="inlineStr">
        <is>
          <t>3</t>
        </is>
      </c>
      <c r="CD212" s="2" t="inlineStr">
        <is>
          <t/>
        </is>
      </c>
      <c r="CE212" t="inlineStr">
        <is>
          <t>Fator de redução da atribuição de licenças de emissão a título gratuito aos setores abrangidos à medida que o MACF é introduzido gradualmente.</t>
        </is>
      </c>
      <c r="CF212" s="2" t="inlineStr">
        <is>
          <t>factor CBAM</t>
        </is>
      </c>
      <c r="CG212" s="2" t="inlineStr">
        <is>
          <t>3</t>
        </is>
      </c>
      <c r="CH212" s="2" t="inlineStr">
        <is>
          <t/>
        </is>
      </c>
      <c r="CI212" t="inlineStr">
        <is>
          <t>factor de reducere a alocării cu titlu gratuit pentru producția produselor enumerate în anexa I la &lt;a href="https://iate.europa.eu/entry/result/3619473/ro" target="_blank"&gt;Regulamentul CBAM&lt;/a&gt;, egal cu 100 % în perioada de tranziție cuprinsă între intrarea 
în vigoare a Regulamentului CBAM și 2025, cu 90 % în 2026 și redus cu 10 puncte procentuale în fiecare an pentru a ajunge la 
0 % în al zecelea
 an</t>
        </is>
      </c>
      <c r="CJ212" s="2" t="inlineStr">
        <is>
          <t>koeficient CBAM</t>
        </is>
      </c>
      <c r="CK212" s="2" t="inlineStr">
        <is>
          <t>3</t>
        </is>
      </c>
      <c r="CL212" s="2" t="inlineStr">
        <is>
          <t/>
        </is>
      </c>
      <c r="CM212" t="inlineStr">
        <is>
          <t>percentuálny podiel, ktorý sa počas prechodného obdobia, t. j. od nadobudnutia účinnosti [nariadenia o CBAM] do roku 2025, rovná 100 %, v roku 2026 predstavuje 90 % a každý rok sa znižuje o 10 percentuálnych bodov tak, aby napokon predstavoval 0 %, vďaka čomu dôjde do desiateho roka jeho uplatňovania k úplnému zrušeniu bezodplatného prideľovania kvót</t>
        </is>
      </c>
      <c r="CN212" s="2" t="inlineStr">
        <is>
          <t>faktor CBAM</t>
        </is>
      </c>
      <c r="CO212" s="2" t="inlineStr">
        <is>
          <t>3</t>
        </is>
      </c>
      <c r="CP212" s="2" t="inlineStr">
        <is>
          <t/>
        </is>
      </c>
      <c r="CQ212" t="inlineStr">
        <is>
          <t>faktor, s katerim se brezplačna dodelitev za proizvodnjo proizvodov iz Priloge I uredbe o CBAM zmanjša za 100 % v obdobju od začetka veljavnosti uredbe o CBAM do konca leta 2025, 90 % leta 2026, nato pa se vsako leto zmanjša za 10 odstotnih točk, da do desetega leta doseže 0 %</t>
        </is>
      </c>
      <c r="CR212" s="2" t="inlineStr">
        <is>
          <t>CBAM-faktorn</t>
        </is>
      </c>
      <c r="CS212" s="2" t="inlineStr">
        <is>
          <t>3</t>
        </is>
      </c>
      <c r="CT212" s="2" t="inlineStr">
        <is>
          <t/>
        </is>
      </c>
      <c r="CU212" t="inlineStr">
        <is>
          <t/>
        </is>
      </c>
    </row>
    <row r="213">
      <c r="A213" s="1" t="str">
        <f>HYPERLINK("https://iate.europa.eu/entry/result/1491173/all", "1491173")</f>
        <v>1491173</v>
      </c>
      <c r="B213" t="inlineStr">
        <is>
          <t>SCIENCE;ENVIRONMENT</t>
        </is>
      </c>
      <c r="C213" t="inlineStr">
        <is>
          <t>SCIENCE|natural and applied sciences|applied sciences|mathematics;ENVIRONMENT</t>
        </is>
      </c>
      <c r="D213" s="2" t="inlineStr">
        <is>
          <t>фоново ниво</t>
        </is>
      </c>
      <c r="E213" s="2" t="inlineStr">
        <is>
          <t>3</t>
        </is>
      </c>
      <c r="F213" s="2" t="inlineStr">
        <is>
          <t/>
        </is>
      </c>
      <c r="G213" t="inlineStr">
        <is>
          <t/>
        </is>
      </c>
      <c r="H213" s="2" t="inlineStr">
        <is>
          <t>úroveň pozadí|
pozaďová hodnota|
pozaďová úroveň|
pozadí|
hodnota pozadí</t>
        </is>
      </c>
      <c r="I213" s="2" t="inlineStr">
        <is>
          <t>3|
3|
3|
3|
3</t>
        </is>
      </c>
      <c r="J213" s="2" t="inlineStr">
        <is>
          <t xml:space="preserve">|
|
|
|
</t>
        </is>
      </c>
      <c r="K213" t="inlineStr">
        <is>
          <t/>
        </is>
      </c>
      <c r="L213" s="2" t="inlineStr">
        <is>
          <t>baggrundsniveau</t>
        </is>
      </c>
      <c r="M213" s="2" t="inlineStr">
        <is>
          <t>3</t>
        </is>
      </c>
      <c r="N213" s="2" t="inlineStr">
        <is>
          <t/>
        </is>
      </c>
      <c r="O213" t="inlineStr">
        <is>
          <t>Bruges om det "naturlige niveau" for koncentrationen af forskellige stoffer og/eller niveauet af støj, lys, etc.</t>
        </is>
      </c>
      <c r="P213" s="2" t="inlineStr">
        <is>
          <t>Grundbelastung|
Hintergrundwert</t>
        </is>
      </c>
      <c r="Q213" s="2" t="inlineStr">
        <is>
          <t>3|
3</t>
        </is>
      </c>
      <c r="R213" s="2" t="inlineStr">
        <is>
          <t xml:space="preserve">|
</t>
        </is>
      </c>
      <c r="S213" t="inlineStr">
        <is>
          <t>Konzentrationswerte von chemischen oder physischen Substanzen in der Umwelt, die natürlich, ohne menschlichen Einfluss, vorkommen</t>
        </is>
      </c>
      <c r="T213" s="2" t="inlineStr">
        <is>
          <t>βασικό επίπεδο</t>
        </is>
      </c>
      <c r="U213" s="2" t="inlineStr">
        <is>
          <t>3</t>
        </is>
      </c>
      <c r="V213" s="2" t="inlineStr">
        <is>
          <t/>
        </is>
      </c>
      <c r="W213" t="inlineStr">
        <is>
          <t>επίπεδο χημικής ουσίας ή φυσικού παράγοντα σε περιβαλλοντικό μέσο (αέρας, νερό ή έδαφος) που απαντάται στη φύση ή δεν είναι αποτέλεσμα ανθρώπινων δραστηριοτήτων</t>
        </is>
      </c>
      <c r="X213" s="2" t="inlineStr">
        <is>
          <t>background level|
background rate|
background</t>
        </is>
      </c>
      <c r="Y213" s="2" t="inlineStr">
        <is>
          <t>3|
3|
3</t>
        </is>
      </c>
      <c r="Z213" s="2" t="inlineStr">
        <is>
          <t xml:space="preserve">|
admitted|
</t>
        </is>
      </c>
      <c r="AA213" t="inlineStr">
        <is>
          <t>level of a chemical substance or physical agent in an environmental medium (air, water, or soil) that occurs naturally or is not the result of human activities</t>
        </is>
      </c>
      <c r="AB213" s="2" t="inlineStr">
        <is>
          <t>nivel basal|
nivel de base|
concentración basal|
concentración de fondo</t>
        </is>
      </c>
      <c r="AC213" s="2" t="inlineStr">
        <is>
          <t>3|
3|
3|
3</t>
        </is>
      </c>
      <c r="AD213" s="2" t="inlineStr">
        <is>
          <t xml:space="preserve">|
|
|
</t>
        </is>
      </c>
      <c r="AE213" t="inlineStr">
        <is>
          <t>Concentración media de una sustancia en un medio físico determinado (suelo, agua, aire, etc.) que se detecta de manera natural, y que no es resultado de la actividad del hombre.</t>
        </is>
      </c>
      <c r="AF213" s="2" t="inlineStr">
        <is>
          <t>taustatase</t>
        </is>
      </c>
      <c r="AG213" s="2" t="inlineStr">
        <is>
          <t>3</t>
        </is>
      </c>
      <c r="AH213" s="2" t="inlineStr">
        <is>
          <t/>
        </is>
      </c>
      <c r="AI213" t="inlineStr">
        <is>
          <t>saasteainesisalduse indikaatorväärtus, milles ei esine või
esineb väga vähe selle kogumi keemilist koostist mõjutavaid inimtekkelisi muutusi</t>
        </is>
      </c>
      <c r="AJ213" s="2" t="inlineStr">
        <is>
          <t>luonnon taustakuormitus|
esiintymistaso|
taustataso</t>
        </is>
      </c>
      <c r="AK213" s="2" t="inlineStr">
        <is>
          <t>3|
2|
3</t>
        </is>
      </c>
      <c r="AL213" s="2" t="inlineStr">
        <is>
          <t xml:space="preserve">|
|
</t>
        </is>
      </c>
      <c r="AM213" t="inlineStr">
        <is>
          <t>luonnollisten ilmiöiden ja tapahtumien aiheuttama ympäristökuormitus</t>
        </is>
      </c>
      <c r="AN213" s="2" t="inlineStr">
        <is>
          <t>pollution naturelle de fond|
niveau de fond</t>
        </is>
      </c>
      <c r="AO213" s="2" t="inlineStr">
        <is>
          <t>3|
3</t>
        </is>
      </c>
      <c r="AP213" s="2" t="inlineStr">
        <is>
          <t xml:space="preserve">|
</t>
        </is>
      </c>
      <c r="AQ213" t="inlineStr">
        <is>
          <t>concentration d'un polluant atmosphérique dans une zone déterminée durant une période déterminée, avant l'entrée en action d'une source d'émission définie.</t>
        </is>
      </c>
      <c r="AR213" s="2" t="inlineStr">
        <is>
          <t>leibhéal cúlra</t>
        </is>
      </c>
      <c r="AS213" s="2" t="inlineStr">
        <is>
          <t>3</t>
        </is>
      </c>
      <c r="AT213" s="2" t="inlineStr">
        <is>
          <t/>
        </is>
      </c>
      <c r="AU213" t="inlineStr">
        <is>
          <t/>
        </is>
      </c>
      <c r="AV213" s="2" t="inlineStr">
        <is>
          <t>pozadinska razina</t>
        </is>
      </c>
      <c r="AW213" s="2" t="inlineStr">
        <is>
          <t>3</t>
        </is>
      </c>
      <c r="AX213" s="2" t="inlineStr">
        <is>
          <t/>
        </is>
      </c>
      <c r="AY213" t="inlineStr">
        <is>
          <t/>
        </is>
      </c>
      <c r="AZ213" s="2" t="inlineStr">
        <is>
          <t>háttérszint</t>
        </is>
      </c>
      <c r="BA213" s="2" t="inlineStr">
        <is>
          <t>3</t>
        </is>
      </c>
      <c r="BB213" s="2" t="inlineStr">
        <is>
          <t/>
        </is>
      </c>
      <c r="BC213" t="inlineStr">
        <is>
          <t>egy &lt;a href="https://iate.europa.eu/entry/result/8279203FAA12AE7CE053C3E4A79E4140/hu?forceEcas=true" target="_blank"&gt;vegyi anyagnak&lt;/a&gt; vagy fizikai hatóanyagnak valamely &lt;a href="https://iate.europa.eu/entry/result/8279203F2F18AE7CE053C3E4A79E4140/hu?forceEcas=true" target="_blank"&gt;környezeti elemben&lt;/a&gt; (levegőben, vízben vagy talajban) természetes módon, illetve nem az emberi tevékenységek következtében előforduló szintje</t>
        </is>
      </c>
      <c r="BD213" s="2" t="inlineStr">
        <is>
          <t>livello di fondo</t>
        </is>
      </c>
      <c r="BE213" s="2" t="inlineStr">
        <is>
          <t>3</t>
        </is>
      </c>
      <c r="BF213" s="2" t="inlineStr">
        <is>
          <t/>
        </is>
      </c>
      <c r="BG213" t="inlineStr">
        <is>
          <t>&lt;div&gt;livello delle emissioni medie di gas a effetto serra risultanti da disturbi naturali per un determinato periodo, al netto di valori statisticamente anomali&lt;/div&gt;</t>
        </is>
      </c>
      <c r="BH213" s="2" t="inlineStr">
        <is>
          <t>foninė teršalų koncentracija|
foninis lygis</t>
        </is>
      </c>
      <c r="BI213" s="2" t="inlineStr">
        <is>
          <t>3|
3</t>
        </is>
      </c>
      <c r="BJ213" s="2" t="inlineStr">
        <is>
          <t xml:space="preserve">preferred|
</t>
        </is>
      </c>
      <c r="BK213" t="inlineStr">
        <is>
          <t>teršalo, teršalų grupės koncentracija nepakitusioje ar dėl žmogaus veiklos nereikšmingai pakitusioje aplinkos terpėje (ore, vandenyje, dirvoje) arba tokios terpės taršos rodiklis</t>
        </is>
      </c>
      <c r="BL213" s="2" t="inlineStr">
        <is>
          <t>fona līmenis</t>
        </is>
      </c>
      <c r="BM213" s="2" t="inlineStr">
        <is>
          <t>3</t>
        </is>
      </c>
      <c r="BN213" s="2" t="inlineStr">
        <is>
          <t/>
        </is>
      </c>
      <c r="BO213" t="inlineStr">
        <is>
          <t/>
        </is>
      </c>
      <c r="BP213" s="2" t="inlineStr">
        <is>
          <t>livell tal-isfond</t>
        </is>
      </c>
      <c r="BQ213" s="2" t="inlineStr">
        <is>
          <t>3</t>
        </is>
      </c>
      <c r="BR213" s="2" t="inlineStr">
        <is>
          <t/>
        </is>
      </c>
      <c r="BS213" t="inlineStr">
        <is>
          <t>il-livell tipiku ta' sustanza kimika jew ta' aġent fiżiku f'komponenti ambjentali (l-art, l-ilma jew il-ħamrija), li jokkorri b'mod naturali jew li ma jkunx jirriżulta mill-attivitajiet tal-bniedem</t>
        </is>
      </c>
      <c r="BT213" s="2" t="inlineStr">
        <is>
          <t>achtergrondgehalte|
achtergrondniveau|
achtergrondwaarde|
achtergrondconcentratie</t>
        </is>
      </c>
      <c r="BU213" s="2" t="inlineStr">
        <is>
          <t>3|
3|
3|
3</t>
        </is>
      </c>
      <c r="BV213" s="2" t="inlineStr">
        <is>
          <t xml:space="preserve">|
|
|
</t>
        </is>
      </c>
      <c r="BW213" t="inlineStr">
        <is>
          <t>concentratie van een stof of de waarde van een indicator in een milieucompartiment (lucht, water of bodem) die overeenkomt met onbestaande, of zeer geringe, antropogene alteraties van de ongerepte toestand</t>
        </is>
      </c>
      <c r="BX213" s="2" t="inlineStr">
        <is>
          <t>poziom tła|
poziom naturalnego tła</t>
        </is>
      </c>
      <c r="BY213" s="2" t="inlineStr">
        <is>
          <t>3|
3</t>
        </is>
      </c>
      <c r="BZ213" s="2" t="inlineStr">
        <is>
          <t xml:space="preserve">|
</t>
        </is>
      </c>
      <c r="CA213" t="inlineStr">
        <is>
          <t/>
        </is>
      </c>
      <c r="CB213" s="2" t="inlineStr">
        <is>
          <t>nível basal|
nível de fundo</t>
        </is>
      </c>
      <c r="CC213" s="2" t="inlineStr">
        <is>
          <t>3|
3</t>
        </is>
      </c>
      <c r="CD213" s="2" t="inlineStr">
        <is>
          <t xml:space="preserve">|
</t>
        </is>
      </c>
      <c r="CE213" t="inlineStr">
        <is>
          <t/>
        </is>
      </c>
      <c r="CF213" s="2" t="inlineStr">
        <is>
          <t>nivel de fond natural</t>
        </is>
      </c>
      <c r="CG213" s="2" t="inlineStr">
        <is>
          <t>3</t>
        </is>
      </c>
      <c r="CH213" s="2" t="inlineStr">
        <is>
          <t/>
        </is>
      </c>
      <c r="CI213" t="inlineStr">
        <is>
          <t>concentraţia
 unei substanţe sau valoarea unui indicator într-un corp de ape 
subterane care corespunde absenţei deteriorărilor antropice sau numai 
unor modificări minore faţă de condiţiile naturale neperturbate;</t>
        </is>
      </c>
      <c r="CJ213" s="2" t="inlineStr">
        <is>
          <t>úroveň pozadia|
pozaďová úroveň</t>
        </is>
      </c>
      <c r="CK213" s="2" t="inlineStr">
        <is>
          <t>3|
3</t>
        </is>
      </c>
      <c r="CL213" s="2" t="inlineStr">
        <is>
          <t xml:space="preserve">|
</t>
        </is>
      </c>
      <c r="CM213" t="inlineStr">
        <is>
          <t>zvyčajná úroveň látky v životnom prostredí (vo vzduchu, vode alebo v pôde), ktorá sa vyskytuje prirodzene alebo nie je výsledkom ľudskej činnosti</t>
        </is>
      </c>
      <c r="CN213" s="2" t="inlineStr">
        <is>
          <t>vrednost ozadja</t>
        </is>
      </c>
      <c r="CO213" s="2" t="inlineStr">
        <is>
          <t>3</t>
        </is>
      </c>
      <c r="CP213" s="2" t="inlineStr">
        <is>
          <t/>
        </is>
      </c>
      <c r="CQ213" t="inlineStr">
        <is>
          <t/>
        </is>
      </c>
      <c r="CR213" s="2" t="inlineStr">
        <is>
          <t>bakgrundsnivå</t>
        </is>
      </c>
      <c r="CS213" s="2" t="inlineStr">
        <is>
          <t>3</t>
        </is>
      </c>
      <c r="CT213" s="2" t="inlineStr">
        <is>
          <t/>
        </is>
      </c>
      <c r="CU213" t="inlineStr">
        <is>
          <t/>
        </is>
      </c>
    </row>
    <row r="214">
      <c r="A214" s="1" t="str">
        <f>HYPERLINK("https://iate.europa.eu/entry/result/3619441/all", "3619441")</f>
        <v>3619441</v>
      </c>
      <c r="B214" t="inlineStr">
        <is>
          <t>ENVIRONMENT</t>
        </is>
      </c>
      <c r="C214" t="inlineStr">
        <is>
          <t>ENVIRONMENT|environmental policy|climate change policy|emission trading|EU Emissions Trading Scheme</t>
        </is>
      </c>
      <c r="D214" s="2" t="inlineStr">
        <is>
          <t>еднократно намаление на горната граница</t>
        </is>
      </c>
      <c r="E214" s="2" t="inlineStr">
        <is>
          <t>3</t>
        </is>
      </c>
      <c r="F214" s="2" t="inlineStr">
        <is>
          <t/>
        </is>
      </c>
      <c r="G214" t="inlineStr">
        <is>
          <t/>
        </is>
      </c>
      <c r="H214" s="2" t="inlineStr">
        <is>
          <t>jednorázové snížení stropu</t>
        </is>
      </c>
      <c r="I214" s="2" t="inlineStr">
        <is>
          <t>3</t>
        </is>
      </c>
      <c r="J214" s="2" t="inlineStr">
        <is>
          <t/>
        </is>
      </c>
      <c r="K214" t="inlineStr">
        <is>
          <t>jednorázové snížení množství povolenek (&lt;a href="https://iate.europa.eu/entry/result/3561936/en" target="_blank"&gt;&lt;i&gt;stropu&lt;/i&gt;&lt;/a&gt;) pro celou Unii</t>
        </is>
      </c>
      <c r="L214" s="2" t="inlineStr">
        <is>
          <t>engangsreduktion af loftet</t>
        </is>
      </c>
      <c r="M214" s="2" t="inlineStr">
        <is>
          <t>3</t>
        </is>
      </c>
      <c r="N214" s="2" t="inlineStr">
        <is>
          <t/>
        </is>
      </c>
      <c r="O214" t="inlineStr">
        <is>
          <t>reduktion af den
samlede EU-kvotemængde (&lt;a href="https://iate.europa.eu/entry/result/3561936/da" target="_blank"&gt;EU ETS-loftet&lt;/a&gt;), der finder anvendelse året efter ikrafttrædelsen
af forordning [...]</t>
        </is>
      </c>
      <c r="P214" s="2" t="inlineStr">
        <is>
          <t>einmalige Kürzung der Gesamtmenge</t>
        </is>
      </c>
      <c r="Q214" s="2" t="inlineStr">
        <is>
          <t>3</t>
        </is>
      </c>
      <c r="R214" s="2" t="inlineStr">
        <is>
          <t/>
        </is>
      </c>
      <c r="S214" t="inlineStr">
        <is>
          <t>Kürzung der Gesamtmenge an Zertifikaten („&lt;a href="https://iate.europa.eu/entry/result/3561936/all" target="_blank"&gt;Obergrenze&lt;/a&gt;“) in Verbindung mit einem höheren linearen Kürzungsfaktor, damit der neue lineare Kürzungsfaktor dieselbe Wirkung hat, als ob er seit 2021 angewendet worden wäre und um dadurch zu gewährleisten, dass die Gesamtmenge an Zertifikaten jährlich progressiv zurückgeht und in den EU-EHS-Sektoren bis 2030 ein Emissionsrückgang von insgesamt 61 % im Vergleich zu 2005 erreicht wird</t>
        </is>
      </c>
      <c r="T214" s="2" t="inlineStr">
        <is>
          <t>εφάπαξ μείωση του ανώτατου ορίου</t>
        </is>
      </c>
      <c r="U214" s="2" t="inlineStr">
        <is>
          <t>3</t>
        </is>
      </c>
      <c r="V214" s="2" t="inlineStr">
        <is>
          <t/>
        </is>
      </c>
      <c r="W214" t="inlineStr">
        <is>
          <t>εφάπαξ μείωση της συνολικής ποσότητας δικαιωμάτων στην ΕΕ (ανώτατο όριο) που θα εφαρμοστεί από το έτος που ακολουθεί την έναρξη ισχύος της οδηγίας για την τροποποίηση της οδηγίας για το ΣΕΔΕ, έτσι ώστε ο νέος συντελεστής που θα εφαρμοστεί να έχει το ίδιο αποτέλεσμα με αυτό που θα είχε αν είχε εφαρμοστεί από το 2021</t>
        </is>
      </c>
      <c r="X214" s="2" t="inlineStr">
        <is>
          <t>one-off reduction|
one-off downward adjustment of the cap|
one-off cap reduction</t>
        </is>
      </c>
      <c r="Y214" s="2" t="inlineStr">
        <is>
          <t>1|
1|
3</t>
        </is>
      </c>
      <c r="Z214" s="2" t="inlineStr">
        <is>
          <t xml:space="preserve">|
|
</t>
        </is>
      </c>
      <c r="AA214" t="inlineStr">
        <is>
          <t>reduction of the Union-wide quantity of allowances (&lt;a href="https://iate.europa.eu/entry/result/3561936/en" target="_blank"&gt;&lt;i&gt;cap&lt;/i&gt;&lt;/a&gt;) to be applied in the year following entry into force of Regulation ...</t>
        </is>
      </c>
      <c r="AB214" s="2" t="inlineStr">
        <is>
          <t>reducción puntual del límite máximo</t>
        </is>
      </c>
      <c r="AC214" s="2" t="inlineStr">
        <is>
          <t>3</t>
        </is>
      </c>
      <c r="AD214" s="2" t="inlineStr">
        <is>
          <t/>
        </is>
      </c>
      <c r="AE214" t="inlineStr">
        <is>
          <t>Reducción
en la cantidad de derechos de emisión («&lt;a href="https://iate.europa.eu/entry/result/3561936/es" target="_blank"&gt;límite máximo&lt;/a&gt;») del RCDE UE a escala de la
Unión que debe aplicarse a partir del año siguiente a la entrada en vigor
del Reglamento.</t>
        </is>
      </c>
      <c r="AF214" s="2" t="inlineStr">
        <is>
          <t>ühekordne piirmäära vähendamine</t>
        </is>
      </c>
      <c r="AG214" s="2" t="inlineStr">
        <is>
          <t>3</t>
        </is>
      </c>
      <c r="AH214" s="2" t="inlineStr">
        <is>
          <t/>
        </is>
      </c>
      <c r="AI214" t="inlineStr">
        <is>
          <t>liidu lubatud heitkoguse ühikute üldkoguse vähendamine direktiivi jõustumisele järgneval aastal</t>
        </is>
      </c>
      <c r="AJ214" s="2" t="inlineStr">
        <is>
          <t>kertaluonteinen päästökaton alentaminen</t>
        </is>
      </c>
      <c r="AK214" s="2" t="inlineStr">
        <is>
          <t>3</t>
        </is>
      </c>
      <c r="AL214" s="2" t="inlineStr">
        <is>
          <t/>
        </is>
      </c>
      <c r="AM214" t="inlineStr">
        <is>
          <t>koko unionin päästöoikeuksien määrän (&lt;a href="https://iate.europa.eu/entry/result/3561936/fi" target="_blank"&gt;päästökaton&lt;/a&gt;) kertaluonteinen vähentäminen</t>
        </is>
      </c>
      <c r="AN214" s="2" t="inlineStr">
        <is>
          <t>réduction ponctuelle du plafond</t>
        </is>
      </c>
      <c r="AO214" s="2" t="inlineStr">
        <is>
          <t>3</t>
        </is>
      </c>
      <c r="AP214" s="2" t="inlineStr">
        <is>
          <t/>
        </is>
      </c>
      <c r="AQ214" t="inlineStr">
        <is>
          <t>dans le cadre de la révision du système d'échange de quotas d'émissions, réduction ponctuelle de la quantité globale de quotas émis l'année d'entrée en vigueur de la directive du Parlement européen et du Conseil
 modifiant la directive 2003/87/CE</t>
        </is>
      </c>
      <c r="AR214" s="2" t="inlineStr">
        <is>
          <t>laghdú aonuaire ar an gcaidhp</t>
        </is>
      </c>
      <c r="AS214" s="2" t="inlineStr">
        <is>
          <t>3</t>
        </is>
      </c>
      <c r="AT214" s="2" t="inlineStr">
        <is>
          <t/>
        </is>
      </c>
      <c r="AU214" t="inlineStr">
        <is>
          <t/>
        </is>
      </c>
      <c r="AV214" s="2" t="inlineStr">
        <is>
          <t>jednokratno smanjenje gornje granice</t>
        </is>
      </c>
      <c r="AW214" s="2" t="inlineStr">
        <is>
          <t>3</t>
        </is>
      </c>
      <c r="AX214" s="2" t="inlineStr">
        <is>
          <t/>
        </is>
      </c>
      <c r="AY214" t="inlineStr">
        <is>
          <t>smanjivanje ukupne količine emisijskih jedinica („gornje granice”) na razini Unije koje će se početi primjenjivati od godine nakon stupanja na snagu Direktive o izmjeni Direktive o sustavu trgovanja emisijama</t>
        </is>
      </c>
      <c r="AZ214" s="2" t="inlineStr">
        <is>
          <t>egyszeri határérték-csökkentés</t>
        </is>
      </c>
      <c r="BA214" s="2" t="inlineStr">
        <is>
          <t>3</t>
        </is>
      </c>
      <c r="BB214" s="2" t="inlineStr">
        <is>
          <t/>
        </is>
      </c>
      <c r="BC214" t="inlineStr">
        <is>
          <t>a kibocsátási egységek teljes mennyiségének (a határérték) csökkentése az irányelv hatálybalépését követő évben</t>
        </is>
      </c>
      <c r="BD214" s="2" t="inlineStr">
        <is>
          <t>riduzione una tantum del massimale</t>
        </is>
      </c>
      <c r="BE214" s="2" t="inlineStr">
        <is>
          <t>3</t>
        </is>
      </c>
      <c r="BF214" s="2" t="inlineStr">
        <is>
          <t/>
        </is>
      </c>
      <c r="BG214" t="inlineStr">
        <is>
          <t>riduzione del quantitativo comunitario di quote (&lt;a href="https://iate.europa.eu/entry/result/3561936/en-it" target="_blank"&gt;massimale&lt;/a&gt;) da applicarsi a partire dall'anno successivo all'entrata in vigore della direttiva che modifica la &lt;a href="https://eur-lex.europa.eu/legal-content/IT/TXT/?uri=CELEX%3A02015D1814-20180408&amp;amp;qid=1633011742354" target="_blank"&gt;direttiva ETS&lt;/a&gt;</t>
        </is>
      </c>
      <c r="BH214" s="2" t="inlineStr">
        <is>
          <t>vienkartinis didžiausio ATL skaičiaus sumažinimas</t>
        </is>
      </c>
      <c r="BI214" s="2" t="inlineStr">
        <is>
          <t>3</t>
        </is>
      </c>
      <c r="BJ214" s="2" t="inlineStr">
        <is>
          <t/>
        </is>
      </c>
      <c r="BK214" t="inlineStr">
        <is>
          <t/>
        </is>
      </c>
      <c r="BL214" s="2" t="inlineStr">
        <is>
          <t>emisiju maksimālās robežvērtības vienreizējs samazinājums</t>
        </is>
      </c>
      <c r="BM214" s="2" t="inlineStr">
        <is>
          <t>2</t>
        </is>
      </c>
      <c r="BN214" s="2" t="inlineStr">
        <is>
          <t/>
        </is>
      </c>
      <c r="BO214" t="inlineStr">
        <is>
          <t/>
        </is>
      </c>
      <c r="BP214" s="2" t="inlineStr">
        <is>
          <t>tnaqqis ta' darba tal-limitu massimu</t>
        </is>
      </c>
      <c r="BQ214" s="2" t="inlineStr">
        <is>
          <t>3</t>
        </is>
      </c>
      <c r="BR214" s="2" t="inlineStr">
        <is>
          <t/>
        </is>
      </c>
      <c r="BS214" t="inlineStr">
        <is>
          <t>tnaqqis tal-kwantità kollha fl-Unjoni ta' kwoti (limitu massimu [ &lt;a href="/entry/result/3561936/mt" id="ENTRY_TO_ENTRY_CONVERTER" target="_blank"&gt;IATE:3561936/MT&lt;/a&gt; ]) li jrid jiġi applikat fis-sena wara dik tad-dħul fis-seħħ tar-Regolament ...</t>
        </is>
      </c>
      <c r="BT214" s="2" t="inlineStr">
        <is>
          <t>eenmalige verlaging van het plafond</t>
        </is>
      </c>
      <c r="BU214" s="2" t="inlineStr">
        <is>
          <t>3</t>
        </is>
      </c>
      <c r="BV214" s="2" t="inlineStr">
        <is>
          <t/>
        </is>
      </c>
      <c r="BW214" t="inlineStr">
        <is>
          <t>verlaging van de totale hoeveelheid emissierechten voor de hele Unie (plafond) die moet worden toegepast in het jaar volgend op de inwerkingtreding van de richtlijn van het Europees Parlement en de Raad tot wijziging van Richtlijn 2003/87/EG</t>
        </is>
      </c>
      <c r="BX214" s="2" t="inlineStr">
        <is>
          <t>jednorazowe obniżenie pułapu</t>
        </is>
      </c>
      <c r="BY214" s="2" t="inlineStr">
        <is>
          <t>3</t>
        </is>
      </c>
      <c r="BZ214" s="2" t="inlineStr">
        <is>
          <t/>
        </is>
      </c>
      <c r="CA214" t="inlineStr">
        <is>
          <t/>
        </is>
      </c>
      <c r="CB214" s="2" t="inlineStr">
        <is>
          <t>redução pontual do limite máximo</t>
        </is>
      </c>
      <c r="CC214" s="2" t="inlineStr">
        <is>
          <t>3</t>
        </is>
      </c>
      <c r="CD214" s="2" t="inlineStr">
        <is>
          <t/>
        </is>
      </c>
      <c r="CE214" t="inlineStr">
        <is>
          <t>Diminuição da quantidade de licenças de emissão da UE de maneira que esta convirja com o nível de redução anual aplicável com base no CELE a partir de 2021.</t>
        </is>
      </c>
      <c r="CF214" s="2" t="inlineStr">
        <is>
          <t>reducere unică a plafonului</t>
        </is>
      </c>
      <c r="CG214" s="2" t="inlineStr">
        <is>
          <t>3</t>
        </is>
      </c>
      <c r="CH214" s="2" t="inlineStr">
        <is>
          <t/>
        </is>
      </c>
      <c r="CI214" t="inlineStr">
        <is>
          <t/>
        </is>
      </c>
      <c r="CJ214" s="2" t="inlineStr">
        <is>
          <t>jednorazové zníženie stropu</t>
        </is>
      </c>
      <c r="CK214" s="2" t="inlineStr">
        <is>
          <t>3</t>
        </is>
      </c>
      <c r="CL214" s="2" t="inlineStr">
        <is>
          <t/>
        </is>
      </c>
      <c r="CM214" t="inlineStr">
        <is>
          <t>jednorazové zníženie celkového množstva kvót (&lt;a href="https://iate.europa.eu/entry/result/3561936/sk" target="_blank"&gt;stropu&lt;/a&gt;) pre celú Úniu</t>
        </is>
      </c>
      <c r="CN214" s="2" t="inlineStr">
        <is>
          <t>znižanje mejne vrednosti</t>
        </is>
      </c>
      <c r="CO214" s="2" t="inlineStr">
        <is>
          <t>3</t>
        </is>
      </c>
      <c r="CP214" s="2" t="inlineStr">
        <is>
          <t/>
        </is>
      </c>
      <c r="CQ214" t="inlineStr">
        <is>
          <t/>
        </is>
      </c>
      <c r="CR214" s="2" t="inlineStr">
        <is>
          <t>engångssänkning av utsläppstaket</t>
        </is>
      </c>
      <c r="CS214" s="2" t="inlineStr">
        <is>
          <t>3</t>
        </is>
      </c>
      <c r="CT214" s="2" t="inlineStr">
        <is>
          <t/>
        </is>
      </c>
      <c r="CU214" t="inlineStr">
        <is>
          <t/>
        </is>
      </c>
    </row>
    <row r="215">
      <c r="A215" s="1" t="str">
        <f>HYPERLINK("https://iate.europa.eu/entry/result/3619837/all", "3619837")</f>
        <v>3619837</v>
      </c>
      <c r="B215" t="inlineStr">
        <is>
          <t>ENVIRONMENT</t>
        </is>
      </c>
      <c r="C215" t="inlineStr">
        <is>
          <t>ENVIRONMENT|deterioration of the environment|degradation of the environment|climate change;ENVIRONMENT|environmental policy|climate change policy|reduction of gas emissions</t>
        </is>
      </c>
      <c r="D215" s="2" t="inlineStr">
        <is>
          <t>линейна траектория</t>
        </is>
      </c>
      <c r="E215" s="2" t="inlineStr">
        <is>
          <t>3</t>
        </is>
      </c>
      <c r="F215" s="2" t="inlineStr">
        <is>
          <t/>
        </is>
      </c>
      <c r="G215" t="inlineStr">
        <is>
          <t/>
        </is>
      </c>
      <c r="H215" s="2" t="inlineStr">
        <is>
          <t>lineární trajektorie</t>
        </is>
      </c>
      <c r="I215" s="2" t="inlineStr">
        <is>
          <t>3</t>
        </is>
      </c>
      <c r="J215" s="2" t="inlineStr">
        <is>
          <t/>
        </is>
      </c>
      <c r="K215" t="inlineStr">
        <is>
          <t/>
        </is>
      </c>
      <c r="L215" s="2" t="inlineStr">
        <is>
          <t>lineært forløb</t>
        </is>
      </c>
      <c r="M215" s="2" t="inlineStr">
        <is>
          <t>3</t>
        </is>
      </c>
      <c r="N215" s="2" t="inlineStr">
        <is>
          <t/>
        </is>
      </c>
      <c r="O215" t="inlineStr">
        <is>
          <t/>
        </is>
      </c>
      <c r="P215" s="2" t="inlineStr">
        <is>
          <t>linearer Zielpfad</t>
        </is>
      </c>
      <c r="Q215" s="2" t="inlineStr">
        <is>
          <t>3</t>
        </is>
      </c>
      <c r="R215" s="2" t="inlineStr">
        <is>
          <t/>
        </is>
      </c>
      <c r="S215" t="inlineStr">
        <is>
          <t>Pfad für den Nettoabbau von &lt;a href="https://iate.europa.eu/entry/result/835577/all" target="_blank"&gt;Treibhausgasen&lt;/a&gt;, der die für jeden Mitgliedstaat festgelegten verbindlichen jährlichen Zielvorgaben in Tonnen CO&lt;sub&gt;2&lt;/sub&gt;-Äquivalent in einem bestimmten Zeitraum aufzeigt und eine nicht zu überschreitende Obergrenze für die Summe der jährlichen Treibhausgasemissionen festlegt</t>
        </is>
      </c>
      <c r="T215" s="2" t="inlineStr">
        <is>
          <t>γραμμική τροχιά</t>
        </is>
      </c>
      <c r="U215" s="2" t="inlineStr">
        <is>
          <t>3</t>
        </is>
      </c>
      <c r="V215" s="2" t="inlineStr">
        <is>
          <t/>
        </is>
      </c>
      <c r="W215" t="inlineStr">
        <is>
          <t>γραμμική προβλεπόμενη εξέλιξη των εκπομπών από ένα &lt;a href="https://iate.europa.eu/entry/result/835577/en-el" target="_blank"&gt;αέριο του θερμοκηπίου&lt;/a&gt; ή μια ομάδα αερίων του θερμοκηπίου, από αερολύματα και από πρόδρομες ουσίες των αερίων του θερμοκηπίου για συγκεκριμένη χρονική περίοδο, λαμβανομένων υπόψη όλων των αναμενόμενων αυξήσεων και μειώσεων των εκπομπών αυτών κατά τη συγκεκριμένη χρονική περίοδο</t>
        </is>
      </c>
      <c r="X215" s="2" t="inlineStr">
        <is>
          <t>linear trajectory</t>
        </is>
      </c>
      <c r="Y215" s="2" t="inlineStr">
        <is>
          <t>3</t>
        </is>
      </c>
      <c r="Z215" s="2" t="inlineStr">
        <is>
          <t/>
        </is>
      </c>
      <c r="AA215" t="inlineStr">
        <is>
          <t>linear projected development of the emission of a &lt;a href="https://iate.europa.eu/entry/result/835577/en" target="_blank"&gt;greenhouse gas&lt;/a&gt; or group of greenhouse gases, aerosols and greenhouse gas precursors over a specified period of time, taking into account all expected inclines and declines of such emissions during this period</t>
        </is>
      </c>
      <c r="AB215" s="2" t="inlineStr">
        <is>
          <t>trayectoria lineal</t>
        </is>
      </c>
      <c r="AC215" s="2" t="inlineStr">
        <is>
          <t>3</t>
        </is>
      </c>
      <c r="AD215" s="2" t="inlineStr">
        <is>
          <t/>
        </is>
      </c>
      <c r="AE215" t="inlineStr">
        <is>
          <t>Evolución prevista de las emisiones de &lt;a href="https://iate.europa.eu/entry/result/835577/es" target="_blank"&gt;gases de efecto invernadero&lt;/a&gt; en un periodo de tiempo concreto, asumiendo que estas responden a un comportamiento lineal.</t>
        </is>
      </c>
      <c r="AF215" s="2" t="inlineStr">
        <is>
          <t>lineaarne trajektoor</t>
        </is>
      </c>
      <c r="AG215" s="2" t="inlineStr">
        <is>
          <t>3</t>
        </is>
      </c>
      <c r="AH215" s="2" t="inlineStr">
        <is>
          <t/>
        </is>
      </c>
      <c r="AI215" t="inlineStr">
        <is>
          <t/>
        </is>
      </c>
      <c r="AJ215" s="2" t="inlineStr">
        <is>
          <t>lineaarinen kehityspolku</t>
        </is>
      </c>
      <c r="AK215" s="2" t="inlineStr">
        <is>
          <t>3</t>
        </is>
      </c>
      <c r="AL215" s="2" t="inlineStr">
        <is>
          <t/>
        </is>
      </c>
      <c r="AM215" t="inlineStr">
        <is>
          <t>&lt;a href="https://iate.europa.eu/entry/result/835577/fi" target="_blank"&gt;kasvihuonekaasun&lt;/a&gt;
tai kasvihuonekaasujen ryhmän, aerosolien ja kasvihuonekaasujen esiasteiden päästömäärien
kehitystä tiettynä ajanjaksona kuvaava lineaarinen ennuste, jossa otetaan
huomioon kaikki näiden päästöjen nousut ja laskut kyseisenä ajanjaksona</t>
        </is>
      </c>
      <c r="AN215" s="2" t="inlineStr">
        <is>
          <t>trajectoire linéaire</t>
        </is>
      </c>
      <c r="AO215" s="2" t="inlineStr">
        <is>
          <t>3</t>
        </is>
      </c>
      <c r="AP215" s="2" t="inlineStr">
        <is>
          <t/>
        </is>
      </c>
      <c r="AQ215" t="inlineStr">
        <is>
          <t>évolution modélisée dont le point de départ est la moyenne des émissions pour la période 2016-2018 sur base des dernières données d’émissions de GES vérifiées, définie chaque année pendant une certaine période et permettant de déterminer le quota annuel d’émission (QAE) en équivalent CO&lt;sub&gt;2&lt;/sub&gt; de chaque État membre</t>
        </is>
      </c>
      <c r="AR215" s="2" t="inlineStr">
        <is>
          <t>treocht líneach|
conair líneach</t>
        </is>
      </c>
      <c r="AS215" s="2" t="inlineStr">
        <is>
          <t>3|
3</t>
        </is>
      </c>
      <c r="AT215" s="2" t="inlineStr">
        <is>
          <t xml:space="preserve">|
</t>
        </is>
      </c>
      <c r="AU215" t="inlineStr">
        <is>
          <t/>
        </is>
      </c>
      <c r="AV215" s="2" t="inlineStr">
        <is>
          <t>linearna putanja</t>
        </is>
      </c>
      <c r="AW215" s="2" t="inlineStr">
        <is>
          <t>3</t>
        </is>
      </c>
      <c r="AX215" s="2" t="inlineStr">
        <is>
          <t/>
        </is>
      </c>
      <c r="AY215" t="inlineStr">
        <is>
          <t/>
        </is>
      </c>
      <c r="AZ215" s="2" t="inlineStr">
        <is>
          <t>lineáris pálya</t>
        </is>
      </c>
      <c r="BA215" s="2" t="inlineStr">
        <is>
          <t>3</t>
        </is>
      </c>
      <c r="BB215" s="2" t="inlineStr">
        <is>
          <t/>
        </is>
      </c>
      <c r="BC215" t="inlineStr">
        <is>
          <t/>
        </is>
      </c>
      <c r="BD215" s="2" t="inlineStr">
        <is>
          <t>traiettoria lineare</t>
        </is>
      </c>
      <c r="BE215" s="2" t="inlineStr">
        <is>
          <t>3</t>
        </is>
      </c>
      <c r="BF215" s="2" t="inlineStr">
        <is>
          <t/>
        </is>
      </c>
      <c r="BG215" t="inlineStr">
        <is>
          <t>proiezione lineare dell'andamento delle emissioni di &lt;a href="https://iate.europa.eu/entry/result/835577/en-it" target="_blank"&gt;gas serra&lt;/a&gt; o di gruppi di gas serra, aerosol e precursori dei gas serra lungo un periodo di tempo specificato, che tiene conto di tutte le oscillazioni in crescita e decrescita di dette emissioni nel corso di tale periodo</t>
        </is>
      </c>
      <c r="BH215" s="2" t="inlineStr">
        <is>
          <t>linijinė trajektorija</t>
        </is>
      </c>
      <c r="BI215" s="2" t="inlineStr">
        <is>
          <t>3</t>
        </is>
      </c>
      <c r="BJ215" s="2" t="inlineStr">
        <is>
          <t/>
        </is>
      </c>
      <c r="BK215" t="inlineStr">
        <is>
          <t/>
        </is>
      </c>
      <c r="BL215" s="2" t="inlineStr">
        <is>
          <t>lineāra trajektorija</t>
        </is>
      </c>
      <c r="BM215" s="2" t="inlineStr">
        <is>
          <t>3</t>
        </is>
      </c>
      <c r="BN215" s="2" t="inlineStr">
        <is>
          <t/>
        </is>
      </c>
      <c r="BO215" t="inlineStr">
        <is>
          <t/>
        </is>
      </c>
      <c r="BP215" s="2" t="inlineStr">
        <is>
          <t>trajettorja lineari</t>
        </is>
      </c>
      <c r="BQ215" s="2" t="inlineStr">
        <is>
          <t>3</t>
        </is>
      </c>
      <c r="BR215" s="2" t="inlineStr">
        <is>
          <t/>
        </is>
      </c>
      <c r="BS215" t="inlineStr">
        <is>
          <t>żvilupp lineari projettat tal-emissjoni ta' gass serra jew grupp ta' gassijiet serra, aerosoli u prekursuri ta' gassijiet serra tul perjodu speċifikat ta' żmien, filwaqt li jitqiesu żidiet u nuqqasijiet f'tali emissjonijiet matul dan il-perjodu</t>
        </is>
      </c>
      <c r="BT215" s="2" t="inlineStr">
        <is>
          <t>lineair traject</t>
        </is>
      </c>
      <c r="BU215" s="2" t="inlineStr">
        <is>
          <t>3</t>
        </is>
      </c>
      <c r="BV215" s="2" t="inlineStr">
        <is>
          <t/>
        </is>
      </c>
      <c r="BW215" t="inlineStr">
        <is>
          <t>lineaire verwachte ontwikkeling van de uitstoot van een broeikasgas of groep van broeikasgassen, aerosolen en precursoren van broeikasgassen gedurende een bepaalde periode, rekening houdend met alle verwachte stijgingen en dalingen van dergelijke emissies tijdens deze periode</t>
        </is>
      </c>
      <c r="BX215" s="2" t="inlineStr">
        <is>
          <t>ścieżka liniowa</t>
        </is>
      </c>
      <c r="BY215" s="2" t="inlineStr">
        <is>
          <t>3</t>
        </is>
      </c>
      <c r="BZ215" s="2" t="inlineStr">
        <is>
          <t/>
        </is>
      </c>
      <c r="CA215" t="inlineStr">
        <is>
          <t/>
        </is>
      </c>
      <c r="CB215" s="2" t="inlineStr">
        <is>
          <t>trajetória linear</t>
        </is>
      </c>
      <c r="CC215" s="2" t="inlineStr">
        <is>
          <t>3</t>
        </is>
      </c>
      <c r="CD215" s="2" t="inlineStr">
        <is>
          <t/>
        </is>
      </c>
      <c r="CE215" t="inlineStr">
        <is>
          <t/>
        </is>
      </c>
      <c r="CF215" s="2" t="inlineStr">
        <is>
          <t>traiectorie liniară</t>
        </is>
      </c>
      <c r="CG215" s="2" t="inlineStr">
        <is>
          <t>3</t>
        </is>
      </c>
      <c r="CH215" s="2" t="inlineStr">
        <is>
          <t/>
        </is>
      </c>
      <c r="CI215" t="inlineStr">
        <is>
          <t/>
        </is>
      </c>
      <c r="CJ215" s="2" t="inlineStr">
        <is>
          <t>lineárna trajektória</t>
        </is>
      </c>
      <c r="CK215" s="2" t="inlineStr">
        <is>
          <t>3</t>
        </is>
      </c>
      <c r="CL215" s="2" t="inlineStr">
        <is>
          <t/>
        </is>
      </c>
      <c r="CM215" t="inlineStr">
        <is>
          <t/>
        </is>
      </c>
      <c r="CN215" s="2" t="inlineStr">
        <is>
          <t>linearna trajektorija</t>
        </is>
      </c>
      <c r="CO215" s="2" t="inlineStr">
        <is>
          <t>3</t>
        </is>
      </c>
      <c r="CP215" s="2" t="inlineStr">
        <is>
          <t/>
        </is>
      </c>
      <c r="CQ215" t="inlineStr">
        <is>
          <t/>
        </is>
      </c>
      <c r="CR215" s="2" t="inlineStr">
        <is>
          <t>linjär målbana|
linjär utvecklingsbana</t>
        </is>
      </c>
      <c r="CS215" s="2" t="inlineStr">
        <is>
          <t>3|
3</t>
        </is>
      </c>
      <c r="CT215" s="2" t="inlineStr">
        <is>
          <t xml:space="preserve">|
</t>
        </is>
      </c>
      <c r="CU215" t="inlineStr">
        <is>
          <t/>
        </is>
      </c>
    </row>
    <row r="216">
      <c r="A216" s="1" t="str">
        <f>HYPERLINK("https://iate.europa.eu/entry/result/3508672/all", "3508672")</f>
        <v>3508672</v>
      </c>
      <c r="B216" t="inlineStr">
        <is>
          <t>ECONOMICS;SCIENCE</t>
        </is>
      </c>
      <c r="C216" t="inlineStr">
        <is>
          <t>ECONOMICS|economic analysis|statistics;SCIENCE</t>
        </is>
      </c>
      <c r="D216" s="2" t="inlineStr">
        <is>
          <t>стойност, силно различаваща се от нормалните|
несъгласувано наблюдение|
екстремно наблюдение</t>
        </is>
      </c>
      <c r="E216" s="2" t="inlineStr">
        <is>
          <t>2|
3|
4</t>
        </is>
      </c>
      <c r="F216" s="2" t="inlineStr">
        <is>
          <t>|
|
preferred</t>
        </is>
      </c>
      <c r="G216" t="inlineStr">
        <is>
          <t>при поредица от многократни измервания на физични или химични величини, една или повече от получените стойности се различават значително от по-голямата част на останалите</t>
        </is>
      </c>
      <c r="H216" s="2" t="inlineStr">
        <is>
          <t>odlehlá hodnota</t>
        </is>
      </c>
      <c r="I216" s="2" t="inlineStr">
        <is>
          <t>3</t>
        </is>
      </c>
      <c r="J216" s="2" t="inlineStr">
        <is>
          <t/>
        </is>
      </c>
      <c r="K216" t="inlineStr">
        <is>
          <t>netypické pozorování, které nezapadá do pravděpodobnostního chování souboru dat</t>
        </is>
      </c>
      <c r="L216" s="2" t="inlineStr">
        <is>
          <t>ekstremværdi|
ekstrem observation|
afvigende værdi|
ekstrem værdi|
afvigende observation|
outlier</t>
        </is>
      </c>
      <c r="M216" s="2" t="inlineStr">
        <is>
          <t>3|
3|
3|
3|
3|
3</t>
        </is>
      </c>
      <c r="N216" s="2" t="inlineStr">
        <is>
          <t xml:space="preserve">admitted|
admitted|
|
admitted|
|
</t>
        </is>
      </c>
      <c r="O216" t="inlineStr">
        <is>
          <t>observation, der
i størrelse adskiller sig markant fra de øvrige observationer, med hvilke den
burde være sammenlignelig</t>
        </is>
      </c>
      <c r="P216" s="2" t="inlineStr">
        <is>
          <t>Ausreißer</t>
        </is>
      </c>
      <c r="Q216" s="2" t="inlineStr">
        <is>
          <t>3</t>
        </is>
      </c>
      <c r="R216" s="2" t="inlineStr">
        <is>
          <t/>
        </is>
      </c>
      <c r="S216" t="inlineStr">
        <is>
          <t>bei analytischen Bestimmungen (…) signifikant abweichender Wert</t>
        </is>
      </c>
      <c r="T216" s="2" t="inlineStr">
        <is>
          <t>έκτροπη τιμή|
ακραία τιμή</t>
        </is>
      </c>
      <c r="U216" s="2" t="inlineStr">
        <is>
          <t>4|
3</t>
        </is>
      </c>
      <c r="V216" s="2" t="inlineStr">
        <is>
          <t>|
admitted</t>
        </is>
      </c>
      <c r="W216" t="inlineStr">
        <is>
          <t>τιμή από μια σειρά επαναλαμβανόμενων μετρήσεων της ίδιας φυσικής ή χημικής παραμέτρου που αποκλίνει σημαντικά από τις υπόλοιπες</t>
        </is>
      </c>
      <c r="X216" s="2" t="inlineStr">
        <is>
          <t>statistical outliers|
outlier</t>
        </is>
      </c>
      <c r="Y216" s="2" t="inlineStr">
        <is>
          <t>1|
3</t>
        </is>
      </c>
      <c r="Z216" s="2" t="inlineStr">
        <is>
          <t xml:space="preserve">|
</t>
        </is>
      </c>
      <c r="AA216" t="inlineStr">
        <is>
          <t>in a set of &lt;i&gt;n&lt;/i&gt; observations, one or more of the obtained values which differs considerably from the majority of the rest</t>
        </is>
      </c>
      <c r="AB216" s="2" t="inlineStr">
        <is>
          <t>valor atípico|
valor extremo</t>
        </is>
      </c>
      <c r="AC216" s="2" t="inlineStr">
        <is>
          <t>3|
3</t>
        </is>
      </c>
      <c r="AD216" s="2" t="inlineStr">
        <is>
          <t xml:space="preserve">|
</t>
        </is>
      </c>
      <c r="AE216" t="inlineStr">
        <is>
          <t>Observación claramente diferente del resto de datos,</t>
        </is>
      </c>
      <c r="AF216" s="2" t="inlineStr">
        <is>
          <t>erind|
võõrväärtus</t>
        </is>
      </c>
      <c r="AG216" s="2" t="inlineStr">
        <is>
          <t>3|
3</t>
        </is>
      </c>
      <c r="AH216" s="2" t="inlineStr">
        <is>
          <t xml:space="preserve">|
</t>
        </is>
      </c>
      <c r="AI216" t="inlineStr">
        <is>
          <t>On võimalik, et n arvu vaatluste valimis on piiratud arv väärtusi nii kaugel ülejäänutest, et nende puhul tekib küsimus, kas nad on eri populatsioonist või kas valikumeetod on ekslik. Selliseid väärtusi nimetatakse erinditeks (võõrväärtusteks).</t>
        </is>
      </c>
      <c r="AJ216" s="2" t="inlineStr">
        <is>
          <t>vieras havainto|
poikkeava havainto|
poikkeava arvo|
ulkopuolinen havainto</t>
        </is>
      </c>
      <c r="AK216" s="2" t="inlineStr">
        <is>
          <t>3|
3|
3|
3</t>
        </is>
      </c>
      <c r="AL216" s="2" t="inlineStr">
        <is>
          <t xml:space="preserve">|
|
|
</t>
        </is>
      </c>
      <c r="AM216" t="inlineStr">
        <is>
          <t>muista havaintoarvoista selvästi poikkeava arvo, joita biologisessa aineistossa esiintyy</t>
        </is>
      </c>
      <c r="AN216" s="2" t="inlineStr">
        <is>
          <t>valeur atypique|
valeur aberrante</t>
        </is>
      </c>
      <c r="AO216" s="2" t="inlineStr">
        <is>
          <t>3|
3</t>
        </is>
      </c>
      <c r="AP216" s="2" t="inlineStr">
        <is>
          <t xml:space="preserve">|
</t>
        </is>
      </c>
      <c r="AQ216" t="inlineStr">
        <is>
          <t>donnée qui, dans un ensemble de données observées, diffère fortement des autres données composant l'ensemble, sans pour autant qu'elle puisse être considérée comme fausse</t>
        </is>
      </c>
      <c r="AR216" s="2" t="inlineStr">
        <is>
          <t>asluiteach|
asluitigh staidrimh</t>
        </is>
      </c>
      <c r="AS216" s="2" t="inlineStr">
        <is>
          <t>3|
3</t>
        </is>
      </c>
      <c r="AT216" s="2" t="inlineStr">
        <is>
          <t xml:space="preserve">|
</t>
        </is>
      </c>
      <c r="AU216" t="inlineStr">
        <is>
          <t/>
        </is>
      </c>
      <c r="AV216" s="2" t="inlineStr">
        <is>
          <t>netipična vrijednost</t>
        </is>
      </c>
      <c r="AW216" s="2" t="inlineStr">
        <is>
          <t>3</t>
        </is>
      </c>
      <c r="AX216" s="2" t="inlineStr">
        <is>
          <t/>
        </is>
      </c>
      <c r="AY216" t="inlineStr">
        <is>
          <t/>
        </is>
      </c>
      <c r="AZ216" s="2" t="inlineStr">
        <is>
          <t>kiugró érték</t>
        </is>
      </c>
      <c r="BA216" s="2" t="inlineStr">
        <is>
          <t>3</t>
        </is>
      </c>
      <c r="BB216" s="2" t="inlineStr">
        <is>
          <t/>
        </is>
      </c>
      <c r="BC216" t="inlineStr">
        <is>
          <t>az a megfigyelés, amely annyira eltér a többi megfigyeléstől, hogy azt a gyanút kelti, hogy valamilyen más mechanizmus hozta létre</t>
        </is>
      </c>
      <c r="BD216" s="2" t="inlineStr">
        <is>
          <t>valore anomalo|
outlier|
dato anomalo|
Valori estremi</t>
        </is>
      </c>
      <c r="BE216" s="2" t="inlineStr">
        <is>
          <t>3|
3|
2|
3</t>
        </is>
      </c>
      <c r="BF216" s="2" t="inlineStr">
        <is>
          <t xml:space="preserve">|
preferred|
|
</t>
        </is>
      </c>
      <c r="BG216" t="inlineStr">
        <is>
          <t>1) valore che appare differente dagli altri dello stesso gruppo o non consistente con gli altri 2) Dati o osservazioni campionarie il cui valore risulta poco coerente con gli altri, a causa ad esempio di errori di rilevazione. In tal caso si può tentare una ricostruzione del dato interessato attraverso tutte le altre osservazioni della serie.</t>
        </is>
      </c>
      <c r="BH216" s="2" t="inlineStr">
        <is>
          <t>išskirtis</t>
        </is>
      </c>
      <c r="BI216" s="2" t="inlineStr">
        <is>
          <t>3</t>
        </is>
      </c>
      <c r="BJ216" s="2" t="inlineStr">
        <is>
          <t/>
        </is>
      </c>
      <c r="BK216" t="inlineStr">
        <is>
          <t>duomenų aibės reikšmė, kuri yra nenatūraliai didesnė arba mažesnė už 
kitas reikšmes</t>
        </is>
      </c>
      <c r="BL216" s="2" t="inlineStr">
        <is>
          <t>izlecošā vērtība</t>
        </is>
      </c>
      <c r="BM216" s="2" t="inlineStr">
        <is>
          <t>3</t>
        </is>
      </c>
      <c r="BN216" s="2" t="inlineStr">
        <is>
          <t/>
        </is>
      </c>
      <c r="BO216" t="inlineStr">
        <is>
          <t/>
        </is>
      </c>
      <c r="BP216" s="2" t="inlineStr">
        <is>
          <t>outlier</t>
        </is>
      </c>
      <c r="BQ216" s="2" t="inlineStr">
        <is>
          <t>3</t>
        </is>
      </c>
      <c r="BR216" s="2" t="inlineStr">
        <is>
          <t/>
        </is>
      </c>
      <c r="BS216" t="inlineStr">
        <is>
          <t>f'sett ta' qisien ta' repliki (osservazzjonijiet n) ta' kwantità fiżika jew kimika, valur wieħed miksub jew iżjed li jkun ivarja konsiderevolment mill-maġġoranza tal-kumplament</t>
        </is>
      </c>
      <c r="BT216" s="2" t="inlineStr">
        <is>
          <t>uitschieter|
uitbijter</t>
        </is>
      </c>
      <c r="BU216" s="2" t="inlineStr">
        <is>
          <t>3|
3</t>
        </is>
      </c>
      <c r="BV216" s="2" t="inlineStr">
        <is>
          <t xml:space="preserve">|
</t>
        </is>
      </c>
      <c r="BW216" t="inlineStr">
        <is>
          <t>"datapunt dat (sterk) afwijkt van de rest van de data"</t>
        </is>
      </c>
      <c r="BX216" s="2" t="inlineStr">
        <is>
          <t>wartość odstająca|
obserwacja nietypowa|
wartość izolowana|
wartość nietypowa|
wartość oddalona</t>
        </is>
      </c>
      <c r="BY216" s="2" t="inlineStr">
        <is>
          <t>3|
3|
3|
3|
3</t>
        </is>
      </c>
      <c r="BZ216" s="2" t="inlineStr">
        <is>
          <t xml:space="preserve">preferred|
|
|
|
</t>
        </is>
      </c>
      <c r="CA216" t="inlineStr">
        <is>
          <t>obserwacja znacząco różniąca się od pozostałych w szeregu</t>
        </is>
      </c>
      <c r="CB216" s="2" t="inlineStr">
        <is>
          <t>Valores extremos|
valor discordante|
valor atípico|
valor anómalo|
valor discrepante</t>
        </is>
      </c>
      <c r="CC216" s="2" t="inlineStr">
        <is>
          <t>0|
3|
3|
3|
3</t>
        </is>
      </c>
      <c r="CD216" s="2" t="inlineStr">
        <is>
          <t xml:space="preserve">|
|
preferred|
|
</t>
        </is>
      </c>
      <c r="CE216" t="inlineStr">
        <is>
          <t/>
        </is>
      </c>
      <c r="CF216" s="2" t="inlineStr">
        <is>
          <t>valoare aberantă|
valoare excepțională</t>
        </is>
      </c>
      <c r="CG216" s="2" t="inlineStr">
        <is>
          <t>3|
3</t>
        </is>
      </c>
      <c r="CH216" s="2" t="inlineStr">
        <is>
          <t xml:space="preserve">|
</t>
        </is>
      </c>
      <c r="CI216" t="inlineStr">
        <is>
          <t>observaţie
extremă, care nu se încadrează în paternul general al celorlalte valori și
care, pe baza unei distribuții normale, este depărtată de medie cu mai mult de
trei abateri standard</t>
        </is>
      </c>
      <c r="CJ216" s="2" t="inlineStr">
        <is>
          <t>odľahlá hodnota</t>
        </is>
      </c>
      <c r="CK216" s="2" t="inlineStr">
        <is>
          <t>3</t>
        </is>
      </c>
      <c r="CL216" s="2" t="inlineStr">
        <is>
          <t/>
        </is>
      </c>
      <c r="CM216" t="inlineStr">
        <is>
          <t>prvok množiny hodnôt výsledku merania, ktorý nie je konzistentný s prvkami tejto množiny a výrazne ovplyvňuje celkový výsledok, takáto hodnota sa z výsledkov merania vylučuje</t>
        </is>
      </c>
      <c r="CN216" s="2" t="inlineStr">
        <is>
          <t>osamelec</t>
        </is>
      </c>
      <c r="CO216" s="2" t="inlineStr">
        <is>
          <t>3</t>
        </is>
      </c>
      <c r="CP216" s="2" t="inlineStr">
        <is>
          <t/>
        </is>
      </c>
      <c r="CQ216" t="inlineStr">
        <is>
          <t>vrednost, katerega vrednost se glede na opredeljena merila bistveno razlikuje od drugih vrednosti</t>
        </is>
      </c>
      <c r="CR216" s="2" t="inlineStr">
        <is>
          <t>outlier|
avvikande värde|
extremvärde</t>
        </is>
      </c>
      <c r="CS216" s="2" t="inlineStr">
        <is>
          <t>3|
3|
3</t>
        </is>
      </c>
      <c r="CT216" s="2" t="inlineStr">
        <is>
          <t xml:space="preserve">|
|
</t>
        </is>
      </c>
      <c r="CU216" t="inlineStr">
        <is>
          <t/>
        </is>
      </c>
    </row>
    <row r="217">
      <c r="A217" s="1" t="str">
        <f>HYPERLINK("https://iate.europa.eu/entry/result/3619771/all", "3619771")</f>
        <v>3619771</v>
      </c>
      <c r="B217" t="inlineStr">
        <is>
          <t>ENVIRONMENT</t>
        </is>
      </c>
      <c r="C217" t="inlineStr">
        <is>
          <t>ENVIRONMENT|environmental policy|climate change policy|emission trading|EU Emissions Trading Scheme</t>
        </is>
      </c>
      <c r="D217" s="2" t="inlineStr">
        <is>
          <t>мъртва горска постилка</t>
        </is>
      </c>
      <c r="E217" s="2" t="inlineStr">
        <is>
          <t>3</t>
        </is>
      </c>
      <c r="F217" s="2" t="inlineStr">
        <is>
          <t/>
        </is>
      </c>
      <c r="G217" t="inlineStr">
        <is>
          <t/>
        </is>
      </c>
      <c r="H217" s="2" t="inlineStr">
        <is>
          <t>opad</t>
        </is>
      </c>
      <c r="I217" s="2" t="inlineStr">
        <is>
          <t>3</t>
        </is>
      </c>
      <c r="J217" s="2" t="inlineStr">
        <is>
          <t/>
        </is>
      </c>
      <c r="K217" t="inlineStr">
        <is>
          <t>veškerá neživá biomasa o velikosti větší než limit pro &lt;a href="https://iate.europa.eu/entry/result/862671/en" target="_blank"&gt;organickou hmotu v půdě &lt;/a&gt;a menší než minimální průměr zvolený for &lt;a href="https://iate.europa.eu/entry/result/323944/en" target="_blank"&gt;mrtvé dřevo&lt;/a&gt; v různých stadiích rozkladu nad minerální nebo organickou půdou nebo v ní</t>
        </is>
      </c>
      <c r="L217" s="2" t="inlineStr">
        <is>
          <t>førne</t>
        </is>
      </c>
      <c r="M217" s="2" t="inlineStr">
        <is>
          <t>3</t>
        </is>
      </c>
      <c r="N217" s="2" t="inlineStr">
        <is>
          <t/>
        </is>
      </c>
      <c r="O217" t="inlineStr">
        <is>
          <t/>
        </is>
      </c>
      <c r="P217" s="2" t="inlineStr">
        <is>
          <t>Streu</t>
        </is>
      </c>
      <c r="Q217" s="2" t="inlineStr">
        <is>
          <t>3</t>
        </is>
      </c>
      <c r="R217" s="2" t="inlineStr">
        <is>
          <t/>
        </is>
      </c>
      <c r="S217" t="inlineStr">
        <is>
          <t>gesamte nichtlebende Biomasse, deren Größe über dem Grenzwert für &lt;a href="https://iate.europa.eu/entry/result/862671/all" target="_blank"&gt;organische Bodensubstanz&lt;/a&gt; (etwa 2 mm) und unter dem für &lt;a href="https://iate.europa.eu/entry/result/323944/all" target="_blank"&gt;Totholz&lt;/a&gt; gewählten Mindestdurchmesser (z. B. 10 cm) liegt, die abgestorben ist, sich in verschiedenen Zersetzungszuständen oberhalb oder innerhalb des Mineralbodens oder organischen Bodens befindet</t>
        </is>
      </c>
      <c r="T217" s="2" t="inlineStr">
        <is>
          <t>φυτοστρωμνή</t>
        </is>
      </c>
      <c r="U217" s="2" t="inlineStr">
        <is>
          <t>3</t>
        </is>
      </c>
      <c r="V217" s="2" t="inlineStr">
        <is>
          <t/>
        </is>
      </c>
      <c r="W217" t="inlineStr">
        <is>
          <t>όλη η μη ζωντανή βιομάζα με μέγεθος μεγαλύτερο από το όριο για την οργανική ύλη του εδάφους (προτεινόμενο 2 mm) και μικρότερο από την ελάχιστη διάμετρο που έχει επιλεγεί για το νεκρό ξύλο (π.χ. 10 cm), που κείτεται χωρίς ζωή, σε διάφορες στάδια αποσύνθεσης, επάνω ή μέσα στο ανόργανο ή οργανικό έδαφος</t>
        </is>
      </c>
      <c r="X217" s="2" t="inlineStr">
        <is>
          <t>litter</t>
        </is>
      </c>
      <c r="Y217" s="2" t="inlineStr">
        <is>
          <t>3</t>
        </is>
      </c>
      <c r="Z217" s="2" t="inlineStr">
        <is>
          <t/>
        </is>
      </c>
      <c r="AA217" t="inlineStr">
        <is>
          <t>all non-living biomass with a size greater than the limit for &lt;a href="https://iate.europa.eu/entry/result/862671/en" target="_blank"&gt;soil organic matter &lt;/a&gt;(suggested 2mm) and less than the minimum diameter chosen for &lt;a href="https://iate.europa.eu/entry/result/323944/en" target="_blank"&gt;dead wood&lt;/a&gt; (e.g. 10cm), lying dead, in various states of decomposition above or within the mineral or organic soil</t>
        </is>
      </c>
      <c r="AB217" s="2" t="inlineStr">
        <is>
          <t>hojarasca</t>
        </is>
      </c>
      <c r="AC217" s="2" t="inlineStr">
        <is>
          <t>3</t>
        </is>
      </c>
      <c r="AD217" s="2" t="inlineStr">
        <is>
          <t/>
        </is>
      </c>
      <c r="AE217" t="inlineStr">
        <is>
          <t>Toda la biomasa no viva con un tamaño mayor que el límite establecido para materia orgánica del suelo (sugerido 2 mm) y menor que el diámetro mínimo elegido para madera muerta (p. ej. 10 cm), que yace muerta, en diversos estados de descomposición por encima o dentro del suelo mineral u orgánico.</t>
        </is>
      </c>
      <c r="AF217" s="2" t="inlineStr">
        <is>
          <t>metsakõdu</t>
        </is>
      </c>
      <c r="AG217" s="2" t="inlineStr">
        <is>
          <t>3</t>
        </is>
      </c>
      <c r="AH217" s="2" t="inlineStr">
        <is>
          <t/>
        </is>
      </c>
      <c r="AI217" t="inlineStr">
        <is>
          <t>metsamulla pinnal asuv, põhiliselt orgaa­nilisest ainesest moodustunud mass, mis koosneb mitmesuguses muundumisastmes olevast &lt;i&gt;varisest &lt;/i&gt;&lt;a href="/entry/result/1622667/all" id="ENTRY_TO_ENTRY_CONVERTER" target="_blank"&gt;IATE:1622667&lt;/a&gt; ja temaga segunenud mineraalsetest osakestes</t>
        </is>
      </c>
      <c r="AJ217" s="2" t="inlineStr">
        <is>
          <t>karike</t>
        </is>
      </c>
      <c r="AK217" s="2" t="inlineStr">
        <is>
          <t>3</t>
        </is>
      </c>
      <c r="AL217" s="2" t="inlineStr">
        <is>
          <t/>
        </is>
      </c>
      <c r="AM217" t="inlineStr">
        <is>
          <t/>
        </is>
      </c>
      <c r="AN217" s="2" t="inlineStr">
        <is>
          <t>litière</t>
        </is>
      </c>
      <c r="AO217" s="2" t="inlineStr">
        <is>
          <t>3</t>
        </is>
      </c>
      <c r="AP217" s="2" t="inlineStr">
        <is>
          <t/>
        </is>
      </c>
      <c r="AQ217" t="inlineStr">
        <is>
          <t>totalité de la biomasse morte de taille supérieure à la limite définie pour la matière organique des sols
(suggestion : 2 mm) et inférieure au diamètre minimum choisi pour le bois mort (10 cm, par exemple), mort sur
le sol, à divers stades de décomposition, et située au-dessus ou à l’intérieur du sol minéral ou organique</t>
        </is>
      </c>
      <c r="AR217" s="2" t="inlineStr">
        <is>
          <t>bruscar</t>
        </is>
      </c>
      <c r="AS217" s="2" t="inlineStr">
        <is>
          <t>3</t>
        </is>
      </c>
      <c r="AT217" s="2" t="inlineStr">
        <is>
          <t/>
        </is>
      </c>
      <c r="AU217" t="inlineStr">
        <is>
          <t/>
        </is>
      </c>
      <c r="AV217" s="2" t="inlineStr">
        <is>
          <t>listinac</t>
        </is>
      </c>
      <c r="AW217" s="2" t="inlineStr">
        <is>
          <t>3</t>
        </is>
      </c>
      <c r="AX217" s="2" t="inlineStr">
        <is>
          <t/>
        </is>
      </c>
      <c r="AY217" t="inlineStr">
        <is>
          <t/>
        </is>
      </c>
      <c r="AZ217" s="2" t="inlineStr">
        <is>
          <t>avar</t>
        </is>
      </c>
      <c r="BA217" s="2" t="inlineStr">
        <is>
          <t>2</t>
        </is>
      </c>
      <c r="BB217" s="2" t="inlineStr">
        <is>
          <t/>
        </is>
      </c>
      <c r="BC217" t="inlineStr">
        <is>
          <t/>
        </is>
      </c>
      <c r="BD217" s="2" t="inlineStr">
        <is>
          <t>lettiera</t>
        </is>
      </c>
      <c r="BE217" s="2" t="inlineStr">
        <is>
          <t>3</t>
        </is>
      </c>
      <c r="BF217" s="2" t="inlineStr">
        <is>
          <t/>
        </is>
      </c>
      <c r="BG217" t="inlineStr">
        <is>
          <t>biomassa non vivente con un diametro inferiore a
un diametro minimo scelto dal paese (ad esempio 10 cm), che giace
morto, in vari stati di decomposizione al di sopra della componente
minerale o organica del suolo</t>
        </is>
      </c>
      <c r="BH217" s="2" t="inlineStr">
        <is>
          <t>miško paklotė</t>
        </is>
      </c>
      <c r="BI217" s="2" t="inlineStr">
        <is>
          <t>3</t>
        </is>
      </c>
      <c r="BJ217" s="2" t="inlineStr">
        <is>
          <t/>
        </is>
      </c>
      <c r="BK217" t="inlineStr">
        <is>
          <t/>
        </is>
      </c>
      <c r="BL217" s="2" t="inlineStr">
        <is>
          <t>nobiras</t>
        </is>
      </c>
      <c r="BM217" s="2" t="inlineStr">
        <is>
          <t>3</t>
        </is>
      </c>
      <c r="BN217" s="2" t="inlineStr">
        <is>
          <t/>
        </is>
      </c>
      <c r="BO217" t="inlineStr">
        <is>
          <t/>
        </is>
      </c>
      <c r="BP217" s="2" t="inlineStr">
        <is>
          <t>mifrex</t>
        </is>
      </c>
      <c r="BQ217" s="2" t="inlineStr">
        <is>
          <t>3</t>
        </is>
      </c>
      <c r="BR217" s="2" t="inlineStr">
        <is>
          <t/>
        </is>
      </c>
      <c r="BS217" t="inlineStr">
        <is>
          <t>il-bijomassa kollha mhux ħajja b'daqs ikbar mil-limitu għall-materja organika tal-ħamrija (issuġġerit bħala 2 mm) u inqas mid-dijametru minimu magħżul għall-injam mejjet (pereż. 10 ċm), li jkun jinsab mejjet, fi stati varji ta' dekompożizzjoni 'l fuq minn jew fi ħdan il-ħamrija minerali jew organika</t>
        </is>
      </c>
      <c r="BT217" s="2" t="inlineStr">
        <is>
          <t>strooisel</t>
        </is>
      </c>
      <c r="BU217" s="2" t="inlineStr">
        <is>
          <t>3</t>
        </is>
      </c>
      <c r="BV217" s="2" t="inlineStr">
        <is>
          <t/>
        </is>
      </c>
      <c r="BW217" t="inlineStr">
        <is>
          <t>alle niet-levende biomassa met een grotere omvang dan de limiet voor organisch materiaal in de bodem (bijv. 2 mm) en met een kleinere omvang dan de voor dood hout gekozen minimale diameter (bijv. 10 cm) en die zich dood, in verschillende staten van ontbinding, op of in de minerale of organische bodem bevindt</t>
        </is>
      </c>
      <c r="BX217" s="2" t="inlineStr">
        <is>
          <t>ściółka</t>
        </is>
      </c>
      <c r="BY217" s="2" t="inlineStr">
        <is>
          <t>3</t>
        </is>
      </c>
      <c r="BZ217" s="2" t="inlineStr">
        <is>
          <t/>
        </is>
      </c>
      <c r="CA217" t="inlineStr">
        <is>
          <t/>
        </is>
      </c>
      <c r="CB217" s="2" t="inlineStr">
        <is>
          <t>manta morta</t>
        </is>
      </c>
      <c r="CC217" s="2" t="inlineStr">
        <is>
          <t>3</t>
        </is>
      </c>
      <c r="CD217" s="2" t="inlineStr">
        <is>
          <t/>
        </is>
      </c>
      <c r="CE217" t="inlineStr">
        <is>
          <t>Biomassa não viva com uma dimensão superior ao limite estabelecido para a matéria orgânica do solo (sugerido 2 mm) e inferior ao diâmetro mínimo escolhido para a madeira morta (por exemplo, 10 cm), que está morta, em vários estados de decomposição acima ou no interior do solo mineral ou orgânico.</t>
        </is>
      </c>
      <c r="CF217" s="2" t="inlineStr">
        <is>
          <t>litieră</t>
        </is>
      </c>
      <c r="CG217" s="2" t="inlineStr">
        <is>
          <t>3</t>
        </is>
      </c>
      <c r="CH217" s="2" t="inlineStr">
        <is>
          <t/>
        </is>
      </c>
      <c r="CI217" t="inlineStr">
        <is>
          <t>strat de frunze moarte și alte resturi vegetale și animale care acoperă solul în pădure</t>
        </is>
      </c>
      <c r="CJ217" s="2" t="inlineStr">
        <is>
          <t>hrabanka</t>
        </is>
      </c>
      <c r="CK217" s="2" t="inlineStr">
        <is>
          <t>3</t>
        </is>
      </c>
      <c r="CL217" s="2" t="inlineStr">
        <is>
          <t/>
        </is>
      </c>
      <c r="CM217" t="inlineStr">
        <is>
          <t>všetka neživá biomasa s veľkosťou väčšou, ako je limit pre &lt;a href="https://iate.europa.eu/entry/result/862671/sk" target="_blank"&gt;organickú hmotu pôdy&lt;/a&gt; (navrhovaný 2 mm) a menšou, ako je minimálny priemer zvolený pre &lt;a href="https://iate.europa.eu/entry/result/323944/sk" target="_blank"&gt;odumreté drevo&lt;/a&gt; (napr. 10 cm) ležiace mŕtve, v rôznych stavoch rozkladu nad minerálnou alebo organickou pôdou alebo v nej</t>
        </is>
      </c>
      <c r="CN217" s="2" t="inlineStr">
        <is>
          <t>opad</t>
        </is>
      </c>
      <c r="CO217" s="2" t="inlineStr">
        <is>
          <t>3</t>
        </is>
      </c>
      <c r="CP217" s="2" t="inlineStr">
        <is>
          <t/>
        </is>
      </c>
      <c r="CQ217" t="inlineStr">
        <is>
          <t>nerazkrojeni rastlinski ostanki, ki sestavljajo površinski del zlasti gozdnih tal</t>
        </is>
      </c>
      <c r="CR217" s="2" t="inlineStr">
        <is>
          <t>förna</t>
        </is>
      </c>
      <c r="CS217" s="2" t="inlineStr">
        <is>
          <t>3</t>
        </is>
      </c>
      <c r="CT217" s="2" t="inlineStr">
        <is>
          <t/>
        </is>
      </c>
      <c r="CU217" t="inlineStr">
        <is>
          <t/>
        </is>
      </c>
    </row>
    <row r="218">
      <c r="A218" s="1" t="str">
        <f>HYPERLINK("https://iate.europa.eu/entry/result/3619398/all", "3619398")</f>
        <v>3619398</v>
      </c>
      <c r="B218" t="inlineStr">
        <is>
          <t>ENVIRONMENT</t>
        </is>
      </c>
      <c r="C218" t="inlineStr">
        <is>
          <t>ENVIRONMENT|environmental policy|climate change policy|reduction of gas emissions;ENVIRONMENT|deterioration of the environment|nuisance|pollutant|atmospheric pollutant|greenhouse gas</t>
        </is>
      </c>
      <c r="D218" s="2" t="inlineStr">
        <is>
          <t>излишък от възможност за гъвкавост</t>
        </is>
      </c>
      <c r="E218" s="2" t="inlineStr">
        <is>
          <t>3</t>
        </is>
      </c>
      <c r="F218" s="2" t="inlineStr">
        <is>
          <t/>
        </is>
      </c>
      <c r="G218" t="inlineStr">
        <is>
          <t/>
        </is>
      </c>
      <c r="H218" s="2" t="inlineStr">
        <is>
          <t>přebytečná flexibilita</t>
        </is>
      </c>
      <c r="I218" s="2" t="inlineStr">
        <is>
          <t>3</t>
        </is>
      </c>
      <c r="J218" s="2" t="inlineStr">
        <is>
          <t/>
        </is>
      </c>
      <c r="K218" t="inlineStr">
        <is>
          <t>&lt;div&gt;
 &lt;i&gt;&lt;a href="https://iate.europa.eu/entry/result/3588830/en" target="_blank"&gt;flexibilita&lt;/a&gt;&lt;/i&gt; obhospodařované lesní půdy podle článku 13 nařízení (EU) 2018/841, kterou členské státy EU v období 2021–2025 nevyužily&lt;br&gt;&lt;/div&gt;</t>
        </is>
      </c>
      <c r="L218" s="2" t="inlineStr">
        <is>
          <t>fleksibilitetsoverskud</t>
        </is>
      </c>
      <c r="M218" s="2" t="inlineStr">
        <is>
          <t>3</t>
        </is>
      </c>
      <c r="N218" s="2" t="inlineStr">
        <is>
          <t/>
        </is>
      </c>
      <c r="O218" t="inlineStr">
        <is>
          <t>&lt;a href="https://iate.europa.eu/entry/result/3588830/da" target="_blank"&gt;fleksibilitet&lt;/a&gt;, der
ikke blev anvendt af medlemsstaterne i perioden 2021-2025 i henhold til artikel
13 i [...]</t>
        </is>
      </c>
      <c r="P218" s="2" t="inlineStr">
        <is>
          <t>überschüssige Flexibilität</t>
        </is>
      </c>
      <c r="Q218" s="2" t="inlineStr">
        <is>
          <t>3</t>
        </is>
      </c>
      <c r="R218" s="2" t="inlineStr">
        <is>
          <t/>
        </is>
      </c>
      <c r="S218" t="inlineStr">
        <is>
          <t>Flexibilität, die die Mitgliedstaaten im Zeitraum von 2021 bis 2025 nicht gemäß Artikel 13 in Anspruch genommen haben</t>
        </is>
      </c>
      <c r="T218" s="2" t="inlineStr">
        <is>
          <t>πλεόνασμα ευελιξίας</t>
        </is>
      </c>
      <c r="U218" s="2" t="inlineStr">
        <is>
          <t>3</t>
        </is>
      </c>
      <c r="V218" s="2" t="inlineStr">
        <is>
          <t/>
        </is>
      </c>
      <c r="W218" t="inlineStr">
        <is>
          <t>ευελιξία που δεν χρησιμοποιήθηκε από τα κράτη μέλη κατά την περίοδο από το 2021 έως το 2025 σύμφωνα με τα προβλεπόμενα στο άρθρο 13 του &lt;a href="https://iate.europa.eu/entry/result/3580396/en-el" target="_blank"&gt;κανονισμού LULUCF&lt;/a&gt; μετά την αναθέωρησή του βάσει του &lt;a href="https://eur-lex.europa.eu/legal-content/EN-EL/TXT/?from=EN&amp;amp;uri=CELEX%3A52021PC0554" target="_blank"&gt;προτεινόμενου κανονισμού&lt;/a&gt;</t>
        </is>
      </c>
      <c r="X218" s="2" t="inlineStr">
        <is>
          <t>flexibility surplus</t>
        </is>
      </c>
      <c r="Y218" s="2" t="inlineStr">
        <is>
          <t>3</t>
        </is>
      </c>
      <c r="Z218" s="2" t="inlineStr">
        <is>
          <t/>
        </is>
      </c>
      <c r="AA218" t="inlineStr">
        <is>
          <t>&lt;i&gt;&lt;a href="https://iate.europa.eu/entry/result/3588830/en" target="_blank"&gt;flexibility &lt;/a&gt;&lt;/i&gt;which was unused 
by the Member States during the period from 2021 to 2025 under Article
13 of ...</t>
        </is>
      </c>
      <c r="AB218" s="2" t="inlineStr">
        <is>
          <t>excedente de flexibilidad</t>
        </is>
      </c>
      <c r="AC218" s="2" t="inlineStr">
        <is>
          <t>3</t>
        </is>
      </c>
      <c r="AD218" s="2" t="inlineStr">
        <is>
          <t/>
        </is>
      </c>
      <c r="AE218" t="inlineStr">
        <is>
          <t>&lt;a href="https://iate.europa.eu/entry/result/3588830/es" target="_blank"&gt;Flexibilidad &lt;/a&gt;que los Estados miembros no hayan
utilizado durante el período 2021-2025 con arreglo al artículo 13.</t>
        </is>
      </c>
      <c r="AF218" s="2" t="inlineStr">
        <is>
          <t>paindlikkusmeetme kohane ülejääk</t>
        </is>
      </c>
      <c r="AG218" s="2" t="inlineStr">
        <is>
          <t>2</t>
        </is>
      </c>
      <c r="AH218" s="2" t="inlineStr">
        <is>
          <t/>
        </is>
      </c>
      <c r="AI218" t="inlineStr">
        <is>
          <t/>
        </is>
      </c>
      <c r="AJ218" s="2" t="inlineStr">
        <is>
          <t>joustoylijäämä</t>
        </is>
      </c>
      <c r="AK218" s="2" t="inlineStr">
        <is>
          <t>3</t>
        </is>
      </c>
      <c r="AL218" s="2" t="inlineStr">
        <is>
          <t/>
        </is>
      </c>
      <c r="AM218" t="inlineStr">
        <is>
          <t/>
        </is>
      </c>
      <c r="AN218" s="2" t="inlineStr">
        <is>
          <t>excédent de flexibilités</t>
        </is>
      </c>
      <c r="AO218" s="2" t="inlineStr">
        <is>
          <t>3</t>
        </is>
      </c>
      <c r="AP218" s="2" t="inlineStr">
        <is>
          <t/>
        </is>
      </c>
      <c r="AQ218" t="inlineStr">
        <is>
          <t>part de l'aménagement prévu par le &lt;a href="https://iate.europa.eu/entry/result/3579367/fr" target="_blank"&gt;règlement sur la répartition de l'effort&lt;/a&gt; qui n’aura pas été utilisée par les États membres au cours de la période 2021-2025</t>
        </is>
      </c>
      <c r="AR218" s="2" t="inlineStr">
        <is>
          <t>barrachas solúbthachta</t>
        </is>
      </c>
      <c r="AS218" s="2" t="inlineStr">
        <is>
          <t>3</t>
        </is>
      </c>
      <c r="AT218" s="2" t="inlineStr">
        <is>
          <t/>
        </is>
      </c>
      <c r="AU218" t="inlineStr">
        <is>
          <t/>
        </is>
      </c>
      <c r="AV218" s="2" t="inlineStr">
        <is>
          <t>višak fleksibilne mogućnosti</t>
        </is>
      </c>
      <c r="AW218" s="2" t="inlineStr">
        <is>
          <t>3</t>
        </is>
      </c>
      <c r="AX218" s="2" t="inlineStr">
        <is>
          <t/>
        </is>
      </c>
      <c r="AY218" t="inlineStr">
        <is>
          <t/>
        </is>
      </c>
      <c r="AZ218" s="2" t="inlineStr">
        <is>
          <t>rugalmassági többlet</t>
        </is>
      </c>
      <c r="BA218" s="2" t="inlineStr">
        <is>
          <t>3</t>
        </is>
      </c>
      <c r="BB218" s="2" t="inlineStr">
        <is>
          <t/>
        </is>
      </c>
      <c r="BC218" t="inlineStr">
        <is>
          <t/>
        </is>
      </c>
      <c r="BD218" s="2" t="inlineStr">
        <is>
          <t>eccedenza di flessibilità</t>
        </is>
      </c>
      <c r="BE218" s="2" t="inlineStr">
        <is>
          <t>3</t>
        </is>
      </c>
      <c r="BF218" s="2" t="inlineStr">
        <is>
          <t/>
        </is>
      </c>
      <c r="BG218" t="inlineStr">
        <is>
          <t>&lt;a href="https://iate.europa.eu/entry/result/3588830/en-it" target="_blank"&gt;flessibilità &lt;/a&gt;inutilizzata dagli Stati membri durante il periodo dal 2021 al 2025 ai sensi dell'articolo 13 del regolamento che modifica il regolamento (UE) 2018/841</t>
        </is>
      </c>
      <c r="BH218" s="2" t="inlineStr">
        <is>
          <t>lankstumo priemonių perteklius</t>
        </is>
      </c>
      <c r="BI218" s="2" t="inlineStr">
        <is>
          <t>2</t>
        </is>
      </c>
      <c r="BJ218" s="2" t="inlineStr">
        <is>
          <t/>
        </is>
      </c>
      <c r="BK218" t="inlineStr">
        <is>
          <t>lankstumo priemonės, kurių pagal teisės aktą valstybės narės nepanaudojo 2021–2025 m.</t>
        </is>
      </c>
      <c r="BL218" s="2" t="inlineStr">
        <is>
          <t>elastības iespēju pārpalikums</t>
        </is>
      </c>
      <c r="BM218" s="2" t="inlineStr">
        <is>
          <t>2</t>
        </is>
      </c>
      <c r="BN218" s="2" t="inlineStr">
        <is>
          <t/>
        </is>
      </c>
      <c r="BO218" t="inlineStr">
        <is>
          <t/>
        </is>
      </c>
      <c r="BP218" s="2" t="inlineStr">
        <is>
          <t>eċċess ta' flessibbiltà</t>
        </is>
      </c>
      <c r="BQ218" s="2" t="inlineStr">
        <is>
          <t>3</t>
        </is>
      </c>
      <c r="BR218" s="2" t="inlineStr">
        <is>
          <t/>
        </is>
      </c>
      <c r="BS218" t="inlineStr">
        <is>
          <t>&lt;i&gt;&lt;a href="https://iate.europa.eu/entry/result/3588830/mt" target="_blank"&gt;flessibbiltà&lt;/a&gt; &lt;/i&gt;li ma tkunx intużat mill-Istati Membri matul il-perjodu li jkopri mill-2021 sal-2025 skont l-Artikolu 13 tar-Regolament li jemenda r-Regolamenti (UE) 2018/841 u (UE) 2018/1999</t>
        </is>
      </c>
      <c r="BT218" s="2" t="inlineStr">
        <is>
          <t>flexibiliteitsoverschot</t>
        </is>
      </c>
      <c r="BU218" s="2" t="inlineStr">
        <is>
          <t>3</t>
        </is>
      </c>
      <c r="BV218" s="2" t="inlineStr">
        <is>
          <t/>
        </is>
      </c>
      <c r="BW218" t="inlineStr">
        <is>
          <t>flexibiliteit die de lidstaten in de periode 2021-2025 niet hebben gebruikt in het kader van artikel 13 van Verordening (EU) 2018/841</t>
        </is>
      </c>
      <c r="BX218" s="2" t="inlineStr">
        <is>
          <t>nadwyżka elastyczności</t>
        </is>
      </c>
      <c r="BY218" s="2" t="inlineStr">
        <is>
          <t>3</t>
        </is>
      </c>
      <c r="BZ218" s="2" t="inlineStr">
        <is>
          <t/>
        </is>
      </c>
      <c r="CA218" t="inlineStr">
        <is>
          <t/>
        </is>
      </c>
      <c r="CB218" s="2" t="inlineStr">
        <is>
          <t>excedente de flexibilidade</t>
        </is>
      </c>
      <c r="CC218" s="2" t="inlineStr">
        <is>
          <t>3</t>
        </is>
      </c>
      <c r="CD218" s="2" t="inlineStr">
        <is>
          <t/>
        </is>
      </c>
      <c r="CE218" t="inlineStr">
        <is>
          <t>&lt;a href="https://iate.europa.eu/entry/result/3588830/all" target="_blank"&gt;Flexibilidade&lt;/a&gt; que não tenha sido utilizada pelos Estados-Membros no período entre 2021 e 2025.</t>
        </is>
      </c>
      <c r="CF218" t="inlineStr">
        <is>
          <t/>
        </is>
      </c>
      <c r="CG218" t="inlineStr">
        <is>
          <t/>
        </is>
      </c>
      <c r="CH218" t="inlineStr">
        <is>
          <t/>
        </is>
      </c>
      <c r="CI218" t="inlineStr">
        <is>
          <t/>
        </is>
      </c>
      <c r="CJ218" s="2" t="inlineStr">
        <is>
          <t>prebytková flexibilita</t>
        </is>
      </c>
      <c r="CK218" s="2" t="inlineStr">
        <is>
          <t>3</t>
        </is>
      </c>
      <c r="CL218" s="2" t="inlineStr">
        <is>
          <t/>
        </is>
      </c>
      <c r="CM218" t="inlineStr">
        <is>
          <t>&lt;a href="https://iate.europa.eu/entry/result/3588830/sk" target="_blank"&gt;flexibilita&lt;/a&gt;, ktorú členské štáty nevyužili počas obdobia 2021 až 2025 podľa článku 13 nariadenia (EÚ) 2018/841</t>
        </is>
      </c>
      <c r="CN218" s="2" t="inlineStr">
        <is>
          <t>presežek prilagodljivosti</t>
        </is>
      </c>
      <c r="CO218" s="2" t="inlineStr">
        <is>
          <t>3</t>
        </is>
      </c>
      <c r="CP218" s="2" t="inlineStr">
        <is>
          <t/>
        </is>
      </c>
      <c r="CQ218" t="inlineStr">
        <is>
          <t>&lt;a href="https://iate.europa.eu/entry/result/3588830/sl" target="_blank"&gt;prilagodljivost&lt;/a&gt;, ki jo države članice v obdobju 2021–2025 ne bodo porabile na podlagi člena 13</t>
        </is>
      </c>
      <c r="CR218" s="2" t="inlineStr">
        <is>
          <t>flexibilitetsöverskott</t>
        </is>
      </c>
      <c r="CS218" s="2" t="inlineStr">
        <is>
          <t>3</t>
        </is>
      </c>
      <c r="CT218" s="2" t="inlineStr">
        <is>
          <t/>
        </is>
      </c>
      <c r="CU218" t="inlineStr">
        <is>
          <t/>
        </is>
      </c>
    </row>
    <row r="219">
      <c r="A219" s="1" t="str">
        <f>HYPERLINK("https://iate.europa.eu/entry/result/323944/all", "323944")</f>
        <v>323944</v>
      </c>
      <c r="B219" t="inlineStr">
        <is>
          <t>AGRICULTURE, FORESTRY AND FISHERIES</t>
        </is>
      </c>
      <c r="C219" t="inlineStr">
        <is>
          <t>AGRICULTURE, FORESTRY AND FISHERIES|forestry|forest</t>
        </is>
      </c>
      <c r="D219" s="2" t="inlineStr">
        <is>
          <t>мъртва дървесина|
изсъхнала дървесина</t>
        </is>
      </c>
      <c r="E219" s="2" t="inlineStr">
        <is>
          <t>4|
3</t>
        </is>
      </c>
      <c r="F219" s="2" t="inlineStr">
        <is>
          <t xml:space="preserve">|
</t>
        </is>
      </c>
      <c r="G219" t="inlineStr">
        <is>
          <t>съвкупност от неживата дървесна биомаса в насаждението, с изключение на мъртвата горска постилка, която е следствие от естествени процеси на отпад и гниене или горскостопански дейности. Мъртвата дървесина се състои от стояща мъртва дървесина (стоящи изсъхнали дървета и пречупени стъбла, които са резултат от естествени процеси на отпад), лежаща мъртва дървесина (паднали и изкоренени дървета, стъбла и клони, резултат от естествени процеси и дърводобивна дейност) и пънове (част от основата на стъблото, която остава след отрязването му)</t>
        </is>
      </c>
      <c r="H219" s="2" t="inlineStr">
        <is>
          <t>mrtvé dřevo</t>
        </is>
      </c>
      <c r="I219" s="2" t="inlineStr">
        <is>
          <t>2</t>
        </is>
      </c>
      <c r="J219" s="2" t="inlineStr">
        <is>
          <t/>
        </is>
      </c>
      <c r="K219" t="inlineStr">
        <is>
          <t>dřevo v různém stadiu rozkladu</t>
        </is>
      </c>
      <c r="L219" s="2" t="inlineStr">
        <is>
          <t>død træmasse|
dødt ved</t>
        </is>
      </c>
      <c r="M219" s="2" t="inlineStr">
        <is>
          <t>2|
3</t>
        </is>
      </c>
      <c r="N219" s="2" t="inlineStr">
        <is>
          <t xml:space="preserve">|
</t>
        </is>
      </c>
      <c r="O219" t="inlineStr">
        <is>
          <t/>
        </is>
      </c>
      <c r="P219" s="2" t="inlineStr">
        <is>
          <t>Totholz</t>
        </is>
      </c>
      <c r="Q219" s="2" t="inlineStr">
        <is>
          <t>3</t>
        </is>
      </c>
      <c r="R219" s="2" t="inlineStr">
        <is>
          <t/>
        </is>
      </c>
      <c r="S219" t="inlineStr">
        <is>
          <t>Sammelbegriff für abgestorbene Bäume oder deren Teile</t>
        </is>
      </c>
      <c r="T219" s="2" t="inlineStr">
        <is>
          <t>νεκρό ξύλο</t>
        </is>
      </c>
      <c r="U219" s="2" t="inlineStr">
        <is>
          <t>3</t>
        </is>
      </c>
      <c r="V219" s="2" t="inlineStr">
        <is>
          <t/>
        </is>
      </c>
      <c r="W219" t="inlineStr">
        <is>
          <t/>
        </is>
      </c>
      <c r="X219" s="2" t="inlineStr">
        <is>
          <t>dead wood|
deadwood</t>
        </is>
      </c>
      <c r="Y219" s="2" t="inlineStr">
        <is>
          <t>3|
3</t>
        </is>
      </c>
      <c r="Z219" s="2" t="inlineStr">
        <is>
          <t>|
preferred</t>
        </is>
      </c>
      <c r="AA219" t="inlineStr">
        <is>
          <t>all non-living woody
biomass not contained in the litter, either standing, lying on the ground, or
in the soil, including wood lying on the surface, coarse debris, dead roots,
and stumps larger than or equal to to 10 cm in diameter or any other diameter used
by the country concerned</t>
        </is>
      </c>
      <c r="AB219" s="2" t="inlineStr">
        <is>
          <t>madera muerta</t>
        </is>
      </c>
      <c r="AC219" s="2" t="inlineStr">
        <is>
          <t>3</t>
        </is>
      </c>
      <c r="AD219" s="2" t="inlineStr">
        <is>
          <t/>
        </is>
      </c>
      <c r="AE219" t="inlineStr">
        <is>
          <t>Biomasa boscosa no viva no contenida en el mantillo, ya sea en pie, superficial o en el suelo.</t>
        </is>
      </c>
      <c r="AF219" s="2" t="inlineStr">
        <is>
          <t>lagupuit</t>
        </is>
      </c>
      <c r="AG219" s="2" t="inlineStr">
        <is>
          <t>3</t>
        </is>
      </c>
      <c r="AH219" s="2" t="inlineStr">
        <is>
          <t/>
        </is>
      </c>
      <c r="AI219" t="inlineStr">
        <is>
          <t>jaguneb kahte suurde rühma: seisvad surnud puud ning maapinnale langenud lamapuit; võib moodustuda ka murdunud puuokstest ja latvadest</t>
        </is>
      </c>
      <c r="AJ219" s="2" t="inlineStr">
        <is>
          <t>kuollut puuaines</t>
        </is>
      </c>
      <c r="AK219" s="2" t="inlineStr">
        <is>
          <t>3</t>
        </is>
      </c>
      <c r="AL219" s="2" t="inlineStr">
        <is>
          <t/>
        </is>
      </c>
      <c r="AM219" t="inlineStr">
        <is>
          <t>&lt;a href="https://iate.europa.eu/entry/result/922868/fi" target="_blank"&gt;LULUCFin&lt;/a&gt; yhteydessä kaikki eloton puumainen biomassa, joka ei ole kariketta, joko pystyssä, maassa tai maaperässä</t>
        </is>
      </c>
      <c r="AN219" s="2" t="inlineStr">
        <is>
          <t>bois mort</t>
        </is>
      </c>
      <c r="AO219" s="2" t="inlineStr">
        <is>
          <t>3</t>
        </is>
      </c>
      <c r="AP219" s="2" t="inlineStr">
        <is>
          <t/>
        </is>
      </c>
      <c r="AQ219" t="inlineStr">
        <is>
          <t>toute la biomasse ligneuse morte qui n'est pas contenue dans la litière, et qui est sur pied, au sol ou dans le sol</t>
        </is>
      </c>
      <c r="AR219" s="2" t="inlineStr">
        <is>
          <t>adhmad marbh</t>
        </is>
      </c>
      <c r="AS219" s="2" t="inlineStr">
        <is>
          <t>3</t>
        </is>
      </c>
      <c r="AT219" s="2" t="inlineStr">
        <is>
          <t/>
        </is>
      </c>
      <c r="AU219" t="inlineStr">
        <is>
          <t/>
        </is>
      </c>
      <c r="AV219" t="inlineStr">
        <is>
          <t/>
        </is>
      </c>
      <c r="AW219" t="inlineStr">
        <is>
          <t/>
        </is>
      </c>
      <c r="AX219" t="inlineStr">
        <is>
          <t/>
        </is>
      </c>
      <c r="AY219" t="inlineStr">
        <is>
          <t/>
        </is>
      </c>
      <c r="AZ219" s="2" t="inlineStr">
        <is>
          <t>száradék</t>
        </is>
      </c>
      <c r="BA219" s="2" t="inlineStr">
        <is>
          <t>4</t>
        </is>
      </c>
      <c r="BB219" s="2" t="inlineStr">
        <is>
          <t/>
        </is>
      </c>
      <c r="BC219" t="inlineStr">
        <is>
          <t/>
        </is>
      </c>
      <c r="BD219" s="2" t="inlineStr">
        <is>
          <t>legno morto|
necromassa</t>
        </is>
      </c>
      <c r="BE219" s="2" t="inlineStr">
        <is>
          <t>3|
3</t>
        </is>
      </c>
      <c r="BF219" s="2" t="inlineStr">
        <is>
          <t xml:space="preserve">|
</t>
        </is>
      </c>
      <c r="BG219" t="inlineStr">
        <is>
          <t>nell'ambito delle attività LULUCF ( &lt;a href="/entry/result/922868/all" id="ENTRY_TO_ENTRY_CONVERTER" target="_blank"&gt;IATE:922868&lt;/a&gt; ), insieme delle piante e alberi morti, in piedi o a terra, interi o parte di essi (ceppaie, rami e radici)</t>
        </is>
      </c>
      <c r="BH219" s="2" t="inlineStr">
        <is>
          <t>negyva mediena</t>
        </is>
      </c>
      <c r="BI219" s="2" t="inlineStr">
        <is>
          <t>4</t>
        </is>
      </c>
      <c r="BJ219" s="2" t="inlineStr">
        <is>
          <t/>
        </is>
      </c>
      <c r="BK219" t="inlineStr">
        <is>
          <t>prie negyvos medienos priskiriami seni drevėti medžiai, stuobriai, stovintys sausuoliai, kelmai, šakos ir kt.</t>
        </is>
      </c>
      <c r="BL219" s="2" t="inlineStr">
        <is>
          <t>atmirusi koksne</t>
        </is>
      </c>
      <c r="BM219" s="2" t="inlineStr">
        <is>
          <t>3</t>
        </is>
      </c>
      <c r="BN219" s="2" t="inlineStr">
        <is>
          <t/>
        </is>
      </c>
      <c r="BO219" t="inlineStr">
        <is>
          <t>galvenie veidi ir kritalas jeb guļoši koki un atmiruši stāvoši koki - sausokņi un stumbeņi</t>
        </is>
      </c>
      <c r="BP219" s="2" t="inlineStr">
        <is>
          <t>injam mejjet</t>
        </is>
      </c>
      <c r="BQ219" s="2" t="inlineStr">
        <is>
          <t>3</t>
        </is>
      </c>
      <c r="BR219" s="2" t="inlineStr">
        <is>
          <t/>
        </is>
      </c>
      <c r="BS219" t="inlineStr">
        <is>
          <t/>
        </is>
      </c>
      <c r="BT219" s="2" t="inlineStr">
        <is>
          <t>dood hout</t>
        </is>
      </c>
      <c r="BU219" s="2" t="inlineStr">
        <is>
          <t>3</t>
        </is>
      </c>
      <c r="BV219" s="2" t="inlineStr">
        <is>
          <t/>
        </is>
      </c>
      <c r="BW219" t="inlineStr">
        <is>
          <t/>
        </is>
      </c>
      <c r="BX219" s="2" t="inlineStr">
        <is>
          <t>drewno posuszowe|
leżanina</t>
        </is>
      </c>
      <c r="BY219" s="2" t="inlineStr">
        <is>
          <t>3|
3</t>
        </is>
      </c>
      <c r="BZ219" s="2" t="inlineStr">
        <is>
          <t xml:space="preserve">|
</t>
        </is>
      </c>
      <c r="CA219" t="inlineStr">
        <is>
          <t>cała martwa biomasa drzewna niezawarta w ściółce, stojąca, leżąca na ziemi albo zawarta w glebie, w tym drewno leżące na powierzchni, gruby rumosz drzewny, martwe korzenie oraz pieńki o średnicy wynoszącej co najmniej 10 cm lub o dowolnej innej średnicy przyjętej w danym kraju</t>
        </is>
      </c>
      <c r="CB219" s="2" t="inlineStr">
        <is>
          <t>madeira morta</t>
        </is>
      </c>
      <c r="CC219" s="2" t="inlineStr">
        <is>
          <t>3</t>
        </is>
      </c>
      <c r="CD219" s="2" t="inlineStr">
        <is>
          <t/>
        </is>
      </c>
      <c r="CE219" t="inlineStr">
        <is>
          <t>Biomassa lenhosa não viva não contida na manta morta, quer esteja em pé, sobre o solo ou na terra, incluindo madeira à superfície, detritos grosseiros, raízes mortas e cepos de diâmetro igual ou superior a 10 cm ou a qualquer outro diâmetro utilizado no país em causa.</t>
        </is>
      </c>
      <c r="CF219" s="2" t="inlineStr">
        <is>
          <t>lemn mort</t>
        </is>
      </c>
      <c r="CG219" s="2" t="inlineStr">
        <is>
          <t>4</t>
        </is>
      </c>
      <c r="CH219" s="2" t="inlineStr">
        <is>
          <t/>
        </is>
      </c>
      <c r="CI219" t="inlineStr">
        <is>
          <t/>
        </is>
      </c>
      <c r="CJ219" s="2" t="inlineStr">
        <is>
          <t>odumreté drevo</t>
        </is>
      </c>
      <c r="CK219" s="2" t="inlineStr">
        <is>
          <t>2</t>
        </is>
      </c>
      <c r="CL219" s="2" t="inlineStr">
        <is>
          <t/>
        </is>
      </c>
      <c r="CM219" t="inlineStr">
        <is>
          <t/>
        </is>
      </c>
      <c r="CN219" s="2" t="inlineStr">
        <is>
          <t>odmrli les</t>
        </is>
      </c>
      <c r="CO219" s="2" t="inlineStr">
        <is>
          <t>3</t>
        </is>
      </c>
      <c r="CP219" s="2" t="inlineStr">
        <is>
          <t/>
        </is>
      </c>
      <c r="CQ219" t="inlineStr">
        <is>
          <t>vsa neživa lesna biomasa, ki ni v stelji, ne
glede na to, ali je stoječa, ležeča ali v tleh, vključno z lesom, ki leži na
površini, grobimi ostanki, odmrlimi koreninami in štori s premerom, večjim ali
enakim 10 cm ali drugim premerom, ki se uporablja v zadevni državi</t>
        </is>
      </c>
      <c r="CR219" s="2" t="inlineStr">
        <is>
          <t>död ved</t>
        </is>
      </c>
      <c r="CS219" s="2" t="inlineStr">
        <is>
          <t>3</t>
        </is>
      </c>
      <c r="CT219" s="2" t="inlineStr">
        <is>
          <t/>
        </is>
      </c>
      <c r="CU219" t="inlineStr">
        <is>
          <t>bark och trä på döda träd eller rötat trä på eller inuti levande träd</t>
        </is>
      </c>
    </row>
    <row r="220">
      <c r="A220" s="1" t="str">
        <f>HYPERLINK("https://iate.europa.eu/entry/result/3619584/all", "3619584")</f>
        <v>3619584</v>
      </c>
      <c r="B220" t="inlineStr">
        <is>
          <t>TRANSPORT;ENERGY</t>
        </is>
      </c>
      <c r="C220" t="inlineStr">
        <is>
          <t>TRANSPORT|land transport|land transport|road transport;ENERGY|energy policy;TRANSPORT|land transport|land transport;TRANSPORT|organisation of transport|means of transport;TRANSPORT|organisation of transport|means of transport|vehicle|electric vehicle</t>
        </is>
      </c>
      <c r="D220" s="2" t="inlineStr">
        <is>
          <t>зарядна станция</t>
        </is>
      </c>
      <c r="E220" s="2" t="inlineStr">
        <is>
          <t>3</t>
        </is>
      </c>
      <c r="F220" s="2" t="inlineStr">
        <is>
          <t/>
        </is>
      </c>
      <c r="G220" t="inlineStr">
        <is>
          <t>единна физическа уредба, състояща се от една или повече зарядни точки на определено място</t>
        </is>
      </c>
      <c r="H220" s="2" t="inlineStr">
        <is>
          <t>dobíjecí stanice</t>
        </is>
      </c>
      <c r="I220" s="2" t="inlineStr">
        <is>
          <t>3</t>
        </is>
      </c>
      <c r="J220" s="2" t="inlineStr">
        <is>
          <t/>
        </is>
      </c>
      <c r="K220" t="inlineStr">
        <is>
          <t>kompaktní
zařízení vybavené jedním nebo více &lt;a href="https://iate.europa.eu/entry/result/3548582/cs" target="_blank"&gt;dobíjecími body&lt;/a&gt;, které mají stejného
vlastníka jako toto zařízení</t>
        </is>
      </c>
      <c r="L220" s="2" t="inlineStr">
        <is>
          <t>ladestander|
ladestation</t>
        </is>
      </c>
      <c r="M220" s="2" t="inlineStr">
        <is>
          <t>3|
3</t>
        </is>
      </c>
      <c r="N220" s="2" t="inlineStr">
        <is>
          <t xml:space="preserve">|
</t>
        </is>
      </c>
      <c r="O220" t="inlineStr">
        <is>
          <t>enkelt fysisk anlæg på et bestemt sted bestående af en eller flere &lt;a href="https://iate.europa.eu/entry/result/3548582/da" target="_blank"&gt;ladestandere&lt;/a&gt;</t>
        </is>
      </c>
      <c r="P220" s="2" t="inlineStr">
        <is>
          <t>Ladestation</t>
        </is>
      </c>
      <c r="Q220" s="2" t="inlineStr">
        <is>
          <t>3</t>
        </is>
      </c>
      <c r="R220" s="2" t="inlineStr">
        <is>
          <t/>
        </is>
      </c>
      <c r="S220" t="inlineStr">
        <is>
          <t>einzige physische Anlage an einem bestimmten Standort, die aus einem oder mehreren &lt;a href="https://iate.europa.eu/entry/result/3548582/all" target="_blank"&gt;Ladepunkten&lt;/a&gt; besteht</t>
        </is>
      </c>
      <c r="T220" s="2" t="inlineStr">
        <is>
          <t>σταθμός επαναφόρτισης|
σταθμός φόρτισης</t>
        </is>
      </c>
      <c r="U220" s="2" t="inlineStr">
        <is>
          <t>3|
3</t>
        </is>
      </c>
      <c r="V220" s="2" t="inlineStr">
        <is>
          <t xml:space="preserve">|
</t>
        </is>
      </c>
      <c r="W220" t="inlineStr">
        <is>
          <t>μεμονωμένη φυσική εγκατάσταση σε συγκεκριμένη τοποθεσία, η οποία αποτελείται από ένα ή περισσότερα &lt;a href="https://iate.europa.eu/entry/result/3548582/en-el" target="_blank"&gt;σημεία επαναφόρτισης&lt;/a&gt;</t>
        </is>
      </c>
      <c r="X220" s="2" t="inlineStr">
        <is>
          <t>EV charging station|
recharging station|
charging station</t>
        </is>
      </c>
      <c r="Y220" s="2" t="inlineStr">
        <is>
          <t>3|
3|
3</t>
        </is>
      </c>
      <c r="Z220" s="2" t="inlineStr">
        <is>
          <t xml:space="preserve">|
|
</t>
        </is>
      </c>
      <c r="AA220" t="inlineStr">
        <is>
          <t>single physical installation at a specific location, consisting of one or more &lt;a href="https://iate.europa.eu/entry/result/3548582/all" target="_blank"&gt;recharging points&lt;/a&gt;</t>
        </is>
      </c>
      <c r="AB220" s="2" t="inlineStr">
        <is>
          <t>estación de recarga</t>
        </is>
      </c>
      <c r="AC220" s="2" t="inlineStr">
        <is>
          <t>3</t>
        </is>
      </c>
      <c r="AD220" s="2" t="inlineStr">
        <is>
          <t/>
        </is>
      </c>
      <c r="AE220" t="inlineStr">
        <is>
          <t>Una única instalación física situada en un lugar
determinado, que consta de uno o más puntos de recarga.</t>
        </is>
      </c>
      <c r="AF220" s="2" t="inlineStr">
        <is>
          <t>laadimisjaam</t>
        </is>
      </c>
      <c r="AG220" s="2" t="inlineStr">
        <is>
          <t>3</t>
        </is>
      </c>
      <c r="AH220" s="2" t="inlineStr">
        <is>
          <t/>
        </is>
      </c>
      <c r="AI220" t="inlineStr">
        <is>
          <t>üks füüsiline rajatis konkreetses asukohas, mis
koosneb ühest või mitmest &lt;i&gt;laadimispunktist&lt;/i&gt; &lt;a href="/entry/result/3548582/all" id="ENTRY_TO_ENTRY_CONVERTER" target="_blank"&gt;IATE:3548582&lt;/a&gt;</t>
        </is>
      </c>
      <c r="AJ220" s="2" t="inlineStr">
        <is>
          <t>latausasema|
sähköauton latausasema</t>
        </is>
      </c>
      <c r="AK220" s="2" t="inlineStr">
        <is>
          <t>3|
3</t>
        </is>
      </c>
      <c r="AL220" s="2" t="inlineStr">
        <is>
          <t xml:space="preserve">|
</t>
        </is>
      </c>
      <c r="AM220" t="inlineStr">
        <is>
          <t>tietyssä paikassa oleva yksittäinen fyysinen laitteisto, joka koostuu yhdestä tai useammasta &lt;a href="https://iate.europa.eu/entry/result/3548582/fi" target="_blank"&gt;latauspisteestä&lt;/a&gt; ja jonka avulla ladataan sähkökäyttöisiä tieliikenneajoneuvoja</t>
        </is>
      </c>
      <c r="AN220" s="2" t="inlineStr">
        <is>
          <t>station de recharge</t>
        </is>
      </c>
      <c r="AO220" s="2" t="inlineStr">
        <is>
          <t>3</t>
        </is>
      </c>
      <c r="AP220" s="2" t="inlineStr">
        <is>
          <t/>
        </is>
      </c>
      <c r="AQ220" t="inlineStr">
        <is>
          <t>installation physique unique en un lieu spécifique, composée d’un ou de plusieurs &lt;a href="https://iate.europa.eu/entry/result/3548582/fr" target="_blank"&gt;points de recharge&lt;/a&gt;</t>
        </is>
      </c>
      <c r="AR220" s="2" t="inlineStr">
        <is>
          <t>stáisiún athluchtaithe</t>
        </is>
      </c>
      <c r="AS220" s="2" t="inlineStr">
        <is>
          <t>3</t>
        </is>
      </c>
      <c r="AT220" s="2" t="inlineStr">
        <is>
          <t/>
        </is>
      </c>
      <c r="AU220" t="inlineStr">
        <is>
          <t>suiteáil fhisiceach aonair ag suíomh sonrach, ina bhfuil pointe athluchtaithe amháin nó níos mó</t>
        </is>
      </c>
      <c r="AV220" s="2" t="inlineStr">
        <is>
          <t>postaja za punjenje</t>
        </is>
      </c>
      <c r="AW220" s="2" t="inlineStr">
        <is>
          <t>3</t>
        </is>
      </c>
      <c r="AX220" s="2" t="inlineStr">
        <is>
          <t/>
        </is>
      </c>
      <c r="AY220" t="inlineStr">
        <is>
          <t>jedno fizičko postrojenje na određenoj lokaciji koje se sastoji od jednog ili više mjesta za punjenje</t>
        </is>
      </c>
      <c r="AZ220" s="2" t="inlineStr">
        <is>
          <t>elektromos töltőállomás</t>
        </is>
      </c>
      <c r="BA220" s="2" t="inlineStr">
        <is>
          <t>3</t>
        </is>
      </c>
      <c r="BB220" s="2" t="inlineStr">
        <is>
          <t/>
        </is>
      </c>
      <c r="BC220" t="inlineStr">
        <is>
          <t>egy adott helyen található egyetlen fizikai létesítmény, amely egy vagy több &lt;a href="https://iate.europa.eu/entry/result/3548582/hu" target="_blank"&gt;elektromos töltőpontból&lt;/a&gt; áll</t>
        </is>
      </c>
      <c r="BD220" s="2" t="inlineStr">
        <is>
          <t>stazione di ricarica</t>
        </is>
      </c>
      <c r="BE220" s="2" t="inlineStr">
        <is>
          <t>3</t>
        </is>
      </c>
      <c r="BF220" s="2" t="inlineStr">
        <is>
          <t/>
        </is>
      </c>
      <c r="BG220" t="inlineStr">
        <is>
          <t>singola installazione fisica posta in un luogo specifico, costituita da uno o più&lt;a href="https://iate.europa.eu/entry/result/3548582/en-it" target="_blank"&gt; punti di ricarica&lt;/a&gt;</t>
        </is>
      </c>
      <c r="BH220" s="2" t="inlineStr">
        <is>
          <t>įkrovimo stotelė</t>
        </is>
      </c>
      <c r="BI220" s="2" t="inlineStr">
        <is>
          <t>3</t>
        </is>
      </c>
      <c r="BJ220" s="2" t="inlineStr">
        <is>
          <t/>
        </is>
      </c>
      <c r="BK220" t="inlineStr">
        <is>
          <t>elektros inžinerinis įrenginys, turintis vieną ar daugiau įkrovimo prieigų</t>
        </is>
      </c>
      <c r="BL220" s="2" t="inlineStr">
        <is>
          <t>uzlādes stacija</t>
        </is>
      </c>
      <c r="BM220" s="2" t="inlineStr">
        <is>
          <t>3</t>
        </is>
      </c>
      <c r="BN220" s="2" t="inlineStr">
        <is>
          <t/>
        </is>
      </c>
      <c r="BO220" t="inlineStr">
        <is>
          <t>konkrētā vietā esoša atsevišķa fiziska iekārta, kas sastāv no viena vai vairākiem &lt;a href="https://iate.europa.eu/entry/result/3548582/lv" target="_blank"&gt;uzlādes punktiem&lt;/a&gt;</t>
        </is>
      </c>
      <c r="BP220" s="2" t="inlineStr">
        <is>
          <t>stazzjon tal-irriċarġjar|
stazzjon tal-iċċarġjar|
stazzjon tal-iċċarġjar EV</t>
        </is>
      </c>
      <c r="BQ220" s="2" t="inlineStr">
        <is>
          <t>3|
3|
3</t>
        </is>
      </c>
      <c r="BR220" s="2" t="inlineStr">
        <is>
          <t xml:space="preserve">|
|
</t>
        </is>
      </c>
      <c r="BS220" t="inlineStr">
        <is>
          <t>&lt;div&gt;installazzjoni fiżika unika f'post speċifiku li tikkonsisti minn punt tal-irriċarġjar wieħed jew aktar&lt;/div&gt;</t>
        </is>
      </c>
      <c r="BT220" s="2" t="inlineStr">
        <is>
          <t>laadstation</t>
        </is>
      </c>
      <c r="BU220" s="2" t="inlineStr">
        <is>
          <t>3</t>
        </is>
      </c>
      <c r="BV220" s="2" t="inlineStr">
        <is>
          <t/>
        </is>
      </c>
      <c r="BW220" t="inlineStr">
        <is>
          <t>"enkele fysieke installatie op een specifieke locatie, bestaande uit een of meer laadpunten"</t>
        </is>
      </c>
      <c r="BX220" s="2" t="inlineStr">
        <is>
          <t>stacja ładowania samochodów elektrycznych|
stacja ładowania</t>
        </is>
      </c>
      <c r="BY220" s="2" t="inlineStr">
        <is>
          <t>3|
3</t>
        </is>
      </c>
      <c r="BZ220" s="2" t="inlineStr">
        <is>
          <t xml:space="preserve">|
</t>
        </is>
      </c>
      <c r="CA220" t="inlineStr">
        <is>
          <t>jedna fizyczna instalację w określonej lokalizacji, składającą się z co najmniej jednego punktu ładowania</t>
        </is>
      </c>
      <c r="CB220" s="2" t="inlineStr">
        <is>
          <t>estação de carregamento</t>
        </is>
      </c>
      <c r="CC220" s="2" t="inlineStr">
        <is>
          <t>3</t>
        </is>
      </c>
      <c r="CD220" s="2" t="inlineStr">
        <is>
          <t/>
        </is>
      </c>
      <c r="CE220" t="inlineStr">
        <is>
          <t>Instalação física individual num local específico, constituída por um ou mais pontos de carregamento.</t>
        </is>
      </c>
      <c r="CF220" s="2" t="inlineStr">
        <is>
          <t>stație de reîncărcare</t>
        </is>
      </c>
      <c r="CG220" s="2" t="inlineStr">
        <is>
          <t>3</t>
        </is>
      </c>
      <c r="CH220" s="2" t="inlineStr">
        <is>
          <t/>
        </is>
      </c>
      <c r="CI220" t="inlineStr">
        <is>
          <t>punct sau ansamblu de puncte de reîncărcare, alimentate de același punct de livrare din rețeaua publică de distribuție, precum și infrastructura aferentă, care să permită încărcarea vehiculelor electrice sau hibrid electrice reîncărcabile</t>
        </is>
      </c>
      <c r="CJ220" s="2" t="inlineStr">
        <is>
          <t>nabíjacia stanica</t>
        </is>
      </c>
      <c r="CK220" s="2" t="inlineStr">
        <is>
          <t>3</t>
        </is>
      </c>
      <c r="CL220" s="2" t="inlineStr">
        <is>
          <t/>
        </is>
      </c>
      <c r="CM220" t="inlineStr">
        <is>
          <t>jedno fyzické zariadenie na konkrétnom mieste, ktoré pozostáva z jedného alebo viacerých &lt;a href="https://iate.europa.eu/entry/result/3548582/sk" target="_blank"&gt;nabíjacích bodov&lt;/a&gt;</t>
        </is>
      </c>
      <c r="CN220" s="2" t="inlineStr">
        <is>
          <t>polnilna postaja za EV|
polnilna postaja</t>
        </is>
      </c>
      <c r="CO220" s="2" t="inlineStr">
        <is>
          <t>3|
3</t>
        </is>
      </c>
      <c r="CP220" s="2" t="inlineStr">
        <is>
          <t xml:space="preserve">|
</t>
        </is>
      </c>
      <c r="CQ220" t="inlineStr">
        <is>
          <t>ena sama fizična naprava na določeni lokaciji, ki je sestavljena iz enega ali več polnilnih mest</t>
        </is>
      </c>
      <c r="CR220" s="2" t="inlineStr">
        <is>
          <t>elmack|
laddningsstation|
laddstation</t>
        </is>
      </c>
      <c r="CS220" s="2" t="inlineStr">
        <is>
          <t>3|
3|
3</t>
        </is>
      </c>
      <c r="CT220" s="2" t="inlineStr">
        <is>
          <t xml:space="preserve">|
|
</t>
        </is>
      </c>
      <c r="CU220" t="inlineStr">
        <is>
          <t>enskild fysisk anläggning som finns på en viss plats och som består av en eller flera laddningspunkter</t>
        </is>
      </c>
    </row>
    <row r="221">
      <c r="A221" s="1" t="str">
        <f>HYPERLINK("https://iate.europa.eu/entry/result/3619539/all", "3619539")</f>
        <v>3619539</v>
      </c>
      <c r="B221" t="inlineStr">
        <is>
          <t>TRANSPORT;ENERGY</t>
        </is>
      </c>
      <c r="C221" t="inlineStr">
        <is>
          <t>TRANSPORT|land transport|land transport|road transport;ENERGY|energy policy;TRANSPORT|organisation of transport|means of transport|vehicle|electric vehicle</t>
        </is>
      </c>
      <c r="D221" s="2" t="inlineStr">
        <is>
          <t>интелигентно зареждане</t>
        </is>
      </c>
      <c r="E221" s="2" t="inlineStr">
        <is>
          <t>3</t>
        </is>
      </c>
      <c r="F221" s="2" t="inlineStr">
        <is>
          <t/>
        </is>
      </c>
      <c r="G221" t="inlineStr">
        <is>
          <t>операция за зареждане с електроенергия, при която големината на тока, подаван на акумулаторната батерия, се регулира в реално време въз основа на информация, получена чрез електронна комуникация</t>
        </is>
      </c>
      <c r="H221" s="2" t="inlineStr">
        <is>
          <t>inteligentní dobíjení</t>
        </is>
      </c>
      <c r="I221" s="2" t="inlineStr">
        <is>
          <t>2</t>
        </is>
      </c>
      <c r="J221" s="2" t="inlineStr">
        <is>
          <t/>
        </is>
      </c>
      <c r="K221" t="inlineStr">
        <is>
          <t>operace dobíjení, při níž je množství elektřiny přiváděné do baterie 
v reálném čase regulováno na základě informací získaných prostřednictvím
 elektronické komunikace</t>
        </is>
      </c>
      <c r="L221" s="2" t="inlineStr">
        <is>
          <t>intelligent opladning</t>
        </is>
      </c>
      <c r="M221" s="2" t="inlineStr">
        <is>
          <t>3</t>
        </is>
      </c>
      <c r="N221" s="2" t="inlineStr">
        <is>
          <t/>
        </is>
      </c>
      <c r="O221" t="inlineStr">
        <is>
          <t>opladningsoperation, hvor intensiteten af den elektricitet, der leveres til batteriet, justeres i realtid på grundlag af oplysninger modtaget via elektronisk kommunikation</t>
        </is>
      </c>
      <c r="P221" s="2" t="inlineStr">
        <is>
          <t>intelligentes Laden</t>
        </is>
      </c>
      <c r="Q221" s="2" t="inlineStr">
        <is>
          <t>3</t>
        </is>
      </c>
      <c r="R221" s="2" t="inlineStr">
        <is>
          <t/>
        </is>
      </c>
      <c r="S221" t="inlineStr">
        <is>
          <t>Ladevorgang, bei dem die Stärke des an die Batterie abgegebenen Stroms anhand elektronisch übermittelter Echtzeit-Informationen angepasst wird</t>
        </is>
      </c>
      <c r="T221" s="2" t="inlineStr">
        <is>
          <t>έξυπνη επαναφόρτιση</t>
        </is>
      </c>
      <c r="U221" s="2" t="inlineStr">
        <is>
          <t>3</t>
        </is>
      </c>
      <c r="V221" s="2" t="inlineStr">
        <is>
          <t/>
        </is>
      </c>
      <c r="W221" t="inlineStr">
        <is>
          <t>λειτουργία επαναφόρτισης στην οποία η ένταση του ηλεκτρικού ρεύματος που παρέχεται στον συσσωρευτή προσαρμόζεται σε πραγματικό χρόνο, με βάση τις πληροφορίες που λαμβάνονται μέσω ηλεκτρονικής επικοινωνίας</t>
        </is>
      </c>
      <c r="X221" s="2" t="inlineStr">
        <is>
          <t>smart recharging|
smart charging</t>
        </is>
      </c>
      <c r="Y221" s="2" t="inlineStr">
        <is>
          <t>3|
3</t>
        </is>
      </c>
      <c r="Z221" s="2" t="inlineStr">
        <is>
          <t>|
preferred</t>
        </is>
      </c>
      <c r="AA221" t="inlineStr">
        <is>
          <t>recharging operation in which the intensity of electricity delivered to the battery is adjusted in real-time, based on information received through electronic communication</t>
        </is>
      </c>
      <c r="AB221" s="2" t="inlineStr">
        <is>
          <t>recarga inteligente</t>
        </is>
      </c>
      <c r="AC221" s="2" t="inlineStr">
        <is>
          <t>3</t>
        </is>
      </c>
      <c r="AD221" s="2" t="inlineStr">
        <is>
          <t/>
        </is>
      </c>
      <c r="AE221" t="inlineStr">
        <is>
          <t>Operación de recarga en la que la intensidad de
la electricidad suministrada a la batería se ajusta en tiempo real, sobre la
base de la información recibida a través de comunicaciones electrónicas.</t>
        </is>
      </c>
      <c r="AF221" s="2" t="inlineStr">
        <is>
          <t>nutilaadimine</t>
        </is>
      </c>
      <c r="AG221" s="2" t="inlineStr">
        <is>
          <t>3</t>
        </is>
      </c>
      <c r="AH221" s="2" t="inlineStr">
        <is>
          <t/>
        </is>
      </c>
      <c r="AI221" t="inlineStr">
        <is>
          <t>laadimistoiming, mille käigus akusse laetava elektrienergia hulka reguleeritakse reaalajas, võttes aluseks elektroonilise side kaudu saadud teabe</t>
        </is>
      </c>
      <c r="AJ221" s="2" t="inlineStr">
        <is>
          <t>älylataus</t>
        </is>
      </c>
      <c r="AK221" s="2" t="inlineStr">
        <is>
          <t>3</t>
        </is>
      </c>
      <c r="AL221" s="2" t="inlineStr">
        <is>
          <t/>
        </is>
      </c>
      <c r="AM221" t="inlineStr">
        <is>
          <t>sähkökäyttöisen kulkuneuvon lataustoiminto, jossa akkuun siirrettävän sähkön määrä säätyy reaaliaikaisesti sähköisen tiedonsiirron kautta saadun tiedon perusteella</t>
        </is>
      </c>
      <c r="AN221" s="2" t="inlineStr">
        <is>
          <t>recharge intelligente</t>
        </is>
      </c>
      <c r="AO221" s="2" t="inlineStr">
        <is>
          <t>3</t>
        </is>
      </c>
      <c r="AP221" s="2" t="inlineStr">
        <is>
          <t/>
        </is>
      </c>
      <c r="AQ221" t="inlineStr">
        <is>
          <t>opération de recharge dans laquelle l’intensité de l’électricité fournie à la batterie est adaptée en temps réel, sur la base des informations reçues par communication électronique</t>
        </is>
      </c>
      <c r="AR221" s="2" t="inlineStr">
        <is>
          <t>athluchtú cliste</t>
        </is>
      </c>
      <c r="AS221" s="2" t="inlineStr">
        <is>
          <t>3</t>
        </is>
      </c>
      <c r="AT221" s="2" t="inlineStr">
        <is>
          <t/>
        </is>
      </c>
      <c r="AU221" t="inlineStr">
        <is>
          <t>oibríocht athluchtaithe ina ndéantar déine an leictreachais a sheachadtar chuig an gceallra a choigeartú i bhfíor‑am, ar bhonn faisnéis a fhaightear trí chumarsáid leictreonach</t>
        </is>
      </c>
      <c r="AV221" s="2" t="inlineStr">
        <is>
          <t>pametno punjenje</t>
        </is>
      </c>
      <c r="AW221" s="2" t="inlineStr">
        <is>
          <t>3</t>
        </is>
      </c>
      <c r="AX221" s="2" t="inlineStr">
        <is>
          <t/>
        </is>
      </c>
      <c r="AY221" t="inlineStr">
        <is>
          <t>postupak punjenja u kojem se intenzitet električne energije isporučene u bateriju prilagođava u stvarnom vremenu na temelju informacija primljenih elektroničkom komunikacijom</t>
        </is>
      </c>
      <c r="AZ221" s="2" t="inlineStr">
        <is>
          <t>intelligens feltöltés|
intelligens töltés</t>
        </is>
      </c>
      <c r="BA221" s="2" t="inlineStr">
        <is>
          <t>3|
3</t>
        </is>
      </c>
      <c r="BB221" s="2" t="inlineStr">
        <is>
          <t xml:space="preserve">|
</t>
        </is>
      </c>
      <c r="BC221" t="inlineStr">
        <is>
          <t>olyan elektromos töltési művelet, amelynek során elektronikus kommunikáció útján kapott információk alapján, valós időben kiigazításra kerül az &lt;a href="https://iate.europa.eu/entry/result/1369911/hu" target="_blank"&gt;akkumulátorba &lt;/a&gt;betöltésre kerülő villamos energia intenzitása</t>
        </is>
      </c>
      <c r="BD221" s="2" t="inlineStr">
        <is>
          <t>ricarica intelligente</t>
        </is>
      </c>
      <c r="BE221" s="2" t="inlineStr">
        <is>
          <t>3</t>
        </is>
      </c>
      <c r="BF221" s="2" t="inlineStr">
        <is>
          <t/>
        </is>
      </c>
      <c r="BG221" t="inlineStr">
        <is>
          <t>operazione di ricarica nella quale l'intensità dell'elettricità fornita alla batteria è regolata in tempo reale sulla base di informazioni ricevute mediante comunicazione elettronica</t>
        </is>
      </c>
      <c r="BH221" s="2" t="inlineStr">
        <is>
          <t>pažangusis įkrovimas|
išmanusis įkrovimas</t>
        </is>
      </c>
      <c r="BI221" s="2" t="inlineStr">
        <is>
          <t>2|
3</t>
        </is>
      </c>
      <c r="BJ221" s="2" t="inlineStr">
        <is>
          <t>|
preferred</t>
        </is>
      </c>
      <c r="BK221" t="inlineStr">
        <is>
          <t>įkrovimo operacija, kai elektros energijos tiekimo baterijai intensyvumas koreguojamas realiuoju laiku pagal elektroniniu ryšiu gaunamą informaciją</t>
        </is>
      </c>
      <c r="BL221" s="2" t="inlineStr">
        <is>
          <t>viedā uzlāde</t>
        </is>
      </c>
      <c r="BM221" s="2" t="inlineStr">
        <is>
          <t>3</t>
        </is>
      </c>
      <c r="BN221" s="2" t="inlineStr">
        <is>
          <t/>
        </is>
      </c>
      <c r="BO221" t="inlineStr">
        <is>
          <t>uzlādes operācija, kurā akumulatoram piegādātās elektroenerģijas 
intensitāte tiek koriģēta reāllaikā, pamatojoties uz informāciju, kas 
saņemta, izmantojot elektroniskos sakarus</t>
        </is>
      </c>
      <c r="BP221" s="2" t="inlineStr">
        <is>
          <t>(i)rriċarġjar intelliġenti</t>
        </is>
      </c>
      <c r="BQ221" s="2" t="inlineStr">
        <is>
          <t>3</t>
        </is>
      </c>
      <c r="BR221" s="2" t="inlineStr">
        <is>
          <t/>
        </is>
      </c>
      <c r="BS221" t="inlineStr">
        <is>
          <t>operazzjoni ta' rriċarġjar fejn l-intensità tal-elettriku li jitwassal fil-batterija tiġi aġġustata fil-ħin reali, abbażi ta' informazzjoni li tasal permezz ta' komunikazzjoni elettronika</t>
        </is>
      </c>
      <c r="BT221" s="2" t="inlineStr">
        <is>
          <t>slim laden|
slim opladen</t>
        </is>
      </c>
      <c r="BU221" s="2" t="inlineStr">
        <is>
          <t>3|
3</t>
        </is>
      </c>
      <c r="BV221" s="2" t="inlineStr">
        <is>
          <t xml:space="preserve">|
</t>
        </is>
      </c>
      <c r="BW221" t="inlineStr">
        <is>
          <t>"laadbeurt
 waarbij de intensiteit van de aan de batterij geleverde elektriciteit in
 realtime wordt aangepast op basis van via elektronische communicatie
 ontvangen informatie"</t>
        </is>
      </c>
      <c r="BX221" s="2" t="inlineStr">
        <is>
          <t>inteligentne ładowanie</t>
        </is>
      </c>
      <c r="BY221" s="2" t="inlineStr">
        <is>
          <t>3</t>
        </is>
      </c>
      <c r="BZ221" s="2" t="inlineStr">
        <is>
          <t/>
        </is>
      </c>
      <c r="CA221" t="inlineStr">
        <is>
          <t>operacja ładowania, w której intensywność dostarczania energii elektrycznej do akumulatora jest korygowana w czasie rzeczywistym na podstawie informacji otrzymywanych w ramach komunikacji elektronicznej</t>
        </is>
      </c>
      <c r="CB221" s="2" t="inlineStr">
        <is>
          <t>carregamento inteligente</t>
        </is>
      </c>
      <c r="CC221" s="2" t="inlineStr">
        <is>
          <t>3</t>
        </is>
      </c>
      <c r="CD221" s="2" t="inlineStr">
        <is>
          <t/>
        </is>
      </c>
      <c r="CE221" t="inlineStr">
        <is>
          <t>Operação de carregamento em que a intensidade da eletricidade fornecida à bateria é ajustada em tempo real, com base em informações recebidas através de comunicações eletrónicas.</t>
        </is>
      </c>
      <c r="CF221" s="2" t="inlineStr">
        <is>
          <t>reîncărcare inteligentă</t>
        </is>
      </c>
      <c r="CG221" s="2" t="inlineStr">
        <is>
          <t>3</t>
        </is>
      </c>
      <c r="CH221" s="2" t="inlineStr">
        <is>
          <t/>
        </is>
      </c>
      <c r="CI221" t="inlineStr">
        <is>
          <t/>
        </is>
      </c>
      <c r="CJ221" s="2" t="inlineStr">
        <is>
          <t>inteligentné nabíjanie</t>
        </is>
      </c>
      <c r="CK221" s="2" t="inlineStr">
        <is>
          <t>3</t>
        </is>
      </c>
      <c r="CL221" s="2" t="inlineStr">
        <is>
          <t/>
        </is>
      </c>
      <c r="CM221" t="inlineStr">
        <is>
          <t>nabíjanie, pri ktorom sa intenzita elektriny dodávanej do batérie upravuje v reálnom čase na základe informácií získaných prostredníctvom elektronickej komunikácie</t>
        </is>
      </c>
      <c r="CN221" s="2" t="inlineStr">
        <is>
          <t>pametno polnjenje</t>
        </is>
      </c>
      <c r="CO221" s="2" t="inlineStr">
        <is>
          <t>3</t>
        </is>
      </c>
      <c r="CP221" s="2" t="inlineStr">
        <is>
          <t/>
        </is>
      </c>
      <c r="CQ221" t="inlineStr">
        <is>
          <t>polnjenje, pri katerem se intenzivnost električne energije, dobavljene akumulatorju, prilagodi v realnem času na podlagi informacij, prejetih prek elektronske komunikacije</t>
        </is>
      </c>
      <c r="CR221" s="2" t="inlineStr">
        <is>
          <t>smart laddning</t>
        </is>
      </c>
      <c r="CS221" s="2" t="inlineStr">
        <is>
          <t>3</t>
        </is>
      </c>
      <c r="CT221" s="2" t="inlineStr">
        <is>
          <t/>
        </is>
      </c>
      <c r="CU221" t="inlineStr">
        <is>
          <t>laddningsfunktion där intensiteten på den elektricitet som överförs till batteriet justeras i realtid, baserat på information som tas emot genom elektronisk kommunikation</t>
        </is>
      </c>
    </row>
    <row r="222">
      <c r="A222" s="1" t="str">
        <f>HYPERLINK("https://iate.europa.eu/entry/result/3619559/all", "3619559")</f>
        <v>3619559</v>
      </c>
      <c r="B222" t="inlineStr">
        <is>
          <t>TRANSPORT;ENERGY</t>
        </is>
      </c>
      <c r="C222" t="inlineStr">
        <is>
          <t>TRANSPORT|land transport|land transport|road transport;ENERGY|energy policy</t>
        </is>
      </c>
      <c r="D222" s="2" t="inlineStr">
        <is>
          <t>сесия за презареждане с гориво</t>
        </is>
      </c>
      <c r="E222" s="2" t="inlineStr">
        <is>
          <t>3</t>
        </is>
      </c>
      <c r="F222" s="2" t="inlineStr">
        <is>
          <t/>
        </is>
      </c>
      <c r="G222" t="inlineStr">
        <is>
          <t>целият процес на презареждане с гориво на превозно средство в публично достъпна точка за презареждане с гориво от момента на свързване на превозното средство до момента на преустановяване на свързването му към устройството за презареждане</t>
        </is>
      </c>
      <c r="H222" s="2" t="inlineStr">
        <is>
          <t>proces čerpání paliva</t>
        </is>
      </c>
      <c r="I222" s="2" t="inlineStr">
        <is>
          <t>3</t>
        </is>
      </c>
      <c r="J222" s="2" t="inlineStr">
        <is>
          <t/>
        </is>
      </c>
      <c r="K222" t="inlineStr">
        <is>
          <t>celý proces čerpání paliva do vozidla u veřejně přístupného výdejního 
stojanu od okamžiku připojení vozidla do okamžiku jeho odpojení</t>
        </is>
      </c>
      <c r="L222" s="2" t="inlineStr">
        <is>
          <t>optankningssession</t>
        </is>
      </c>
      <c r="M222" s="2" t="inlineStr">
        <is>
          <t>3</t>
        </is>
      </c>
      <c r="N222" s="2" t="inlineStr">
        <is>
          <t/>
        </is>
      </c>
      <c r="O222" t="inlineStr">
        <is>
          <t>hele processen med tankning af et køretøj ved en offentligt tilgængelig tankstander fra det øjeblik, hvor køretøjet er tilsluttet, til det øjeblik, hvor køretøjet frakobles</t>
        </is>
      </c>
      <c r="P222" s="2" t="inlineStr">
        <is>
          <t>Betankungsvorgang</t>
        </is>
      </c>
      <c r="Q222" s="2" t="inlineStr">
        <is>
          <t>3</t>
        </is>
      </c>
      <c r="R222" s="2" t="inlineStr">
        <is>
          <t/>
        </is>
      </c>
      <c r="S222" t="inlineStr">
        <is>
          <t>gesamter Vorgang einer Fahrzeugbetankung an einer öffentlich zugänglichen &lt;a href="https://iate.europa.eu/entry/result/3548583/all" target="_blank"&gt;Zapfstelle&lt;/a&gt; ab dem Zeitpunkt der Verbindung des Fahrzeugs bis zur Trennung der Verbindung</t>
        </is>
      </c>
      <c r="T222" s="2" t="inlineStr">
        <is>
          <t>περίοδος ανεφοδιασμού</t>
        </is>
      </c>
      <c r="U222" s="2" t="inlineStr">
        <is>
          <t>3</t>
        </is>
      </c>
      <c r="V222" s="2" t="inlineStr">
        <is>
          <t/>
        </is>
      </c>
      <c r="W222" t="inlineStr">
        <is>
          <t>σύνολο της διαδικασίας ανεφοδιασμού ενός οχήματος σε προσβάσιμο στο κοινό σημείο ανεφοδιασμού από τη στιγμή της σύνδεσης του οχήματος έως τη στιγμή της αποσύνδεσης του οχήματος</t>
        </is>
      </c>
      <c r="X222" s="2" t="inlineStr">
        <is>
          <t>refuelling session</t>
        </is>
      </c>
      <c r="Y222" s="2" t="inlineStr">
        <is>
          <t>3</t>
        </is>
      </c>
      <c r="Z222" s="2" t="inlineStr">
        <is>
          <t/>
        </is>
      </c>
      <c r="AA222" t="inlineStr">
        <is>
          <t>full process of refuelling a vehicle at a publicly accessible refuelling point from the moment the vehicle is connected to the moment the vehicle is disconnected</t>
        </is>
      </c>
      <c r="AB222" s="2" t="inlineStr">
        <is>
          <t>sesión de repostaje</t>
        </is>
      </c>
      <c r="AC222" s="2" t="inlineStr">
        <is>
          <t>3</t>
        </is>
      </c>
      <c r="AD222" s="2" t="inlineStr">
        <is>
          <t/>
        </is>
      </c>
      <c r="AE222" t="inlineStr">
        <is>
          <t>Proceso completo de
repostaje de un vehículo en un punto de repostaje de acceso público desde el
momento en que se conecta el vehículo hasta el momento en que se desconecta.</t>
        </is>
      </c>
      <c r="AF222" s="2" t="inlineStr">
        <is>
          <t>tankimiskord</t>
        </is>
      </c>
      <c r="AG222" s="2" t="inlineStr">
        <is>
          <t>3</t>
        </is>
      </c>
      <c r="AH222" s="2" t="inlineStr">
        <is>
          <t/>
        </is>
      </c>
      <c r="AI222" t="inlineStr">
        <is>
          <t>sõiduki tankimine üldkasutatavas tankimispunktis alates sõiduki ühendamisest kuni sõiduki lahtiühendamiseni</t>
        </is>
      </c>
      <c r="AJ222" s="2" t="inlineStr">
        <is>
          <t>tankkauskerta</t>
        </is>
      </c>
      <c r="AK222" s="2" t="inlineStr">
        <is>
          <t>3</t>
        </is>
      </c>
      <c r="AL222" s="2" t="inlineStr">
        <is>
          <t/>
        </is>
      </c>
      <c r="AM222" t="inlineStr">
        <is>
          <t>ajoneuvon täysi tankkausprosessi yleisesti saatavilla olevassa tankkauspisteessä siitä hetkestä, kun ajoneuvo kytketään, siihen hetkeen asti, kun ajoneuvo kytketään irti</t>
        </is>
      </c>
      <c r="AN222" s="2" t="inlineStr">
        <is>
          <t>session de ravitaillement</t>
        </is>
      </c>
      <c r="AO222" s="2" t="inlineStr">
        <is>
          <t>3</t>
        </is>
      </c>
      <c r="AP222" s="2" t="inlineStr">
        <is>
          <t/>
        </is>
      </c>
      <c r="AQ222" t="inlineStr">
        <is>
          <t>processus complet de ravitaillement d’un véhicule à un point de ravitaillement ouvert au public, à partir du moment où le véhicule est connecté jusqu’au moment où le véhicule est déconnecté</t>
        </is>
      </c>
      <c r="AR222" s="2" t="inlineStr">
        <is>
          <t>seisiún athbhreoslaithe</t>
        </is>
      </c>
      <c r="AS222" s="2" t="inlineStr">
        <is>
          <t>3</t>
        </is>
      </c>
      <c r="AT222" s="2" t="inlineStr">
        <is>
          <t/>
        </is>
      </c>
      <c r="AU222" t="inlineStr">
        <is>
          <t>an próiseas iomlán athbhreoslaithe feithicle ag pointe athbhreoslaithe atá inrochtana don phobal ón uair a nasctar an fheithicil go dtí an uair a dhínasctar an fheithicil</t>
        </is>
      </c>
      <c r="AV222" s="2" t="inlineStr">
        <is>
          <t>postupak opskrbe</t>
        </is>
      </c>
      <c r="AW222" s="2" t="inlineStr">
        <is>
          <t>3</t>
        </is>
      </c>
      <c r="AX222" s="2" t="inlineStr">
        <is>
          <t/>
        </is>
      </c>
      <c r="AY222" t="inlineStr">
        <is>
          <t>potpuni postupak opskrbe vozila na javno dostupnom mjestu za opskrbu od trenutka kad je vozilo spojeno sve do trenutka kad je vozilo isključeno</t>
        </is>
      </c>
      <c r="AZ222" t="inlineStr">
        <is>
          <t/>
        </is>
      </c>
      <c r="BA222" t="inlineStr">
        <is>
          <t/>
        </is>
      </c>
      <c r="BB222" t="inlineStr">
        <is>
          <t/>
        </is>
      </c>
      <c r="BC222" t="inlineStr">
        <is>
          <t/>
        </is>
      </c>
      <c r="BD222" s="2" t="inlineStr">
        <is>
          <t>sessione di rifornimento</t>
        </is>
      </c>
      <c r="BE222" s="2" t="inlineStr">
        <is>
          <t>3</t>
        </is>
      </c>
      <c r="BF222" s="2" t="inlineStr">
        <is>
          <t/>
        </is>
      </c>
      <c r="BG222" t="inlineStr">
        <is>
          <t>l'intero processo di rifornimento di un veicolo che si svolge in un punto di rifornimento accessibile al pubblico, dal momento in cui il veicolo viene collegato a quello in cui viene scollegato</t>
        </is>
      </c>
      <c r="BH222" s="2" t="inlineStr">
        <is>
          <t>degalų pildymo seansas</t>
        </is>
      </c>
      <c r="BI222" s="2" t="inlineStr">
        <is>
          <t>3</t>
        </is>
      </c>
      <c r="BJ222" s="2" t="inlineStr">
        <is>
          <t/>
        </is>
      </c>
      <c r="BK222" t="inlineStr">
        <is>
          <t>visas transporto priemonės degalų pildymo procesas viešajame degalų pildymo punkte nuo transporto priemonės prijungimo momento iki jos atjungimo momento</t>
        </is>
      </c>
      <c r="BL222" s="2" t="inlineStr">
        <is>
          <t>uzpildes sesija</t>
        </is>
      </c>
      <c r="BM222" s="2" t="inlineStr">
        <is>
          <t>3</t>
        </is>
      </c>
      <c r="BN222" s="2" t="inlineStr">
        <is>
          <t/>
        </is>
      </c>
      <c r="BO222" t="inlineStr">
        <is>
          <t>pilns transportlīdzekļa uzpildes process publiski pieejamā &lt;a href="https://iate.europa.eu/entry/result/3548583/lv" target="_blank"&gt;uzpildes punktā&lt;/a&gt; no transportlīdzekļa savienojuma izveides brīža līdz tā 
atvienošanas brīdim</t>
        </is>
      </c>
      <c r="BP222" s="2" t="inlineStr">
        <is>
          <t>sessjoni ta' riforniment</t>
        </is>
      </c>
      <c r="BQ222" s="2" t="inlineStr">
        <is>
          <t>3</t>
        </is>
      </c>
      <c r="BR222" s="2" t="inlineStr">
        <is>
          <t/>
        </is>
      </c>
      <c r="BS222" t="inlineStr">
        <is>
          <t>il-proċess sħiħ tar-riforniment ta' vettura f'punt tar-riforniment aċċessibbli pubblikament mill-mument li l-vettura titqabbad mal-punt sal-mument li l-vettura ma tibqax imqabbda miegħu</t>
        </is>
      </c>
      <c r="BT222" s="2" t="inlineStr">
        <is>
          <t>tanksessie</t>
        </is>
      </c>
      <c r="BU222" s="2" t="inlineStr">
        <is>
          <t>3</t>
        </is>
      </c>
      <c r="BV222" s="2" t="inlineStr">
        <is>
          <t/>
        </is>
      </c>
      <c r="BW222" t="inlineStr">
        <is>
          <t>"volledig
 proces van het tanken van een voertuig op een openbaar toegankelijk tankpunt
 vanaf het moment waarop het voertuig wordt aangesloten tot het moment waarop
 het wordt losgekoppeld"</t>
        </is>
      </c>
      <c r="BX222" s="2" t="inlineStr">
        <is>
          <t>sesja tankowania paliw</t>
        </is>
      </c>
      <c r="BY222" s="2" t="inlineStr">
        <is>
          <t>3</t>
        </is>
      </c>
      <c r="BZ222" s="2" t="inlineStr">
        <is>
          <t/>
        </is>
      </c>
      <c r="CA222" t="inlineStr">
        <is>
          <t>proces pełnego tankowania pojazdu w ogólnodostępnym punkcie tankowania paliw od momentu podłączenia pojazdu do momentu jego odłączenia</t>
        </is>
      </c>
      <c r="CB222" s="2" t="inlineStr">
        <is>
          <t>sessão de abastecimento</t>
        </is>
      </c>
      <c r="CC222" s="2" t="inlineStr">
        <is>
          <t>3</t>
        </is>
      </c>
      <c r="CD222" s="2" t="inlineStr">
        <is>
          <t/>
        </is>
      </c>
      <c r="CE222" t="inlineStr">
        <is>
          <t>Processo completo de abastecimento de um veículo num ponto de abastecimento acessível ao público, desde o momento em que o veículo é ligado ao ponto de abastecimento até ao momento em que o veículo é desligado do mesmo.</t>
        </is>
      </c>
      <c r="CF222" s="2" t="inlineStr">
        <is>
          <t>sesiune de realimentare</t>
        </is>
      </c>
      <c r="CG222" s="2" t="inlineStr">
        <is>
          <t>3</t>
        </is>
      </c>
      <c r="CH222" s="2" t="inlineStr">
        <is>
          <t/>
        </is>
      </c>
      <c r="CI222" t="inlineStr">
        <is>
          <t>procesul complet de realimentare a unui vehicul într-un punct de 
realimentare accesibil publicului din momentul în care vehiculul este 
conectat până la momentul în care vehiculul este deconectat</t>
        </is>
      </c>
      <c r="CJ222" s="2" t="inlineStr">
        <is>
          <t>operácia čerpania</t>
        </is>
      </c>
      <c r="CK222" s="2" t="inlineStr">
        <is>
          <t>3</t>
        </is>
      </c>
      <c r="CL222" s="2" t="inlineStr">
        <is>
          <t/>
        </is>
      </c>
      <c r="CM222" t="inlineStr">
        <is>
          <t>celý proces čerpania paliva do vozidla na verejne prístupnom čerpacom mieste od okamihu pripojenia vozidla do okamihu jeho odpojenia</t>
        </is>
      </c>
      <c r="CN222" s="2" t="inlineStr">
        <is>
          <t>operacija oskrbe (z gorivom)</t>
        </is>
      </c>
      <c r="CO222" s="2" t="inlineStr">
        <is>
          <t>3</t>
        </is>
      </c>
      <c r="CP222" s="2" t="inlineStr">
        <is>
          <t/>
        </is>
      </c>
      <c r="CQ222" t="inlineStr">
        <is>
          <t>celoten postopek oskrbe vozila z gorivom na javno dostopnem oskrbovalnem mestu od trenutka priključitve vozila do trenutka odklopa vozila</t>
        </is>
      </c>
      <c r="CR222" s="2" t="inlineStr">
        <is>
          <t>tankningstillfälle</t>
        </is>
      </c>
      <c r="CS222" s="2" t="inlineStr">
        <is>
          <t>3</t>
        </is>
      </c>
      <c r="CT222" s="2" t="inlineStr">
        <is>
          <t/>
        </is>
      </c>
      <c r="CU222" t="inlineStr">
        <is>
          <t>den fullständiga processen för tankning av ett fordon från en tankningspunkt som är tillgänglig för allmänheten, från det ögonblick då fordonet ansluts till den tidpunkt då fordonet kopplas bort</t>
        </is>
      </c>
    </row>
    <row r="223">
      <c r="A223" s="1" t="str">
        <f>HYPERLINK("https://iate.europa.eu/entry/result/3619561/all", "3619561")</f>
        <v>3619561</v>
      </c>
      <c r="B223" t="inlineStr">
        <is>
          <t>TRANSPORT;ENERGY</t>
        </is>
      </c>
      <c r="C223" t="inlineStr">
        <is>
          <t>TRANSPORT|land transport|land transport|road transport;ENERGY|energy policy</t>
        </is>
      </c>
      <c r="D223" s="2" t="inlineStr">
        <is>
          <t>зарядна сесия</t>
        </is>
      </c>
      <c r="E223" s="2" t="inlineStr">
        <is>
          <t>3</t>
        </is>
      </c>
      <c r="F223" s="2" t="inlineStr">
        <is>
          <t/>
        </is>
      </c>
      <c r="G223" t="inlineStr">
        <is>
          <t>целият процес на зареждане с електроенергия на превозно средство в публично достъпна зарядна точка от момента на включване на превозното средство към мрежата до момента на неговото изключване</t>
        </is>
      </c>
      <c r="H223" s="2" t="inlineStr">
        <is>
          <t>proces dobíjení</t>
        </is>
      </c>
      <c r="I223" s="2" t="inlineStr">
        <is>
          <t>3</t>
        </is>
      </c>
      <c r="J223" s="2" t="inlineStr">
        <is>
          <t/>
        </is>
      </c>
      <c r="K223" t="inlineStr">
        <is>
          <t>celý proces dobíjení vozidla u veřejně přístupného dobíjecího bodu od okamžiku připojení vozidla do okamžiku jeho odpojení</t>
        </is>
      </c>
      <c r="L223" s="2" t="inlineStr">
        <is>
          <t>opladningssession|
ladesession</t>
        </is>
      </c>
      <c r="M223" s="2" t="inlineStr">
        <is>
          <t>3|
3</t>
        </is>
      </c>
      <c r="N223" s="2" t="inlineStr">
        <is>
          <t xml:space="preserve">|
</t>
        </is>
      </c>
      <c r="O223" t="inlineStr">
        <is>
          <t>hele processen med opladning af et køretøj ved en offentligt tilgængelig &lt;a href="https://iate.europa.eu/entry/result/3548582/da" target="_blank"&gt;ladestander&lt;/a&gt; fra det øjeblik, hvor køretøjet er tilsluttet, til det øjeblik, hvor køretøjet er frakoblet</t>
        </is>
      </c>
      <c r="P223" s="2" t="inlineStr">
        <is>
          <t>Ladevorgang</t>
        </is>
      </c>
      <c r="Q223" s="2" t="inlineStr">
        <is>
          <t>3</t>
        </is>
      </c>
      <c r="R223" s="2" t="inlineStr">
        <is>
          <t/>
        </is>
      </c>
      <c r="S223" t="inlineStr">
        <is>
          <t>gesamter Vorgang einer Fahrzeugaufladung an einem öffentlich zugänglichen &lt;a href="https://iate.europa.eu/entry/result/3548582/all" target="_blank"&gt;Ladepunkt&lt;/a&gt; ab dem Zeitpunkt der Verbindung des Fahrzeugs bis zur Trennung der Verbindung</t>
        </is>
      </c>
      <c r="T223" s="2" t="inlineStr">
        <is>
          <t>περίοδος επαναφόρτισης</t>
        </is>
      </c>
      <c r="U223" s="2" t="inlineStr">
        <is>
          <t>3</t>
        </is>
      </c>
      <c r="V223" s="2" t="inlineStr">
        <is>
          <t/>
        </is>
      </c>
      <c r="W223" t="inlineStr">
        <is>
          <t>σύνολο της διαδικασίας φόρτισης ενός οχήματος σε προσβάσιμο στο κοινό σημείο επαναφόρτισης από τη στιγμή της σύνδεσης του οχήματος έως τη στιγμή της αποσύνδεσης του οχήματος</t>
        </is>
      </c>
      <c r="X223" s="2" t="inlineStr">
        <is>
          <t>recharging session</t>
        </is>
      </c>
      <c r="Y223" s="2" t="inlineStr">
        <is>
          <t>3</t>
        </is>
      </c>
      <c r="Z223" s="2" t="inlineStr">
        <is>
          <t/>
        </is>
      </c>
      <c r="AA223" t="inlineStr">
        <is>
          <t>full process of recharging a vehicle at a publicly accessible recharging point from the moment the vehicle is connected to the moment the vehicle is disconnected</t>
        </is>
      </c>
      <c r="AB223" s="2" t="inlineStr">
        <is>
          <t>sesión de recarga</t>
        </is>
      </c>
      <c r="AC223" s="2" t="inlineStr">
        <is>
          <t>3</t>
        </is>
      </c>
      <c r="AD223" s="2" t="inlineStr">
        <is>
          <t/>
        </is>
      </c>
      <c r="AE223" t="inlineStr">
        <is>
          <t>Proceso completo de recarga de un vehículo en un
punto de recarga de acceso público desde el momento en que se conecta el
vehículo hasta el momento en que se desconecta.</t>
        </is>
      </c>
      <c r="AF223" s="2" t="inlineStr">
        <is>
          <t>laadimiskord</t>
        </is>
      </c>
      <c r="AG223" s="2" t="inlineStr">
        <is>
          <t>3</t>
        </is>
      </c>
      <c r="AH223" s="2" t="inlineStr">
        <is>
          <t/>
        </is>
      </c>
      <c r="AI223" t="inlineStr">
        <is>
          <t>sõiduki täielik laadimisprotsess üldkasutatavas laadimispunktis alates sõiduki ühendamisest kuni sõiduki lahtiühendamiseni</t>
        </is>
      </c>
      <c r="AJ223" s="2" t="inlineStr">
        <is>
          <t>latauskerta</t>
        </is>
      </c>
      <c r="AK223" s="2" t="inlineStr">
        <is>
          <t>3</t>
        </is>
      </c>
      <c r="AL223" s="2" t="inlineStr">
        <is>
          <t/>
        </is>
      </c>
      <c r="AM223" t="inlineStr">
        <is>
          <t>sähkökäyttöisen ajoneuvon täysi latausprosessi yleisesti saatavilla olevassa latauspisteessä siitä hetkestä, kun ajoneuvo kytketään, siihen hetkeen asti, kun ajoneuvo kytketään irti</t>
        </is>
      </c>
      <c r="AN223" s="2" t="inlineStr">
        <is>
          <t>session de recharge</t>
        </is>
      </c>
      <c r="AO223" s="2" t="inlineStr">
        <is>
          <t>3</t>
        </is>
      </c>
      <c r="AP223" s="2" t="inlineStr">
        <is>
          <t/>
        </is>
      </c>
      <c r="AQ223" t="inlineStr">
        <is>
          <t>processus complet de recharge d’un véhicule à un point de recharge ouvert au public, à partir du moment où le véhicule est connecté jusqu’au moment où le véhicule est déconnecté</t>
        </is>
      </c>
      <c r="AR223" s="2" t="inlineStr">
        <is>
          <t>seisiún athluchtaithe</t>
        </is>
      </c>
      <c r="AS223" s="2" t="inlineStr">
        <is>
          <t>3</t>
        </is>
      </c>
      <c r="AT223" s="2" t="inlineStr">
        <is>
          <t/>
        </is>
      </c>
      <c r="AU223" t="inlineStr">
        <is>
          <t>an próiseas iomlán athluchtaithe feithicle ag pointe athluchtaithe atá inrochtana don phobal ón uair a nasctar an fheithicil go dtí an uair a dhínasctar an fheithicil</t>
        </is>
      </c>
      <c r="AV223" s="2" t="inlineStr">
        <is>
          <t>sesija punjenja</t>
        </is>
      </c>
      <c r="AW223" s="2" t="inlineStr">
        <is>
          <t>3</t>
        </is>
      </c>
      <c r="AX223" s="2" t="inlineStr">
        <is>
          <t/>
        </is>
      </c>
      <c r="AY223" t="inlineStr">
        <is>
          <t>potpuni postupak punjenja vozila na javno dostupnom mjestu punjenja od trenutka kad je vozilo spojeno sve do trenutka kad je vozilo isključeno</t>
        </is>
      </c>
      <c r="AZ223" s="2" t="inlineStr">
        <is>
          <t>elektromos töltési munkamenet</t>
        </is>
      </c>
      <c r="BA223" s="2" t="inlineStr">
        <is>
          <t>3</t>
        </is>
      </c>
      <c r="BB223" s="2" t="inlineStr">
        <is>
          <t/>
        </is>
      </c>
      <c r="BC223" t="inlineStr">
        <is>
          <t>a jármű nyilvános elektromos töltőponton történő feltöltésének teljes folyamata a jármű csatlakoztatásától a lecsatlakoztatásáig</t>
        </is>
      </c>
      <c r="BD223" s="2" t="inlineStr">
        <is>
          <t>sessione di ricarica</t>
        </is>
      </c>
      <c r="BE223" s="2" t="inlineStr">
        <is>
          <t>3</t>
        </is>
      </c>
      <c r="BF223" s="2" t="inlineStr">
        <is>
          <t/>
        </is>
      </c>
      <c r="BG223" t="inlineStr">
        <is>
          <t>l'intero processo di ricarica di un veicolo che si svolge in un punto di ricarica accessibile al pubblico, dal momento in cui il veicolo viene collegato a quello in cui viene scollegato</t>
        </is>
      </c>
      <c r="BH223" s="2" t="inlineStr">
        <is>
          <t>įkrovimo seansas</t>
        </is>
      </c>
      <c r="BI223" s="2" t="inlineStr">
        <is>
          <t>3</t>
        </is>
      </c>
      <c r="BJ223" s="2" t="inlineStr">
        <is>
          <t/>
        </is>
      </c>
      <c r="BK223" t="inlineStr">
        <is>
          <t>visas transporto priemonės įkrovimo naudojantis viešąja įkrovimo prieiga procesas nuo transporto priemonės prijungimo momento iki jos atjungimo momento</t>
        </is>
      </c>
      <c r="BL223" s="2" t="inlineStr">
        <is>
          <t>uzlādes sesija</t>
        </is>
      </c>
      <c r="BM223" s="2" t="inlineStr">
        <is>
          <t>3</t>
        </is>
      </c>
      <c r="BN223" s="2" t="inlineStr">
        <is>
          <t/>
        </is>
      </c>
      <c r="BO223" t="inlineStr">
        <is>
          <t>pilns transportlīdzekļa uzlādes process publiski pieejamā &lt;a href="https://iate.europa.eu/entry/result/3548582/lv" target="_blank"&gt;uzlādes punktā&lt;/a&gt;
 no transportlīdzekļa pieslēgšanas brīža līdz transportlīdzekļa 
atvienošanas brīdim</t>
        </is>
      </c>
      <c r="BP223" s="2" t="inlineStr">
        <is>
          <t>sessjoni tal-irriċarġjar</t>
        </is>
      </c>
      <c r="BQ223" s="2" t="inlineStr">
        <is>
          <t>3</t>
        </is>
      </c>
      <c r="BR223" s="2" t="inlineStr">
        <is>
          <t/>
        </is>
      </c>
      <c r="BS223" t="inlineStr">
        <is>
          <t>il-proċess sħiħ tal-irriċarġjar ta’ vettura f’punt tal-irriċarġjar aċċessibbli għall-pubbliku mill-mument li l-vettura tiġi konnessa sal-mument li l-vettura tiġi skonnessa</t>
        </is>
      </c>
      <c r="BT223" s="2" t="inlineStr">
        <is>
          <t>laadsessie</t>
        </is>
      </c>
      <c r="BU223" s="2" t="inlineStr">
        <is>
          <t>3</t>
        </is>
      </c>
      <c r="BV223" s="2" t="inlineStr">
        <is>
          <t/>
        </is>
      </c>
      <c r="BW223" t="inlineStr">
        <is>
          <t>"volledig
 proces van het opladen van een voertuig op een openbaar toegankelijk laadpunt
 vanaf het moment waarop het voertuig wordt aangesloten tot het moment waarop
 het wordt losgekoppeld"</t>
        </is>
      </c>
      <c r="BX223" s="2" t="inlineStr">
        <is>
          <t>sesja ładowania</t>
        </is>
      </c>
      <c r="BY223" s="2" t="inlineStr">
        <is>
          <t>3</t>
        </is>
      </c>
      <c r="BZ223" s="2" t="inlineStr">
        <is>
          <t/>
        </is>
      </c>
      <c r="CA223" t="inlineStr">
        <is>
          <t>proces pełnego ładowania pojazdu w ogólnodostępnym punkcie ładowania od momentu podłączenia pojazdu do momentu jego odłączenia</t>
        </is>
      </c>
      <c r="CB223" s="2" t="inlineStr">
        <is>
          <t>sessão de carregamento</t>
        </is>
      </c>
      <c r="CC223" s="2" t="inlineStr">
        <is>
          <t>3</t>
        </is>
      </c>
      <c r="CD223" s="2" t="inlineStr">
        <is>
          <t/>
        </is>
      </c>
      <c r="CE223" t="inlineStr">
        <is>
          <t>Processo completo de carregamento de um veículo num ponto de carregamento acessível ao público, desde o momento em que o veículo é ligado ao ponto de carregamento até ao momento em que o veículo é desligado do mesmo.</t>
        </is>
      </c>
      <c r="CF223" s="2" t="inlineStr">
        <is>
          <t>sesiune de reîncărcare</t>
        </is>
      </c>
      <c r="CG223" s="2" t="inlineStr">
        <is>
          <t>3</t>
        </is>
      </c>
      <c r="CH223" s="2" t="inlineStr">
        <is>
          <t/>
        </is>
      </c>
      <c r="CI223" t="inlineStr">
        <is>
          <t/>
        </is>
      </c>
      <c r="CJ223" s="2" t="inlineStr">
        <is>
          <t>operácia nabíjania</t>
        </is>
      </c>
      <c r="CK223" s="2" t="inlineStr">
        <is>
          <t>3</t>
        </is>
      </c>
      <c r="CL223" s="2" t="inlineStr">
        <is>
          <t/>
        </is>
      </c>
      <c r="CM223" t="inlineStr">
        <is>
          <t>celý proces nabíjania vozidla na verejne prístupnom nabíjacom mieste od okamihu pripojenia vozidla do okamihu jeho odpojenia</t>
        </is>
      </c>
      <c r="CN223" s="2" t="inlineStr">
        <is>
          <t>operacija polnjenja</t>
        </is>
      </c>
      <c r="CO223" s="2" t="inlineStr">
        <is>
          <t>3</t>
        </is>
      </c>
      <c r="CP223" s="2" t="inlineStr">
        <is>
          <t/>
        </is>
      </c>
      <c r="CQ223" t="inlineStr">
        <is>
          <t>celoten postopek polnjenja vozila na javno dostopnem polnilnem mestu od trenutka priključitve vozila do trenutka odklopa vozila</t>
        </is>
      </c>
      <c r="CR223" s="2" t="inlineStr">
        <is>
          <t>laddningstillfälle</t>
        </is>
      </c>
      <c r="CS223" s="2" t="inlineStr">
        <is>
          <t>3</t>
        </is>
      </c>
      <c r="CT223" s="2" t="inlineStr">
        <is>
          <t/>
        </is>
      </c>
      <c r="CU223" t="inlineStr">
        <is>
          <t>den fullständiga processen för laddning av ett fordon från en laddningspunkt som är tillgänglig för allmänheten, från det ögonblick då fordonet ansluts till den tidpunkt då fordonet kopplas bort</t>
        </is>
      </c>
    </row>
    <row r="224">
      <c r="A224" s="1" t="str">
        <f>HYPERLINK("https://iate.europa.eu/entry/result/3592454/all", "3592454")</f>
        <v>3592454</v>
      </c>
      <c r="B224" t="inlineStr">
        <is>
          <t>TRANSPORT;ENERGY</t>
        </is>
      </c>
      <c r="C224" t="inlineStr">
        <is>
          <t>TRANSPORT|land transport|land transport|road transport;ENERGY|energy policy;TRANSPORT|transport policy</t>
        </is>
      </c>
      <c r="D224" s="2" t="inlineStr">
        <is>
          <t>инфраструктура за зареждане с електроенергия</t>
        </is>
      </c>
      <c r="E224" s="2" t="inlineStr">
        <is>
          <t>3</t>
        </is>
      </c>
      <c r="F224" s="2" t="inlineStr">
        <is>
          <t/>
        </is>
      </c>
      <c r="G224" t="inlineStr">
        <is>
          <t/>
        </is>
      </c>
      <c r="H224" s="2" t="inlineStr">
        <is>
          <t>dobíjecí infrastruktura</t>
        </is>
      </c>
      <c r="I224" s="2" t="inlineStr">
        <is>
          <t>3</t>
        </is>
      </c>
      <c r="J224" s="2" t="inlineStr">
        <is>
          <t/>
        </is>
      </c>
      <c r="K224" t="inlineStr">
        <is>
          <t/>
        </is>
      </c>
      <c r="L224" s="2" t="inlineStr">
        <is>
          <t>opladningsinfrastruktur|
ladeinfrastruktur</t>
        </is>
      </c>
      <c r="M224" s="2" t="inlineStr">
        <is>
          <t>3|
3</t>
        </is>
      </c>
      <c r="N224" s="2" t="inlineStr">
        <is>
          <t xml:space="preserve">|
</t>
        </is>
      </c>
      <c r="O224" t="inlineStr">
        <is>
          <t>fast eller mobil infrastruktur, som forsyner vejkøretøjer med elektricitet</t>
        </is>
      </c>
      <c r="P224" s="2" t="inlineStr">
        <is>
          <t>Ladeinfrastruktur</t>
        </is>
      </c>
      <c r="Q224" s="2" t="inlineStr">
        <is>
          <t>3</t>
        </is>
      </c>
      <c r="R224" s="2" t="inlineStr">
        <is>
          <t/>
        </is>
      </c>
      <c r="S224" t="inlineStr">
        <is>
          <t>feste oder mobile Infrastruktur zur Versorgung von Straßenfahrzeugen mit Strom</t>
        </is>
      </c>
      <c r="T224" s="2" t="inlineStr">
        <is>
          <t>υποδομή επαναφόρτισης</t>
        </is>
      </c>
      <c r="U224" s="2" t="inlineStr">
        <is>
          <t>3</t>
        </is>
      </c>
      <c r="V224" s="2" t="inlineStr">
        <is>
          <t/>
        </is>
      </c>
      <c r="W224" t="inlineStr">
        <is>
          <t>σταθερή ή κινητή υποδομή για τον εφοδιασμό οδικών οχημάτων με ηλεκτρική ενέργεια</t>
        </is>
      </c>
      <c r="X224" s="2" t="inlineStr">
        <is>
          <t>recharging infrastructure|
charging infrastructure</t>
        </is>
      </c>
      <c r="Y224" s="2" t="inlineStr">
        <is>
          <t>3|
3</t>
        </is>
      </c>
      <c r="Z224" s="2" t="inlineStr">
        <is>
          <t xml:space="preserve">|
</t>
        </is>
      </c>
      <c r="AA224" t="inlineStr">
        <is>
          <t>fixed or mobile infrastructure supplying road vehicles with electricity</t>
        </is>
      </c>
      <c r="AB224" s="2" t="inlineStr">
        <is>
          <t>infraestructura de recarga</t>
        </is>
      </c>
      <c r="AC224" s="2" t="inlineStr">
        <is>
          <t>3</t>
        </is>
      </c>
      <c r="AD224" s="2" t="inlineStr">
        <is>
          <t/>
        </is>
      </c>
      <c r="AE224" t="inlineStr">
        <is>
          <t>Infraestructura fija o móvil que suministra electricidad a los vehículos de carretera.</t>
        </is>
      </c>
      <c r="AF224" s="2" t="inlineStr">
        <is>
          <t>laadimistaristu</t>
        </is>
      </c>
      <c r="AG224" s="2" t="inlineStr">
        <is>
          <t>3</t>
        </is>
      </c>
      <c r="AH224" s="2" t="inlineStr">
        <is>
          <t/>
        </is>
      </c>
      <c r="AI224" t="inlineStr">
        <is>
          <t>paikne või teisaldatav taristu, mis võimaldab laadida maanteesõidukeid elektrienergiaga</t>
        </is>
      </c>
      <c r="AJ224" s="2" t="inlineStr">
        <is>
          <t>latausinfrastruktuuri</t>
        </is>
      </c>
      <c r="AK224" s="2" t="inlineStr">
        <is>
          <t>3</t>
        </is>
      </c>
      <c r="AL224" s="2" t="inlineStr">
        <is>
          <t/>
        </is>
      </c>
      <c r="AM224" t="inlineStr">
        <is>
          <t>kiinteä tai liikkuva infrastruktuuri, jolla jaellaan sähköä maantieajoneuvoihin</t>
        </is>
      </c>
      <c r="AN224" s="2" t="inlineStr">
        <is>
          <t>infrastructure de recharge</t>
        </is>
      </c>
      <c r="AO224" s="2" t="inlineStr">
        <is>
          <t>3</t>
        </is>
      </c>
      <c r="AP224" s="2" t="inlineStr">
        <is>
          <t/>
        </is>
      </c>
      <c r="AQ224" t="inlineStr">
        <is>
          <t>toute infrastructure fixe ou mobile approvisionnant des véhicules routiers en électricité</t>
        </is>
      </c>
      <c r="AR224" s="2" t="inlineStr">
        <is>
          <t>bonneagar athluchtúcháin|
bonneagar athluchtaithe</t>
        </is>
      </c>
      <c r="AS224" s="2" t="inlineStr">
        <is>
          <t>3|
3</t>
        </is>
      </c>
      <c r="AT224" s="2" t="inlineStr">
        <is>
          <t xml:space="preserve">|
</t>
        </is>
      </c>
      <c r="AU224" t="inlineStr">
        <is>
          <t/>
        </is>
      </c>
      <c r="AV224" s="2" t="inlineStr">
        <is>
          <t>infrastruktura za punjenje</t>
        </is>
      </c>
      <c r="AW224" s="2" t="inlineStr">
        <is>
          <t>3</t>
        </is>
      </c>
      <c r="AX224" s="2" t="inlineStr">
        <is>
          <t/>
        </is>
      </c>
      <c r="AY224" t="inlineStr">
        <is>
          <t>fiksna ili mobilna infrastruktura za opskrbu cestovnih vozila električnom energijom</t>
        </is>
      </c>
      <c r="AZ224" s="2" t="inlineStr">
        <is>
          <t>töltőinfrastruktúra</t>
        </is>
      </c>
      <c r="BA224" s="2" t="inlineStr">
        <is>
          <t>3</t>
        </is>
      </c>
      <c r="BB224" s="2" t="inlineStr">
        <is>
          <t/>
        </is>
      </c>
      <c r="BC224" t="inlineStr">
        <is>
          <t>az elektromos járművek töltésére szolgáló töltőállomások összessége</t>
        </is>
      </c>
      <c r="BD224" s="2" t="inlineStr">
        <is>
          <t>Infrastruttura di ricarica</t>
        </is>
      </c>
      <c r="BE224" s="2" t="inlineStr">
        <is>
          <t>3</t>
        </is>
      </c>
      <c r="BF224" s="2" t="inlineStr">
        <is>
          <t/>
        </is>
      </c>
      <c r="BG224" t="inlineStr">
        <is>
          <t>infrastruttura fissa o mobile che consente di fornire energia elettrica ai veicoli stradali</t>
        </is>
      </c>
      <c r="BH224" s="2" t="inlineStr">
        <is>
          <t>įkrovimo infrastruktūra</t>
        </is>
      </c>
      <c r="BI224" s="2" t="inlineStr">
        <is>
          <t>3</t>
        </is>
      </c>
      <c r="BJ224" s="2" t="inlineStr">
        <is>
          <t/>
        </is>
      </c>
      <c r="BK224" t="inlineStr">
        <is>
          <t>stacionarioji arba mobilioji infrastruktūra elektros energijai kelių transporto priemonėms tiekti</t>
        </is>
      </c>
      <c r="BL224" s="2" t="inlineStr">
        <is>
          <t>uzlādes infrastruktūra</t>
        </is>
      </c>
      <c r="BM224" s="2" t="inlineStr">
        <is>
          <t>3</t>
        </is>
      </c>
      <c r="BN224" s="2" t="inlineStr">
        <is>
          <t/>
        </is>
      </c>
      <c r="BO224" t="inlineStr">
        <is>
          <t>fiksēta vai mobila infrastruktūra, kas autotransporta līdzekļus apgādā ar elektroenerģiju</t>
        </is>
      </c>
      <c r="BP224" s="2" t="inlineStr">
        <is>
          <t>infrastruttura tal-irriċarġjar</t>
        </is>
      </c>
      <c r="BQ224" s="2" t="inlineStr">
        <is>
          <t>3</t>
        </is>
      </c>
      <c r="BR224" s="2" t="inlineStr">
        <is>
          <t/>
        </is>
      </c>
      <c r="BS224" t="inlineStr">
        <is>
          <t>infrastruttura fissa jew mobbli li tforni lill-vetturi tat-triq bl-elettriku</t>
        </is>
      </c>
      <c r="BT224" s="2" t="inlineStr">
        <is>
          <t>oplaadinfrastructuur|
laadinfrastructuur</t>
        </is>
      </c>
      <c r="BU224" s="2" t="inlineStr">
        <is>
          <t>3|
3</t>
        </is>
      </c>
      <c r="BV224" s="2" t="inlineStr">
        <is>
          <t xml:space="preserve">|
</t>
        </is>
      </c>
      <c r="BW224" t="inlineStr">
        <is>
          <t>"vaste
 of mobiele infrastructuur om wegvoertuigen van elektriciteit te
 voorzien"</t>
        </is>
      </c>
      <c r="BX224" s="2" t="inlineStr">
        <is>
          <t>infrastruktura ładowania pojazdów elektrycznych|
infrastruktura ładowania</t>
        </is>
      </c>
      <c r="BY224" s="2" t="inlineStr">
        <is>
          <t>3|
3</t>
        </is>
      </c>
      <c r="BZ224" s="2" t="inlineStr">
        <is>
          <t xml:space="preserve">|
</t>
        </is>
      </c>
      <c r="CA224" t="inlineStr">
        <is>
          <t>zamontowane
na stałe urządzenia zlokalizowane w obiekcie komercyjnym lub przemysłowym i
służące do ładowania energią pojazdów elektrycznych lub magazynowania tej
energii</t>
        </is>
      </c>
      <c r="CB224" s="2" t="inlineStr">
        <is>
          <t>infraestrutura de carregamento</t>
        </is>
      </c>
      <c r="CC224" s="2" t="inlineStr">
        <is>
          <t>3</t>
        </is>
      </c>
      <c r="CD224" s="2" t="inlineStr">
        <is>
          <t/>
        </is>
      </c>
      <c r="CE224" t="inlineStr">
        <is>
          <t>Conjunto de dispositivos necessários para a alimentação de veículos elétricos.</t>
        </is>
      </c>
      <c r="CF224" s="2" t="inlineStr">
        <is>
          <t>infrastructură de reîncărcare</t>
        </is>
      </c>
      <c r="CG224" s="2" t="inlineStr">
        <is>
          <t>3</t>
        </is>
      </c>
      <c r="CH224" s="2" t="inlineStr">
        <is>
          <t/>
        </is>
      </c>
      <c r="CI224" t="inlineStr">
        <is>
          <t>infrastructură fixă sau mobilă care furnizează energie electrică vehiculelor rutiere</t>
        </is>
      </c>
      <c r="CJ224" s="2" t="inlineStr">
        <is>
          <t>nabíjacia infraštruktúra|
infraštruktúra nabíjacích staníc</t>
        </is>
      </c>
      <c r="CK224" s="2" t="inlineStr">
        <is>
          <t>3|
3</t>
        </is>
      </c>
      <c r="CL224" s="2" t="inlineStr">
        <is>
          <t xml:space="preserve">|
</t>
        </is>
      </c>
      <c r="CM224" t="inlineStr">
        <is>
          <t>pevná alebo mobilná infraštruktúra, ktorá zásobuje cestné vozidlá elektrickou energiou</t>
        </is>
      </c>
      <c r="CN224" s="2" t="inlineStr">
        <is>
          <t>polnilna infrastruktura</t>
        </is>
      </c>
      <c r="CO224" s="2" t="inlineStr">
        <is>
          <t>3</t>
        </is>
      </c>
      <c r="CP224" s="2" t="inlineStr">
        <is>
          <t/>
        </is>
      </c>
      <c r="CQ224" t="inlineStr">
        <is>
          <t>fiksna ali mobilna infrastruktura, ki oskrbuje cestna vozila z električno energijo</t>
        </is>
      </c>
      <c r="CR224" s="2" t="inlineStr">
        <is>
          <t>laddningsinfrastruktur</t>
        </is>
      </c>
      <c r="CS224" s="2" t="inlineStr">
        <is>
          <t>3</t>
        </is>
      </c>
      <c r="CT224" s="2" t="inlineStr">
        <is>
          <t/>
        </is>
      </c>
      <c r="CU224" t="inlineStr">
        <is>
          <t>fast eller mobil infrastruktur som förser vägfordon med el</t>
        </is>
      </c>
    </row>
    <row r="225">
      <c r="A225" s="1" t="str">
        <f>HYPERLINK("https://iate.europa.eu/entry/result/3575741/all", "3575741")</f>
        <v>3575741</v>
      </c>
      <c r="B225" t="inlineStr">
        <is>
          <t>TRANSPORT;ENVIRONMENT;ENERGY</t>
        </is>
      </c>
      <c r="C225" t="inlineStr">
        <is>
          <t>TRANSPORT|organisation of transport|organisation of transport;ENVIRONMENT|environmental policy|pollution control measures;ENERGY|energy policy</t>
        </is>
      </c>
      <c r="D225" s="2" t="inlineStr">
        <is>
          <t>точка за презареждане с ВПГ</t>
        </is>
      </c>
      <c r="E225" s="2" t="inlineStr">
        <is>
          <t>3</t>
        </is>
      </c>
      <c r="F225" s="2" t="inlineStr">
        <is>
          <t/>
        </is>
      </c>
      <c r="G225" t="inlineStr">
        <is>
          <t/>
        </is>
      </c>
      <c r="H225" s="2" t="inlineStr">
        <is>
          <t>výdejní stojan LNG</t>
        </is>
      </c>
      <c r="I225" s="2" t="inlineStr">
        <is>
          <t>3</t>
        </is>
      </c>
      <c r="J225" s="2" t="inlineStr">
        <is>
          <t/>
        </is>
      </c>
      <c r="K225" t="inlineStr">
        <is>
          <t/>
        </is>
      </c>
      <c r="L225" s="2" t="inlineStr">
        <is>
          <t>LNG-tankstation</t>
        </is>
      </c>
      <c r="M225" s="2" t="inlineStr">
        <is>
          <t>3</t>
        </is>
      </c>
      <c r="N225" s="2" t="inlineStr">
        <is>
          <t/>
        </is>
      </c>
      <c r="O225" t="inlineStr">
        <is>
          <t>optankningsfacilitet, hvor &lt;a href="https://iate.europa.eu/entry/result/787316/da" target="_blank"&gt;LNG&lt;/a&gt; kan tankes, bestående af enten en fast eller mobil facilitet, en offshorefacilitet eller et andet system</t>
        </is>
      </c>
      <c r="P225" s="2" t="inlineStr">
        <is>
          <t>LNG-Tankstelle</t>
        </is>
      </c>
      <c r="Q225" s="2" t="inlineStr">
        <is>
          <t>3</t>
        </is>
      </c>
      <c r="R225" s="2" t="inlineStr">
        <is>
          <t/>
        </is>
      </c>
      <c r="S225" t="inlineStr">
        <is>
          <t>Tankanlage für die Abgabe von &lt;a href="https://iate.europa.eu/entry/result/787316/all" target="_blank"&gt;LNG&lt;/a&gt;, die aus einer ortsfesten oder mobilen Anlage, einer Offshore-Anlage oder einem anderen System besteht</t>
        </is>
      </c>
      <c r="T225" s="2" t="inlineStr">
        <is>
          <t>σημείο ανεφοδιασμού με LNG|
σημείο ανεφοδιασμού με ΥΦΑ</t>
        </is>
      </c>
      <c r="U225" s="2" t="inlineStr">
        <is>
          <t>3|
3</t>
        </is>
      </c>
      <c r="V225" s="2" t="inlineStr">
        <is>
          <t>|
preferred</t>
        </is>
      </c>
      <c r="W225" t="inlineStr">
        <is>
          <t>εγκατάσταση ανεφοδιασμού για την παροχή &lt;a href="https://iate.europa.eu/entry/result/787316/en-el" target="_blank"&gt;υγροποιημένου φυσικού αερίου&lt;/a&gt;, η οποία αποτελείται από εγκατάσταση σταθερή ή κινητή ή υπεράκτια εγκατάσταση, ή από άλλα συστήματα</t>
        </is>
      </c>
      <c r="X225" s="2" t="inlineStr">
        <is>
          <t>LNG refuelling point|
refuelling point for LNG</t>
        </is>
      </c>
      <c r="Y225" s="2" t="inlineStr">
        <is>
          <t>3|
3</t>
        </is>
      </c>
      <c r="Z225" s="2" t="inlineStr">
        <is>
          <t xml:space="preserve">|
</t>
        </is>
      </c>
      <c r="AA225" t="inlineStr">
        <is>
          <t>refuelling facility for the provision of liquefied natural gas [ &lt;a href="/entry/result/787316/all" id="ENTRY_TO_ENTRY_CONVERTER" target="_blank"&gt;IATE:787316&lt;/a&gt; ], consisting of either a fixed or mobile facility, offshore facility, or other system</t>
        </is>
      </c>
      <c r="AB225" s="2" t="inlineStr">
        <is>
          <t>punto de repostaje de GNL</t>
        </is>
      </c>
      <c r="AC225" s="2" t="inlineStr">
        <is>
          <t>3</t>
        </is>
      </c>
      <c r="AD225" s="2" t="inlineStr">
        <is>
          <t/>
        </is>
      </c>
      <c r="AE225" t="inlineStr">
        <is>
          <t>Instalación de repostaje para el suministro
 de GNL consistente en una instalación fija o móvil o instalaciones en 
alta mar u otros sistemas.</t>
        </is>
      </c>
      <c r="AF225" s="2" t="inlineStr">
        <is>
          <t>veeldatud maagaasi tankimispunkt</t>
        </is>
      </c>
      <c r="AG225" s="2" t="inlineStr">
        <is>
          <t>2</t>
        </is>
      </c>
      <c r="AH225" s="2" t="inlineStr">
        <is>
          <t/>
        </is>
      </c>
      <c r="AI225" t="inlineStr">
        <is>
          <t>tankimisrajatis, kus toimub veeldatud maagaasiga varustamine statsionaarse või liikuva seadme, merel asuva seadme või muu süsteemi abil ning mis suudab korraga tankida ainult üht sõidukit</t>
        </is>
      </c>
      <c r="AJ225" s="2" t="inlineStr">
        <is>
          <t>nesteytetyn maakaasun tankkauspiste</t>
        </is>
      </c>
      <c r="AK225" s="2" t="inlineStr">
        <is>
          <t>3</t>
        </is>
      </c>
      <c r="AL225" s="2" t="inlineStr">
        <is>
          <t/>
        </is>
      </c>
      <c r="AM225" t="inlineStr">
        <is>
          <t>&lt;a href="https://iate.europa.eu/entry/result/787316/fi" target="_blank"&gt;nesteytetyn maakaasun&lt;/a&gt; syöttämiseen tarkoitettu tankkausmahdollisuus, joka koostuu joko kiinteästä tai liikkuvasta laitteistosta, merellä sijaitsevasta laitteistosta tai muusta järjestelmästä</t>
        </is>
      </c>
      <c r="AN225" s="2" t="inlineStr">
        <is>
          <t>point de ravitaillement en GNL</t>
        </is>
      </c>
      <c r="AO225" s="2" t="inlineStr">
        <is>
          <t>3</t>
        </is>
      </c>
      <c r="AP225" s="2" t="inlineStr">
        <is>
          <t/>
        </is>
      </c>
      <c r="AQ225" t="inlineStr">
        <is>
          <t>installation de ravitaillement permettant l'approvisionnement en GNL, consistant soit en une installation fixe ou mobile, soit en une installation offshore ou en d'autres systèmes</t>
        </is>
      </c>
      <c r="AR225" s="2" t="inlineStr">
        <is>
          <t>pointe athbhreoslaithe GNL</t>
        </is>
      </c>
      <c r="AS225" s="2" t="inlineStr">
        <is>
          <t>3</t>
        </is>
      </c>
      <c r="AT225" s="2" t="inlineStr">
        <is>
          <t/>
        </is>
      </c>
      <c r="AU225" t="inlineStr">
        <is>
          <t/>
        </is>
      </c>
      <c r="AV225" s="2" t="inlineStr">
        <is>
          <t>mjesto za opskrbu UPP-om</t>
        </is>
      </c>
      <c r="AW225" s="2" t="inlineStr">
        <is>
          <t>3</t>
        </is>
      </c>
      <c r="AX225" s="2" t="inlineStr">
        <is>
          <t/>
        </is>
      </c>
      <c r="AY225" t="inlineStr">
        <is>
          <t>objekt za opskrbu ukapljenim prirodnim plinom koji se sastoji bilo od fiksnog ili mobilnog objekta, objekta na moru ili drugih sustava</t>
        </is>
      </c>
      <c r="AZ225" s="2" t="inlineStr">
        <is>
          <t>LNG-töltőállomás</t>
        </is>
      </c>
      <c r="BA225" s="2" t="inlineStr">
        <is>
          <t>3</t>
        </is>
      </c>
      <c r="BB225" s="2" t="inlineStr">
        <is>
          <t/>
        </is>
      </c>
      <c r="BC225" t="inlineStr">
        <is>
          <t>LNG-vel való ellátásra szolgáló, helyhez kötött vagy mobil állomásból, 
tengeri állomásból vagy egyéb rendszerekből álló töltőlétesítmény</t>
        </is>
      </c>
      <c r="BD225" s="2" t="inlineStr">
        <is>
          <t>punto di rifornimento di GNL|
punto di rifornimento per il GNL</t>
        </is>
      </c>
      <c r="BE225" s="2" t="inlineStr">
        <is>
          <t>3|
3</t>
        </is>
      </c>
      <c r="BF225" s="2" t="inlineStr">
        <is>
          <t xml:space="preserve">|
</t>
        </is>
      </c>
      <c r="BG225" t="inlineStr">
        <is>
          <t>impianto di rifornimento per la fornitura di &lt;a href="https://iate.europa.eu/entry/result/787316/en-it" target="_blank"&gt;GNL&lt;/a&gt;, consistente in un impianto fisso o mobile, un impianto offshore o un altro sistema</t>
        </is>
      </c>
      <c r="BH225" s="2" t="inlineStr">
        <is>
          <t>suskystintų gamtinių dujų pildymo punktas</t>
        </is>
      </c>
      <c r="BI225" s="2" t="inlineStr">
        <is>
          <t>3</t>
        </is>
      </c>
      <c r="BJ225" s="2" t="inlineStr">
        <is>
          <t/>
        </is>
      </c>
      <c r="BK225" t="inlineStr">
        <is>
          <t>suskystintoms gamtinėms dujoms tiekti skirta degalų pildymo infrastruktūra, kurią sudaro stacionarusis arba mobilusis įrenginys, priekrantės įrenginys ir kuri skirta suskystintomis gamtinėmis dujomis varomoms kelių transporto priemonėms, jūrų ir (ar) vidaus vandenų transporto priemonėms pildyti</t>
        </is>
      </c>
      <c r="BL225" s="2" t="inlineStr">
        <is>
          <t>&lt;i&gt;LNG &lt;/i&gt;uzpildes punkts</t>
        </is>
      </c>
      <c r="BM225" s="2" t="inlineStr">
        <is>
          <t>3</t>
        </is>
      </c>
      <c r="BN225" s="2" t="inlineStr">
        <is>
          <t/>
        </is>
      </c>
      <c r="BO225" t="inlineStr">
        <is>
          <t>uzpildes iekārta &lt;i&gt;LNG &lt;/i&gt;nodrošināšanai, kas sastāv vai nu no fiksēta, vai 
pārvietojama aprīkojuma, atkrastes iekārtas vai citas sistēmas</t>
        </is>
      </c>
      <c r="BP225" s="2" t="inlineStr">
        <is>
          <t>punt tar-riforniment għal-LNG</t>
        </is>
      </c>
      <c r="BQ225" s="2" t="inlineStr">
        <is>
          <t>3</t>
        </is>
      </c>
      <c r="BR225" s="2" t="inlineStr">
        <is>
          <t/>
        </is>
      </c>
      <c r="BS225" t="inlineStr">
        <is>
          <t>faċilità tar-riforniment għall-provvista ta' gass naturali likwifikat li tikkonsisti minn faċilità fissa jew mobbli, jew faċilità offshore, inkella sistema oħra</t>
        </is>
      </c>
      <c r="BT225" s="2" t="inlineStr">
        <is>
          <t>tankpunt voor lng</t>
        </is>
      </c>
      <c r="BU225" s="2" t="inlineStr">
        <is>
          <t>3</t>
        </is>
      </c>
      <c r="BV225" s="2" t="inlineStr">
        <is>
          <t/>
        </is>
      </c>
      <c r="BW225" t="inlineStr">
        <is>
          <t>tankvoorziening voor bevoorrading met vloeibaar aardgas, bestaande uit een vaste of mobiele installatie of een offshorefaciliteit of een ander systeem</t>
        </is>
      </c>
      <c r="BX225" s="2" t="inlineStr">
        <is>
          <t>punkt tankowania LNG</t>
        </is>
      </c>
      <c r="BY225" s="2" t="inlineStr">
        <is>
          <t>3</t>
        </is>
      </c>
      <c r="BZ225" s="2" t="inlineStr">
        <is>
          <t/>
        </is>
      </c>
      <c r="CA225" t="inlineStr">
        <is>
          <t>stanowisko tankowania paliwa dostarczające LNG, składające się ze stanowiska stałego lub ruchomego, stanowisk nabrzeżnych lub innego systemu</t>
        </is>
      </c>
      <c r="CB225" s="2" t="inlineStr">
        <is>
          <t>ponto de abastecimento de GNL</t>
        </is>
      </c>
      <c r="CC225" s="2" t="inlineStr">
        <is>
          <t>3</t>
        </is>
      </c>
      <c r="CD225" s="2" t="inlineStr">
        <is>
          <t/>
        </is>
      </c>
      <c r="CE225" t="inlineStr">
        <is>
          <t>Posto de abastecimento destinado ao fornecimento de gás natural liquefeito (GNL), constituído por um posto fixo ou móvel, por um posto &lt;i&gt;offshore &lt;/i&gt;ou por outro sistema.</t>
        </is>
      </c>
      <c r="CF225" s="2" t="inlineStr">
        <is>
          <t>punct de realimentare cu GNL</t>
        </is>
      </c>
      <c r="CG225" s="2" t="inlineStr">
        <is>
          <t>3</t>
        </is>
      </c>
      <c r="CH225" s="2" t="inlineStr">
        <is>
          <t/>
        </is>
      </c>
      <c r="CI225" t="inlineStr">
        <is>
          <t>o instalaţie de
realimentare pentru furnizarea de GNL, constând fie într-o instalaţie fixă sau
mobilă, fie într-o instalaţie offshore, astfel cum aceasta este definită la &lt;a href="http://legislatie.just.ro/Public/DetaliiDocumentAfis/180480" target="_blank"&gt;art. 2 pct. 24 din Legea nr. 165/2016&lt;/a&gt; privind siguranţa operaţiunilor petroliere
offshore, fie din alte sisteme</t>
        </is>
      </c>
      <c r="CJ225" s="2" t="inlineStr">
        <is>
          <t>čerpacia stanica LNG|
čerpacie miesto LNG</t>
        </is>
      </c>
      <c r="CK225" s="2" t="inlineStr">
        <is>
          <t>2|
3</t>
        </is>
      </c>
      <c r="CL225" s="2" t="inlineStr">
        <is>
          <t>|
preferred</t>
        </is>
      </c>
      <c r="CM225" t="inlineStr">
        <is>
          <t>čerpacie zariadenie poskytujúce LNG, ktoré tvorí pevne osadené alebo mobilné zariadenie, pobrežné zariadenie alebo iný systém.</t>
        </is>
      </c>
      <c r="CN225" s="2" t="inlineStr">
        <is>
          <t>oskrbovalno mesto za UZP</t>
        </is>
      </c>
      <c r="CO225" s="2" t="inlineStr">
        <is>
          <t>3</t>
        </is>
      </c>
      <c r="CP225" s="2" t="inlineStr">
        <is>
          <t/>
        </is>
      </c>
      <c r="CQ225" t="inlineStr">
        <is>
          <t>oskrbovalna naprava za oskrbo z utekočinjenim zemeljskim plinom, ki je bodisi nepremičen bodisi premičen objekt, odobalna naprava ali drugačen sistem</t>
        </is>
      </c>
      <c r="CR225" s="2" t="inlineStr">
        <is>
          <t>tankningspunkt för LNG|
LNG-tankstation</t>
        </is>
      </c>
      <c r="CS225" s="2" t="inlineStr">
        <is>
          <t>3|
3</t>
        </is>
      </c>
      <c r="CT225" s="2" t="inlineStr">
        <is>
          <t xml:space="preserve">|
</t>
        </is>
      </c>
      <c r="CU225" t="inlineStr">
        <is>
          <t>anordning för tankning av LNG som består av antingen en fast eller en rörlig anordning, en offshore-anläggning eller andra system</t>
        </is>
      </c>
    </row>
    <row r="226">
      <c r="A226" s="1" t="str">
        <f>HYPERLINK("https://iate.europa.eu/entry/result/3599564/all", "3599564")</f>
        <v>3599564</v>
      </c>
      <c r="B226" t="inlineStr">
        <is>
          <t>ENERGY;TRANSPORT</t>
        </is>
      </c>
      <c r="C226" t="inlineStr">
        <is>
          <t>ENERGY|energy policy|energy policy;TRANSPORT|maritime and inland waterway transport</t>
        </is>
      </c>
      <c r="D226" s="2" t="inlineStr">
        <is>
          <t>брегово електрозахранване</t>
        </is>
      </c>
      <c r="E226" s="2" t="inlineStr">
        <is>
          <t>3</t>
        </is>
      </c>
      <c r="F226" s="2" t="inlineStr">
        <is>
          <t/>
        </is>
      </c>
      <c r="G226" t="inlineStr">
        <is>
          <t>подаване на електроенергия от брега, посредством стандартизиран интерфейс, на морски кораби или плавателни съдове по вътрешните водни пътища на пристан</t>
        </is>
      </c>
      <c r="H226" s="2" t="inlineStr">
        <is>
          <t>dodávka elektřiny z pevniny</t>
        </is>
      </c>
      <c r="I226" s="2" t="inlineStr">
        <is>
          <t>2</t>
        </is>
      </c>
      <c r="J226" s="2" t="inlineStr">
        <is>
          <t/>
        </is>
      </c>
      <c r="K226" t="inlineStr">
        <is>
          <t>poskytování elektřiny z pevniny prostřednictvím normalizovaného rozhraní
 námořním lodím nebo plavidlům vnitrozemské plavby u nábřeží</t>
        </is>
      </c>
      <c r="L226" s="2" t="inlineStr">
        <is>
          <t>elforsyning fra land|
strømforsyning fra land|
strømforsyning fra land til fartøjer</t>
        </is>
      </c>
      <c r="M226" s="2" t="inlineStr">
        <is>
          <t>3|
3|
3</t>
        </is>
      </c>
      <c r="N226" s="2" t="inlineStr">
        <is>
          <t xml:space="preserve">|
|
</t>
        </is>
      </c>
      <c r="O226" t="inlineStr">
        <is>
          <t>strømforsyning fra land til søgående skibe eller fartøjer til transport ad indre vandveje på kajpladsen gennem en standardgrænseflade</t>
        </is>
      </c>
      <c r="P226" s="2" t="inlineStr">
        <is>
          <t>landseitige Stromversorgung</t>
        </is>
      </c>
      <c r="Q226" s="2" t="inlineStr">
        <is>
          <t>3</t>
        </is>
      </c>
      <c r="R226" s="2" t="inlineStr">
        <is>
          <t/>
        </is>
      </c>
      <c r="S226" t="inlineStr">
        <is>
          <t>mittels einer Standardschnittstelle von Land aus erbrachte Stromversorgung von Seeschiffen oder Binnenschiffen am Liegeplatz</t>
        </is>
      </c>
      <c r="T226" s="2" t="inlineStr">
        <is>
          <t>παροχή ενέργειας από την ξηρά|
από ξηράς παροχή ηλεκτρικής ενέργειας</t>
        </is>
      </c>
      <c r="U226" s="2" t="inlineStr">
        <is>
          <t>3|
3</t>
        </is>
      </c>
      <c r="V226" s="2" t="inlineStr">
        <is>
          <t xml:space="preserve">|
</t>
        </is>
      </c>
      <c r="W226" t="inlineStr">
        <is>
          <t>εφοδιασμός ελλιμενισμένων θαλασσοπλοούντων πλοίων ή πλοίων εσωτερικής ναυσιπλοΐας με ηλεκτρική ενέργεια, παρεχόμενη από την ξηρά μέσω τυποποιημένης διεπαφής</t>
        </is>
      </c>
      <c r="X226" s="2" t="inlineStr">
        <is>
          <t>OPS|
shore-side electricity supply|
onshore power supply</t>
        </is>
      </c>
      <c r="Y226" s="2" t="inlineStr">
        <is>
          <t>1|
3|
3</t>
        </is>
      </c>
      <c r="Z226" s="2" t="inlineStr">
        <is>
          <t xml:space="preserve">|
|
</t>
        </is>
      </c>
      <c r="AA226" t="inlineStr">
        <is>
          <t>provision of shore-side electrical power through a standardised interface to seagoing ships or inland waterway vessels at berth</t>
        </is>
      </c>
      <c r="AB226" s="2" t="inlineStr">
        <is>
          <t>suministro de electricidad en puerto</t>
        </is>
      </c>
      <c r="AC226" s="2" t="inlineStr">
        <is>
          <t>3</t>
        </is>
      </c>
      <c r="AD226" s="2" t="inlineStr">
        <is>
          <t/>
        </is>
      </c>
      <c r="AE226" t="inlineStr">
        <is>
          <t>Suministro de electricidad de
 la red terrestre para embarcaciones marítimas o de navegación interior 
atracadas, efectuado mediante un interfaz normalizado.</t>
        </is>
      </c>
      <c r="AF226" s="2" t="inlineStr">
        <is>
          <t>kaldaäärne elektritoide</t>
        </is>
      </c>
      <c r="AG226" s="2" t="inlineStr">
        <is>
          <t>3</t>
        </is>
      </c>
      <c r="AH226" s="2" t="inlineStr">
        <is>
          <t/>
        </is>
      </c>
      <c r="AI226" t="inlineStr">
        <is>
          <t>kai ääres asuvate merelaevade või siseveelaevade varustamine maismaalt saadava elektriga standardliidese abil</t>
        </is>
      </c>
      <c r="AJ226" s="2" t="inlineStr">
        <is>
          <t>maasähkön syöttö|
maasähkön jakelu</t>
        </is>
      </c>
      <c r="AK226" s="2" t="inlineStr">
        <is>
          <t>3|
3</t>
        </is>
      </c>
      <c r="AL226" s="2" t="inlineStr">
        <is>
          <t xml:space="preserve">|
</t>
        </is>
      </c>
      <c r="AM226" t="inlineStr">
        <is>
          <t>maasähkön toimitus kiinnityspaikassa oleville meri- tai sisävesialuksille standardoidun rajapinnan kautta</t>
        </is>
      </c>
      <c r="AN226" s="2" t="inlineStr">
        <is>
          <t>alimentation électrique à quai|
branchement électrique à quai</t>
        </is>
      </c>
      <c r="AO226" s="2" t="inlineStr">
        <is>
          <t>3|
3</t>
        </is>
      </c>
      <c r="AP226" s="2" t="inlineStr">
        <is>
          <t xml:space="preserve">|
</t>
        </is>
      </c>
      <c r="AQ226" t="inlineStr">
        <is>
          <t>approvisionnement en électricité au moyen d'une interface normalisée des navires de mer ou des bateaux de navigation intérieure à quai</t>
        </is>
      </c>
      <c r="AR226" s="2" t="inlineStr">
        <is>
          <t>soláthar cumhachta ar tír|
soláthar leictreachais cois cladaigh</t>
        </is>
      </c>
      <c r="AS226" s="2" t="inlineStr">
        <is>
          <t>3|
3</t>
        </is>
      </c>
      <c r="AT226" s="2" t="inlineStr">
        <is>
          <t xml:space="preserve">|
</t>
        </is>
      </c>
      <c r="AU226" t="inlineStr">
        <is>
          <t>cumhacht leictreach cois cladaigh a sholáthar trí chomhéadan caighdeánaithe do longa farraige nó do shoithí uiscebhealaí intíre agus iad i mbeart</t>
        </is>
      </c>
      <c r="AV226" s="2" t="inlineStr">
        <is>
          <t>opskrba električnom energijom s kopna</t>
        </is>
      </c>
      <c r="AW226" s="2" t="inlineStr">
        <is>
          <t>3</t>
        </is>
      </c>
      <c r="AX226" s="2" t="inlineStr">
        <is>
          <t/>
        </is>
      </c>
      <c r="AY226" t="inlineStr">
        <is>
          <t>opskrba električnom energijom s kopna, putem standardiziranog sučelja, morskog plovila ili plovila na unutarnjim vodnim putovima koje se nalazi na privezu</t>
        </is>
      </c>
      <c r="AZ226" s="2" t="inlineStr">
        <is>
          <t>part menti villamosenergia-ellátás</t>
        </is>
      </c>
      <c r="BA226" s="2" t="inlineStr">
        <is>
          <t>3</t>
        </is>
      </c>
      <c r="BB226" s="2" t="inlineStr">
        <is>
          <t/>
        </is>
      </c>
      <c r="BC226" t="inlineStr">
        <is>
          <t>villamos energia part menti, szabványos interfészen keresztül történő 
biztosítása a kikötőben horgonyzó tengerjárók vagy belvízi hajók részére</t>
        </is>
      </c>
      <c r="BD226" s="2" t="inlineStr">
        <is>
          <t>fornitura di elettricità da terra</t>
        </is>
      </c>
      <c r="BE226" s="2" t="inlineStr">
        <is>
          <t>3</t>
        </is>
      </c>
      <c r="BF226" s="2" t="inlineStr">
        <is>
          <t/>
        </is>
      </c>
      <c r="BG226" t="inlineStr">
        <is>
          <t>fornitura di alimentazione elettrica da terra alle navi ormeggiate adibite alla navigazione marittima o interna, effettuata attraverso un'interfaccia standardizzata</t>
        </is>
      </c>
      <c r="BH226" s="2" t="inlineStr">
        <is>
          <t>elektros tiekimas nuo kranto</t>
        </is>
      </c>
      <c r="BI226" s="2" t="inlineStr">
        <is>
          <t>3</t>
        </is>
      </c>
      <c r="BJ226" s="2" t="inlineStr">
        <is>
          <t/>
        </is>
      </c>
      <c r="BK226" t="inlineStr">
        <is>
          <t>prišvartuotų jūrų laivų arba vidaus vandenų laivų aprūpinimas elektros energija nuo kranto, naudojant standartizuotą sąsają</t>
        </is>
      </c>
      <c r="BL226" s="2" t="inlineStr">
        <is>
          <t>krasta elektropadeve</t>
        </is>
      </c>
      <c r="BM226" s="2" t="inlineStr">
        <is>
          <t>3</t>
        </is>
      </c>
      <c r="BN226" s="2" t="inlineStr">
        <is>
          <t/>
        </is>
      </c>
      <c r="BO226" t="inlineStr">
        <is>
          <t>&lt;a href="https://iate.europa.eu/entry/result/3537932/lv" target="_blank"&gt;krasta elektroenerģijas&lt;/a&gt; nodrošināšana jūras kuģiem vai iekšzemes ūdensceļu kuģiem piestātnē, izmantojot standartizētu saskarni</t>
        </is>
      </c>
      <c r="BP226" s="2" t="inlineStr">
        <is>
          <t>provvista tal-elettriku mix-xatt|
provvista tal-enerġija fuq l-art</t>
        </is>
      </c>
      <c r="BQ226" s="2" t="inlineStr">
        <is>
          <t>3|
3</t>
        </is>
      </c>
      <c r="BR226" s="2" t="inlineStr">
        <is>
          <t xml:space="preserve">|
</t>
        </is>
      </c>
      <c r="BS226" t="inlineStr">
        <is>
          <t>il-forniment tal-enerġija elettrika mix-xtut permezz ta' interfaċċa standardizzata lill-vapuri tat-tbaħħir jew bastimenti tal-passaġġi tal-ilma interni li jkunu fuq l-irmiġġ</t>
        </is>
      </c>
      <c r="BT226" s="2" t="inlineStr">
        <is>
          <t>walstroomvoorziening</t>
        </is>
      </c>
      <c r="BU226" s="2" t="inlineStr">
        <is>
          <t>3</t>
        </is>
      </c>
      <c r="BV226" s="2" t="inlineStr">
        <is>
          <t/>
        </is>
      </c>
      <c r="BW226" t="inlineStr">
        <is>
          <t>"voorziening van walstroom aan zeeschepen of binnenschepen die op de ligplaats liggen door middel van een gestandaardiseerde aansluiting"</t>
        </is>
      </c>
      <c r="BX226" s="2" t="inlineStr">
        <is>
          <t>zasilanie energią elektryczną z lądu</t>
        </is>
      </c>
      <c r="BY226" s="2" t="inlineStr">
        <is>
          <t>3</t>
        </is>
      </c>
      <c r="BZ226" s="2" t="inlineStr">
        <is>
          <t/>
        </is>
      </c>
      <c r="CA226" t="inlineStr">
        <is>
          <t>zasilanie zacumowanych statków morskich lub jednostek żeglugi śródlądowej w energię elektryczną z instalacji nabrzeżnych za pośrednictwem znormalizowanego urządzenia</t>
        </is>
      </c>
      <c r="CB226" s="2" t="inlineStr">
        <is>
          <t>fornecimento de eletricidade a partir da rede terrestre</t>
        </is>
      </c>
      <c r="CC226" s="2" t="inlineStr">
        <is>
          <t>3</t>
        </is>
      </c>
      <c r="CD226" s="2" t="inlineStr">
        <is>
          <t/>
        </is>
      </c>
      <c r="CE226" t="inlineStr">
        <is>
          <t>Fornecimento de energia elétrica, através de uma interface normalizada, a navios de mar ou a embarcações de navegação interior atracados.</t>
        </is>
      </c>
      <c r="CF226" s="2" t="inlineStr">
        <is>
          <t>alimentare cu energie electrică de la mal</t>
        </is>
      </c>
      <c r="CG226" s="2" t="inlineStr">
        <is>
          <t>3</t>
        </is>
      </c>
      <c r="CH226" s="2" t="inlineStr">
        <is>
          <t/>
        </is>
      </c>
      <c r="CI226" t="inlineStr">
        <is>
          <t>furnizarea
 de energie electrică de la mal prin intermediul unei interfeţe 
standardizate către navele maritime sau navele de navigaţie interioară 
în dană</t>
        </is>
      </c>
      <c r="CJ226" s="2" t="inlineStr">
        <is>
          <t>pobrežné zásobovanie elektrinou|
pobrežné zásobovanie elektrickou energiou</t>
        </is>
      </c>
      <c r="CK226" s="2" t="inlineStr">
        <is>
          <t>3|
3</t>
        </is>
      </c>
      <c r="CL226" s="2" t="inlineStr">
        <is>
          <t xml:space="preserve">|
</t>
        </is>
      </c>
      <c r="CM226" t="inlineStr">
        <is>
          <t>dodávanie elektrickej energie prostredníctvom normalizovaného rozhrania z pobrežných zariadení pre kotviace námorné lode alebo plavidlá vnútrozemskej vodnej dopravy</t>
        </is>
      </c>
      <c r="CN226" s="2" t="inlineStr">
        <is>
          <t>oskrba z električno energijo z obale</t>
        </is>
      </c>
      <c r="CO226" s="2" t="inlineStr">
        <is>
          <t>3</t>
        </is>
      </c>
      <c r="CP226" s="2" t="inlineStr">
        <is>
          <t/>
        </is>
      </c>
      <c r="CQ226" t="inlineStr">
        <is>
          <t>dobava električne energije z obale morskim ladjam ali plovilom za plovbo po celinskih plovnih poteh na privezu, in sicer prek standardiziranega vmesnika</t>
        </is>
      </c>
      <c r="CR226" s="2" t="inlineStr">
        <is>
          <t>landströmsförsörjning</t>
        </is>
      </c>
      <c r="CS226" s="2" t="inlineStr">
        <is>
          <t>3</t>
        </is>
      </c>
      <c r="CT226" s="2" t="inlineStr">
        <is>
          <t/>
        </is>
      </c>
      <c r="CU226" t="inlineStr">
        <is>
          <t>tillhandahållande av landström genom ett standardiserat gränssnitt till havsgående fartyg eller fartyg i inlandssjöfart vid kaj</t>
        </is>
      </c>
    </row>
    <row r="227">
      <c r="A227" s="1" t="str">
        <f>HYPERLINK("https://iate.europa.eu/entry/result/3619571/all", "3619571")</f>
        <v>3619571</v>
      </c>
      <c r="B227" t="inlineStr">
        <is>
          <t>TRANSPORT;ENERGY</t>
        </is>
      </c>
      <c r="C227" t="inlineStr">
        <is>
          <t>TRANSPORT|land transport|land transport|road transport;ENERGY|energy policy</t>
        </is>
      </c>
      <c r="D227" s="2" t="inlineStr">
        <is>
          <t>оператор на точка за презареждане с гориво</t>
        </is>
      </c>
      <c r="E227" s="2" t="inlineStr">
        <is>
          <t>3</t>
        </is>
      </c>
      <c r="F227" s="2" t="inlineStr">
        <is>
          <t/>
        </is>
      </c>
      <c r="G227" t="inlineStr">
        <is>
          <t>субект, отговарящ за управлението и експлоатацията на точка за презареждане с гориво, който предоставя услуга за презареждане с гориво на крайни ползватели, включително от името и за сметка на доставчик на услуги за мобилност</t>
        </is>
      </c>
      <c r="H227" s="2" t="inlineStr">
        <is>
          <t>provozovatel výdejního stojanu</t>
        </is>
      </c>
      <c r="I227" s="2" t="inlineStr">
        <is>
          <t>3</t>
        </is>
      </c>
      <c r="J227" s="2" t="inlineStr">
        <is>
          <t/>
        </is>
      </c>
      <c r="K227" t="inlineStr">
        <is>
          <t>subjekt odpovědný za řízení a provoz &lt;a href="https://iate.europa.eu/entry/result/3548583/cs" target="_blank"&gt;výdejního stojanu&lt;/a&gt;, který koncovým 
uživatelům poskytuje službu čerpání paliva, a to i jménem a na účet 
poskytovatele služeb mobility</t>
        </is>
      </c>
      <c r="L227" s="2" t="inlineStr">
        <is>
          <t>operatør af en tankstander</t>
        </is>
      </c>
      <c r="M227" s="2" t="inlineStr">
        <is>
          <t>3</t>
        </is>
      </c>
      <c r="N227" s="2" t="inlineStr">
        <is>
          <t/>
        </is>
      </c>
      <c r="O227" t="inlineStr">
        <is>
          <t>enhed, der er ansvarlig for forvaltningen og driften af en tankstander, og som leverer en optankningstjeneste til slutbrugere, herunder i en mobilitetstjenesteudbyders navn og på dennes vegne</t>
        </is>
      </c>
      <c r="P227" s="2" t="inlineStr">
        <is>
          <t>Betreiber einer Zapfstelle</t>
        </is>
      </c>
      <c r="Q227" s="2" t="inlineStr">
        <is>
          <t>3</t>
        </is>
      </c>
      <c r="R227" s="2" t="inlineStr">
        <is>
          <t/>
        </is>
      </c>
      <c r="S227" t="inlineStr">
        <is>
          <t>für die Verwaltung und den Betrieb einer &lt;a href="https://iate.europa.eu/entry/result/3548583/all" target="_blank"&gt;Zapfstelle&lt;/a&gt; zuständige Stelle, die Endnutzern einen &lt;a href="https://iate.europa.eu/entry/result/3619575/all" target="_blank"&gt;Betankungsdienst&lt;/a&gt; erbringt, auch im Namen und Auftrag eines &lt;a href="https://iate.europa.eu/entry/result/3619622/all" target="_blank"&gt;Mobilitätsdienstleisters&lt;/a&gt;</t>
        </is>
      </c>
      <c r="T227" s="2" t="inlineStr">
        <is>
          <t>διαχειριστής σημείου ανεφοδιασμού</t>
        </is>
      </c>
      <c r="U227" s="2" t="inlineStr">
        <is>
          <t>3</t>
        </is>
      </c>
      <c r="V227" s="2" t="inlineStr">
        <is>
          <t/>
        </is>
      </c>
      <c r="W227" t="inlineStr">
        <is>
          <t>οντότητα αρμόδια για τη διαχείριση και τη λειτουργία &lt;a href="https://iate.europa.eu/entry/result/3548583/en-el" target="_blank"&gt;σημείου ανεφοδιασμού&lt;/a&gt; το οποίο παρέχει υπηρεσία ανεφοδιασμού σε τελικούς χρήστες, μεταξύ άλλων εξ ονόματος και για λογαριασμό &lt;a href="https://iate.europa.eu/entry/result/3619622/en-el" target="_blank"&gt;παρόχου υπηρεσιών κινητικότητας&lt;/a&gt;</t>
        </is>
      </c>
      <c r="X227" s="2" t="inlineStr">
        <is>
          <t>operator of a refuelling point|
refuelling point operator</t>
        </is>
      </c>
      <c r="Y227" s="2" t="inlineStr">
        <is>
          <t>3|
3</t>
        </is>
      </c>
      <c r="Z227" s="2" t="inlineStr">
        <is>
          <t xml:space="preserve">|
</t>
        </is>
      </c>
      <c r="AA227" t="inlineStr">
        <is>
          <t>entity responsible for the management and operation of a &lt;a href="https://iate.europa.eu/entry/result/3548583/all" target="_blank"&gt;refuelling point&lt;/a&gt;, which provides a refuelling service to end users, including in the name and on behalf of a &lt;a href="https://iate.europa.eu/entry/result/3619622/all" target="_blank"&gt;mobility service provider&lt;/a&gt;</t>
        </is>
      </c>
      <c r="AB227" s="2" t="inlineStr">
        <is>
          <t>operador del punto de repostaje</t>
        </is>
      </c>
      <c r="AC227" s="2" t="inlineStr">
        <is>
          <t>3</t>
        </is>
      </c>
      <c r="AD227" s="2" t="inlineStr">
        <is>
          <t/>
        </is>
      </c>
      <c r="AE227" t="inlineStr">
        <is>
          <t>Entidad
responsable de la gestión y explotación de un punto de repostaje, que presta un
servicio de repostaje al usuario final también en nombre y por cuenta de un
proveedor de servicios de movilidad.</t>
        </is>
      </c>
      <c r="AF227" s="2" t="inlineStr">
        <is>
          <t>tankimispunkti käitaja</t>
        </is>
      </c>
      <c r="AG227" s="2" t="inlineStr">
        <is>
          <t>2</t>
        </is>
      </c>
      <c r="AH227" s="2" t="inlineStr">
        <is>
          <t/>
        </is>
      </c>
      <c r="AI227" t="inlineStr">
        <is>
          <t>üksus, mis vastutab sellise&lt;i&gt; tankimispunkti &lt;/i&gt;&lt;a href="/entry/result/3548583/all" id="ENTRY_TO_ENTRY_CONVERTER" target="_blank"&gt;IATE:3548583&lt;/a&gt; haldamise ja käitamise eest, mis osutab lõppkasutajatele &lt;i&gt;tankimisteenust&lt;/i&gt; &lt;a href="/entry/result/3619575/all" id="ENTRY_TO_ENTRY_CONVERTER" target="_blank"&gt;IATE:3619575&lt;/a&gt; , sh
liikuvusteenuse osutaja nimel ja eest</t>
        </is>
      </c>
      <c r="AJ227" s="2" t="inlineStr">
        <is>
          <t>tankkauspisteen ylläpitäjä</t>
        </is>
      </c>
      <c r="AK227" s="2" t="inlineStr">
        <is>
          <t>3</t>
        </is>
      </c>
      <c r="AL227" s="2" t="inlineStr">
        <is>
          <t/>
        </is>
      </c>
      <c r="AM227" t="inlineStr">
        <is>
          <t>taho, joka vastaa &lt;a href="https://iate.europa.eu/entry/result/3548583/fi" target="_blank"&gt;tankkauspisteen&lt;/a&gt; hallinnoinnista ja toiminnasta ja joka tarjoaa tankkauspalvelua loppukäyttäjille, myös &lt;a href="https://iate.europa.eu/entry/result/3619622/fi" target="_blank"&gt;liikennepalvelun tarjoajan&lt;/a&gt; nimissä ja puolesta</t>
        </is>
      </c>
      <c r="AN227" s="2" t="inlineStr">
        <is>
          <t>exploitant d’un point de ravitaillement</t>
        </is>
      </c>
      <c r="AO227" s="2" t="inlineStr">
        <is>
          <t>3</t>
        </is>
      </c>
      <c r="AP227" s="2" t="inlineStr">
        <is>
          <t/>
        </is>
      </c>
      <c r="AQ227" t="inlineStr">
        <is>
          <t>entité responsable de la gestion et de l’exploitation d’un point de ravitaillement, qui fournit un service de ravitaillement aux utilisateurs finals, y compris au nom et pour le compte d’un prestataire de services de mobilité</t>
        </is>
      </c>
      <c r="AR227" s="2" t="inlineStr">
        <is>
          <t>oibreoir pointe athbhreoslaithe</t>
        </is>
      </c>
      <c r="AS227" s="2" t="inlineStr">
        <is>
          <t>3</t>
        </is>
      </c>
      <c r="AT227" s="2" t="inlineStr">
        <is>
          <t/>
        </is>
      </c>
      <c r="AU227" t="inlineStr">
        <is>
          <t>an t‑eintiteas atá freagrach as pointe athbhreoslaithe a bhainistiú agus a oibriú, ar pointe athbhreoslaithe é ina soláthraítear seirbhís athbhreoslaithe d'úsáideoirí deiridh, lena n‑áirítear in ainm agus thar ceann cuideachta líonra iompair</t>
        </is>
      </c>
      <c r="AV227" s="2" t="inlineStr">
        <is>
          <t>operator mjesta za opskrbu</t>
        </is>
      </c>
      <c r="AW227" s="2" t="inlineStr">
        <is>
          <t>3</t>
        </is>
      </c>
      <c r="AX227" s="2" t="inlineStr">
        <is>
          <t/>
        </is>
      </c>
      <c r="AY227" t="inlineStr">
        <is>
          <t>subjekt odgovoran za upravljanje i rad mjesta za opskrbu kojim se krajnjim korisnicima pruža usluga opskrbe, među ostalim u ime i za račun pružatelja usluga mobilnosti</t>
        </is>
      </c>
      <c r="AZ227" s="2" t="inlineStr">
        <is>
          <t>töltőpont üzemeltetője</t>
        </is>
      </c>
      <c r="BA227" s="2" t="inlineStr">
        <is>
          <t>3</t>
        </is>
      </c>
      <c r="BB227" s="2" t="inlineStr">
        <is>
          <t/>
        </is>
      </c>
      <c r="BC227" t="inlineStr">
        <is>
          <t>töltőpont kezeléséért és üzemeltetéséért felelős jogalany, amely – 
többek között egy mobilitási szolgáltató nevében és megbízásából – 
töltési szolgáltatást nyújt a végfelhasználók számára</t>
        </is>
      </c>
      <c r="BD227" s="2" t="inlineStr">
        <is>
          <t>gestore di un punto di rifornimento</t>
        </is>
      </c>
      <c r="BE227" s="2" t="inlineStr">
        <is>
          <t>3</t>
        </is>
      </c>
      <c r="BF227" s="2" t="inlineStr">
        <is>
          <t/>
        </is>
      </c>
      <c r="BG227" t="inlineStr">
        <is>
          <t>soggetto responsabile della gestione e del funzionamento di un punto di rifornimento che fornisce un servizio di rifornimento ad utenti finali, anche in nome e per conto di un fornitore di servizi di mobilità</t>
        </is>
      </c>
      <c r="BH227" s="2" t="inlineStr">
        <is>
          <t>degalų pildymo punkto operatorius</t>
        </is>
      </c>
      <c r="BI227" s="2" t="inlineStr">
        <is>
          <t>2</t>
        </is>
      </c>
      <c r="BJ227" s="2" t="inlineStr">
        <is>
          <t/>
        </is>
      </c>
      <c r="BK227" t="inlineStr">
        <is>
          <t>už degalų pildymo punkto, kuriame galutiniams naudotojams teikiama degalų pildymo paslauga, taip pat ir judumo paslaugų teikėjo vardu bei jo pavedimu, valdymą ir eksploatavimą atsakingas subjektas</t>
        </is>
      </c>
      <c r="BL227" s="2" t="inlineStr">
        <is>
          <t>uzpildes punkta operators</t>
        </is>
      </c>
      <c r="BM227" s="2" t="inlineStr">
        <is>
          <t>3</t>
        </is>
      </c>
      <c r="BN227" s="2" t="inlineStr">
        <is>
          <t/>
        </is>
      </c>
      <c r="BO227" t="inlineStr">
        <is>
          <t>subjekts, kurš atbild par uzpildes punkta pārvaldību un ekspluatāciju un
 galalietotājiem sniedz uzpildes pakalpojumu, arī mobilitātes 
pakalpojuma sniedzēja vārdā un uzdevumā</t>
        </is>
      </c>
      <c r="BP227" s="2" t="inlineStr">
        <is>
          <t>operatur ta' punt tar-riforniment</t>
        </is>
      </c>
      <c r="BQ227" s="2" t="inlineStr">
        <is>
          <t>3</t>
        </is>
      </c>
      <c r="BR227" s="2" t="inlineStr">
        <is>
          <t/>
        </is>
      </c>
      <c r="BS227" t="inlineStr">
        <is>
          <t>entità responsabbli għall-ġestjoni u t-tħaddim ta' punt tar-riforniment, li tipprovdi servizz ta' riforniment lill-utenti finali, inkluż għan-nom ta' u f'isem fornitur ta' servizz ta' mobilità</t>
        </is>
      </c>
      <c r="BT227" s="2" t="inlineStr">
        <is>
          <t>exploitant van een tankpunt</t>
        </is>
      </c>
      <c r="BU227" s="2" t="inlineStr">
        <is>
          <t>3</t>
        </is>
      </c>
      <c r="BV227" s="2" t="inlineStr">
        <is>
          <t/>
        </is>
      </c>
      <c r="BW227" t="inlineStr">
        <is>
          <t>"entiteit die verantwoordelijk is voor het beheer en de werking van een tankpunt dat een tankdienst levert aan eindgebruikers, onder meer namens en voor rekening van een aanbieder van mobiliteitsdiensten"</t>
        </is>
      </c>
      <c r="BX227" s="2" t="inlineStr">
        <is>
          <t>operator punktu tankowania paliw</t>
        </is>
      </c>
      <c r="BY227" s="2" t="inlineStr">
        <is>
          <t>3</t>
        </is>
      </c>
      <c r="BZ227" s="2" t="inlineStr">
        <is>
          <t/>
        </is>
      </c>
      <c r="CA227" t="inlineStr">
        <is>
          <t>podmiot odpowiedzialny za zarządzanie punktem tankowania paliw i jego obsługę, świadczący usługę tankowania paliw na rzecz użytkowników końcowych, w tym w imieniu i na rzecz dostawcy usług w zakresie mobilności</t>
        </is>
      </c>
      <c r="CB227" s="2" t="inlineStr">
        <is>
          <t>operador do ponto de abastecimento</t>
        </is>
      </c>
      <c r="CC227" s="2" t="inlineStr">
        <is>
          <t>3</t>
        </is>
      </c>
      <c r="CD227" s="2" t="inlineStr">
        <is>
          <t/>
        </is>
      </c>
      <c r="CE227" t="inlineStr">
        <is>
          <t>Entidade responsável pela gestão e exploração de um ponto de abastecimento que presta um serviço de abastecimento aos utilizadores finais, incluindo em nome e por conta de um prestador de serviços de mobilidade.</t>
        </is>
      </c>
      <c r="CF227" s="2" t="inlineStr">
        <is>
          <t>operator al unui punct de realimentare</t>
        </is>
      </c>
      <c r="CG227" s="2" t="inlineStr">
        <is>
          <t>3</t>
        </is>
      </c>
      <c r="CH227" s="2" t="inlineStr">
        <is>
          <t/>
        </is>
      </c>
      <c r="CI227" t="inlineStr">
        <is>
          <t/>
        </is>
      </c>
      <c r="CJ227" s="2" t="inlineStr">
        <is>
          <t>prevádzkovateľ čerpacieho miesta</t>
        </is>
      </c>
      <c r="CK227" s="2" t="inlineStr">
        <is>
          <t>3</t>
        </is>
      </c>
      <c r="CL227" s="2" t="inlineStr">
        <is>
          <t/>
        </is>
      </c>
      <c r="CM227" t="inlineStr">
        <is>
          <t>subjekt, ktorý je zodpovedný za riadenie a prevádzku &lt;a href="https://iate.europa.eu/entry/result/3548583/sk" target="_blank"&gt;čerpacieho miesta&lt;/a&gt; a ktorý koncovým používateľom poskytuje službu čerpania paliva, a to aj v mene a na účet poskytovateľa služieb mobility</t>
        </is>
      </c>
      <c r="CN227" s="2" t="inlineStr">
        <is>
          <t>upravljavec oskrbovalnega mesta</t>
        </is>
      </c>
      <c r="CO227" s="2" t="inlineStr">
        <is>
          <t>3</t>
        </is>
      </c>
      <c r="CP227" s="2" t="inlineStr">
        <is>
          <t/>
        </is>
      </c>
      <c r="CQ227" t="inlineStr">
        <is>
          <t>subjekt, odgovoren za upravljanje in delovanje oskrbovalnega mesta, ki končnim uporabnikom zagotavlja storitev oskrbe z gorivom, tudi v imenu in za račun ponudnika mobilnostnih storitev</t>
        </is>
      </c>
      <c r="CR227" s="2" t="inlineStr">
        <is>
          <t>ansvarig för tankningspunkt</t>
        </is>
      </c>
      <c r="CS227" s="2" t="inlineStr">
        <is>
          <t>3</t>
        </is>
      </c>
      <c r="CT227" s="2" t="inlineStr">
        <is>
          <t/>
        </is>
      </c>
      <c r="CU227" t="inlineStr">
        <is>
          <t>enhet som har ansvar för förvaltning och drift av en tankningspunkt och som tillhandahåller en tankningstjänst till slutanvändare, även när detta utförs för en leverantör av mobilitetstjänster, i dess namn och för dess räkning</t>
        </is>
      </c>
    </row>
    <row r="228">
      <c r="A228" s="1" t="str">
        <f>HYPERLINK("https://iate.europa.eu/entry/result/3550238/all", "3550238")</f>
        <v>3550238</v>
      </c>
      <c r="B228" t="inlineStr">
        <is>
          <t>EUROPEAN UNION;TRANSPORT</t>
        </is>
      </c>
      <c r="C228" t="inlineStr">
        <is>
          <t>EUROPEAN UNION|European Union law|EU law;TRANSPORT|transport policy</t>
        </is>
      </c>
      <c r="D228" s="2" t="inlineStr">
        <is>
          <t>градски възел на TEN-T|
градски възел</t>
        </is>
      </c>
      <c r="E228" s="2" t="inlineStr">
        <is>
          <t>2|
3</t>
        </is>
      </c>
      <c r="F228" s="2" t="inlineStr">
        <is>
          <t xml:space="preserve">|
</t>
        </is>
      </c>
      <c r="G228" t="inlineStr">
        <is>
          <t/>
        </is>
      </c>
      <c r="H228" s="2" t="inlineStr">
        <is>
          <t>městský uzel sítě TEN-T|
městský uzel transevropské dopravní sítě|
městský uzel</t>
        </is>
      </c>
      <c r="I228" s="2" t="inlineStr">
        <is>
          <t>3|
3|
3</t>
        </is>
      </c>
      <c r="J228" s="2" t="inlineStr">
        <is>
          <t xml:space="preserve">|
|
</t>
        </is>
      </c>
      <c r="K228" t="inlineStr">
        <is>
          <t>městská oblast, ve které se dopravní infrastruktura &lt;a href="https://iate.europa.eu/entry/result/895359/cs" target="_blank"&gt;transevropské dopravní sítě&lt;/a&gt;, jako jsou přístavy včetně terminálů osobní dopravy, 
letiště, železniční stanice, logistická centra a nákladní terminály 
umístěné v městské oblasti a jejím okolí, napojuje na jiné části této 
infrastruktury a na infrastrukturu regionální a místní dopravy</t>
        </is>
      </c>
      <c r="L228" s="2" t="inlineStr">
        <is>
          <t>byknudepunkt</t>
        </is>
      </c>
      <c r="M228" s="2" t="inlineStr">
        <is>
          <t>3</t>
        </is>
      </c>
      <c r="N228" s="2" t="inlineStr">
        <is>
          <t/>
        </is>
      </c>
      <c r="O228" t="inlineStr">
        <is>
          <t>byområde, hvor transportinfrastrukturen i det transeuropæiske transportnet er forbundet med andre dele af denne infrastruktur og med infrastrukturen for regional og lokal trafik</t>
        </is>
      </c>
      <c r="P228" s="2" t="inlineStr">
        <is>
          <t>städtischer Knoten</t>
        </is>
      </c>
      <c r="Q228" s="2" t="inlineStr">
        <is>
          <t>3</t>
        </is>
      </c>
      <c r="R228" s="2" t="inlineStr">
        <is>
          <t/>
        </is>
      </c>
      <c r="S228" t="inlineStr">
        <is>
          <t>städtisches Gebiet, in dem die Verkehrsinfrastruktur des &lt;a href="https://iate.europa.eu/entry/result/895359/all" target="_blank"&gt;transeuropäischen Verkehrsnetzes&lt;/a&gt; mit anderen Teilen dieser Infrastruktur und mit der Infrastruktur für den Nah- und Regionalverkehr verbunden ist</t>
        </is>
      </c>
      <c r="T228" s="2" t="inlineStr">
        <is>
          <t>αστικός κόμβος ΔΕΔ-Μ|
αστικός κόμβος|
αστικός κόμβος του διευρωπαϊκού δικτύου μεταφορών</t>
        </is>
      </c>
      <c r="U228" s="2" t="inlineStr">
        <is>
          <t>3|
3|
3</t>
        </is>
      </c>
      <c r="V228" s="2" t="inlineStr">
        <is>
          <t xml:space="preserve">|
|
</t>
        </is>
      </c>
      <c r="W228" t="inlineStr">
        <is>
          <t>αστική περιοχή όπου η υποδομή μεταφορών του &lt;a href="https://iate.europa.eu/entry/result/895359/en-el" target="_blank"&gt;διευρωπαϊκού δικτύου μεταφορών&lt;/a&gt; συνδέεται με άλλα μέρη της υποδομής αυτής και με την υποδομή περιφερειακής και τοπικής κυκλοφορίας</t>
        </is>
      </c>
      <c r="X228" s="2" t="inlineStr">
        <is>
          <t>Trans-European transport network urban node|
urban node|
TEN-T urban node</t>
        </is>
      </c>
      <c r="Y228" s="2" t="inlineStr">
        <is>
          <t>3|
3|
2</t>
        </is>
      </c>
      <c r="Z228" s="2" t="inlineStr">
        <is>
          <t xml:space="preserve">|
|
</t>
        </is>
      </c>
      <c r="AA228" t="inlineStr">
        <is>
          <t>urban area where the transport infrastructure of the &lt;a href="https://iate.europa.eu/entry/result/895359/en" target="_blank"&gt;&lt;i&gt;trans-European transport network&lt;/i&gt;&lt;/a&gt; is connected with other parts of that infrastructure and with the infrastructure for regional and local traffic</t>
        </is>
      </c>
      <c r="AB228" s="2" t="inlineStr">
        <is>
          <t>nodo urbano de la red transeuropea de transporte|
nodo urbano de la RTE-T|
nodo urbano</t>
        </is>
      </c>
      <c r="AC228" s="2" t="inlineStr">
        <is>
          <t>3|
3|
3</t>
        </is>
      </c>
      <c r="AD228" s="2" t="inlineStr">
        <is>
          <t xml:space="preserve">|
|
</t>
        </is>
      </c>
      <c r="AE228" t="inlineStr">
        <is>
          <t>Zona urbana en la que las infraestructuras de transporte de la &lt;a href="https://iate.europa.eu/entry/result/895359/es" target="_blank"&gt;RTE-T &lt;/a&gt;están conectadas con otras partes de esas infraestructuras y con las 
infraestructuras de tráfico local y regional.</t>
        </is>
      </c>
      <c r="AF228" s="2" t="inlineStr">
        <is>
          <t>linnatranspordisõlm</t>
        </is>
      </c>
      <c r="AG228" s="2" t="inlineStr">
        <is>
          <t>3</t>
        </is>
      </c>
      <c r="AH228" s="2" t="inlineStr">
        <is>
          <t/>
        </is>
      </c>
      <c r="AI228" t="inlineStr">
        <is>
          <t>linnapiirkond, sealhulgas üleeuroopalise transpordivõrgu transporditaristu, nagu sadamad ja nende reisijate terminalid, lennujaamad, raudteejaamad, logistikaplatvormid ning kaubaterminalid, mis asuvad linnapiirkonnas ja selle ümbruses ning on ühendatud muude selle taristu osadega ning piirkondliku ja kohaliku liikluse taristuga</t>
        </is>
      </c>
      <c r="AJ228" s="2" t="inlineStr">
        <is>
          <t>kaupunkisolmukohta</t>
        </is>
      </c>
      <c r="AK228" s="2" t="inlineStr">
        <is>
          <t>3</t>
        </is>
      </c>
      <c r="AL228" s="2" t="inlineStr">
        <is>
          <t/>
        </is>
      </c>
      <c r="AM228" t="inlineStr">
        <is>
          <t>kaupunkialue, jolla &lt;a href="https://iate.europa.eu/entry/result/895359/fi" target="_blank"&gt;Euroopan laajuisen liikenneverko&lt;/a&gt;n liikenneinfrastruktuuri, kuten taajama-alueella ja sen ympärillä sijaitsevat satamat, mukaan lukien matkustajaliikenneterminaalit, lentoasemat, rautatieasemat, logistiset alustat ja tavaraliikenneterminaalit, on liitetty kyseisen infrastruktuurin muihin osiin sekä alue- ja paikallisliikenteen infrastruktuuriin</t>
        </is>
      </c>
      <c r="AN228" s="2" t="inlineStr">
        <is>
          <t>noeud urbain RTE-T|
noeud urbain</t>
        </is>
      </c>
      <c r="AO228" s="2" t="inlineStr">
        <is>
          <t>3|
3</t>
        </is>
      </c>
      <c r="AP228" s="2" t="inlineStr">
        <is>
          <t xml:space="preserve">|
</t>
        </is>
      </c>
      <c r="AQ228" t="inlineStr">
        <is>
          <t>zone urbaine où les infrastructures de transport du réseau transeuropéen de transport sont connectées avec d'autres parties de ces infrastructures et avec les infrastructures de trafic régional et local</t>
        </is>
      </c>
      <c r="AR228" s="2" t="inlineStr">
        <is>
          <t>nód uirbeach TEN-T|
nód uirbeach</t>
        </is>
      </c>
      <c r="AS228" s="2" t="inlineStr">
        <is>
          <t>3|
3</t>
        </is>
      </c>
      <c r="AT228" s="2" t="inlineStr">
        <is>
          <t xml:space="preserve">|
</t>
        </is>
      </c>
      <c r="AU228" t="inlineStr">
        <is>
          <t/>
        </is>
      </c>
      <c r="AV228" s="2" t="inlineStr">
        <is>
          <t>gradski čvor transeuropske prometne mreže|
gradski čvor|
gradski čvor mreže TEN-T</t>
        </is>
      </c>
      <c r="AW228" s="2" t="inlineStr">
        <is>
          <t>3|
3|
3</t>
        </is>
      </c>
      <c r="AX228" s="2" t="inlineStr">
        <is>
          <t xml:space="preserve">|
|
</t>
        </is>
      </c>
      <c r="AY228" t="inlineStr">
        <is>
          <t>gradsko područje gdje je prometna infrastruktura transeuropske prometne mreže, kao što su luke koje obuhvaćaju putničke terminale, zračne luke, željeznički kolodvori, logističke platforme i teretne terminale smještene u gradskom području i oko njega, povezana s drugim dijelovima te infrastrukture i s infrastrukturom za regionalni i lokalni promet</t>
        </is>
      </c>
      <c r="AZ228" s="2" t="inlineStr">
        <is>
          <t>városi csomópont</t>
        </is>
      </c>
      <c r="BA228" s="2" t="inlineStr">
        <is>
          <t>3</t>
        </is>
      </c>
      <c r="BB228" s="2" t="inlineStr">
        <is>
          <t/>
        </is>
      </c>
      <c r="BC228" t="inlineStr">
        <is>
          <t>az 1315/2013/EU rendelet 3. cikkének p) pontjában meghatározott városi csomópont</t>
        </is>
      </c>
      <c r="BD228" s="2" t="inlineStr">
        <is>
          <t>nodo urbano</t>
        </is>
      </c>
      <c r="BE228" s="2" t="inlineStr">
        <is>
          <t>3</t>
        </is>
      </c>
      <c r="BF228" s="2" t="inlineStr">
        <is>
          <t/>
        </is>
      </c>
      <c r="BG228" t="inlineStr">
        <is>
          <t>area urbana dove l'infrastruttura di trasporto della rete transeuropea dei trasporti, come ad esempio porti, inclusi terminali passeggeri, aeroporti, stazioni ferroviarie, piattaforme logistiche e terminali merci, sia interni che circostanti all'area urbana, è collegata con altre parti di tale infrastruttura e con l'infrastruttura per il traffico locale e regionale</t>
        </is>
      </c>
      <c r="BH228" s="2" t="inlineStr">
        <is>
          <t>transeuropinio transporto tinklo miestų transporto mazgas|
miestų transporto mazgas|
TEN-T miestų transporto mazgas</t>
        </is>
      </c>
      <c r="BI228" s="2" t="inlineStr">
        <is>
          <t>3|
3|
3</t>
        </is>
      </c>
      <c r="BJ228" s="2" t="inlineStr">
        <is>
          <t xml:space="preserve">|
|
</t>
        </is>
      </c>
      <c r="BK228" t="inlineStr">
        <is>
          <t>miesto zona, kurioje transeuropinio transporto tinklo transporto infrastruktūra, pavyzdžiui, uostai, įskaitant keleivių terminalus, oro uostai, geležinkelio stotys, logistikos centrai ir miestų zonose arba aplink jas esantys krovinių terminalai, sujungta su kitomis tos infrastruktūros dalimis, taip pat su regioninio ir vietos eismo infrastruktūra</t>
        </is>
      </c>
      <c r="BL228" s="2" t="inlineStr">
        <is>
          <t>pilsētas mezgls</t>
        </is>
      </c>
      <c r="BM228" s="2" t="inlineStr">
        <is>
          <t>3</t>
        </is>
      </c>
      <c r="BN228" s="2" t="inlineStr">
        <is>
          <t/>
        </is>
      </c>
      <c r="BO228" t="inlineStr">
        <is>
          <t>pilsētas teritorija, kas ietver &lt;a href="https://iate.europa.eu/entry/result/895359/lv" target="_blank"&gt;Eiropas transporta tīkla transporta&lt;/a&gt; 
infrastruktūru, piemēram, ostas, tostarp pasažieru termināļus, lidostas,
 dzelzceļa stacijas, loģistikas platformas un kravas termināļus, kuri 
atrodas pilsētas teritorijā un tās tuvumā, un ir savienota ar citām 
šādas infrastruktūras daļām un ar reģionālās un vietējās satiksmes 
infrastruktūru</t>
        </is>
      </c>
      <c r="BP228" s="2" t="inlineStr">
        <is>
          <t>nodu urban tan-network trans-Ewropew tat-trasport|
nodu urban TEN-T|
nodu urban</t>
        </is>
      </c>
      <c r="BQ228" s="2" t="inlineStr">
        <is>
          <t>3|
3|
3</t>
        </is>
      </c>
      <c r="BR228" s="2" t="inlineStr">
        <is>
          <t xml:space="preserve">|
|
</t>
        </is>
      </c>
      <c r="BS228" t="inlineStr">
        <is>
          <t>żona urbana fejn l-infrastruttura tat-trasport tan-network trans-Ewropew tat-trasport hija konnessa ma’ partijiet oħrajn ta’ dik l-infrastruttura u mal-infrastruttura għat-traffiku reġjonali u lokali</t>
        </is>
      </c>
      <c r="BT228" s="2" t="inlineStr">
        <is>
          <t>stedelijk knooppunt</t>
        </is>
      </c>
      <c r="BU228" s="2" t="inlineStr">
        <is>
          <t>3</t>
        </is>
      </c>
      <c r="BV228" s="2" t="inlineStr">
        <is>
          <t/>
        </is>
      </c>
      <c r="BW228" t="inlineStr">
        <is>
          <t>stedelijk gebied waar de vervoersinfrastructuur van het trans-Europees vervoersnetwerk verbonden is met andere delen van die infrastructuur en met de infrastructuur voor regionaal en lokaal verkeer</t>
        </is>
      </c>
      <c r="BX228" s="2" t="inlineStr">
        <is>
          <t>węzeł miejski|
węzeł miejski TEN-T|
węzeł miejski transeuropejskiej sieci transportowej</t>
        </is>
      </c>
      <c r="BY228" s="2" t="inlineStr">
        <is>
          <t>3|
3|
3</t>
        </is>
      </c>
      <c r="BZ228" s="2" t="inlineStr">
        <is>
          <t xml:space="preserve">|
|
</t>
        </is>
      </c>
      <c r="CA228" t="inlineStr">
        <is>
          <t>obszar miejski, gdzie infrastruktura transportowa transeuropejskiej sieci transportowej, jak na przykład porty, w tym terminale pasażerskie, porty lotnicze, stacje kolejowe, platformy logistyczne oraz terminale towarowe znajdujące się na obszarach miejskich lub w ich okolicy, jest połączona z innymi częściami tej infrastruktury oraz z infrastrukturą do ruchu regionalnego i lokalnego</t>
        </is>
      </c>
      <c r="CB228" s="2" t="inlineStr">
        <is>
          <t>nó urbano</t>
        </is>
      </c>
      <c r="CC228" s="2" t="inlineStr">
        <is>
          <t>3</t>
        </is>
      </c>
      <c r="CD228" s="2" t="inlineStr">
        <is>
          <t/>
        </is>
      </c>
      <c r="CE228" t="inlineStr">
        <is>
          <t>Área urbana em que a infraestrutura de transportes da rede transeuropeia de transportes está interligada com outras partes dessa infraestrutura e com as infraestruturas do tráfego regional e local.</t>
        </is>
      </c>
      <c r="CF228" s="2" t="inlineStr">
        <is>
          <t>nod urban al rețelei transeuropene de transport|
nod urban|
nod urban TEN-T</t>
        </is>
      </c>
      <c r="CG228" s="2" t="inlineStr">
        <is>
          <t>3|
3|
3</t>
        </is>
      </c>
      <c r="CH228" s="2" t="inlineStr">
        <is>
          <t xml:space="preserve">|
|
</t>
        </is>
      </c>
      <c r="CI228" t="inlineStr">
        <is>
          <t>zonă urbană unde infrastructura de transport a unei rețele transnaţionale sau naţionale de transport este conectată la reţeaua de transport de nivel local și regional</t>
        </is>
      </c>
      <c r="CJ228" s="2" t="inlineStr">
        <is>
          <t>mestský uzol|
mestský uzol transeurópskej dopravnej siete|
mestský uzol TEN-T</t>
        </is>
      </c>
      <c r="CK228" s="2" t="inlineStr">
        <is>
          <t>3|
3|
3</t>
        </is>
      </c>
      <c r="CL228" s="2" t="inlineStr">
        <is>
          <t xml:space="preserve">|
|
</t>
        </is>
      </c>
      <c r="CM228" t="inlineStr">
        <is>
          <t>mestská oblasť, kde je dopravná infraštruktúra
&lt;a href="https://iate.europa.eu/entry/result/895359/sk" target="_blank"&gt;transeurópskej dopravnej siete&lt;/a&gt;, ako sú prístavy vrátane terminálov
osobnej dopravy, letísk, železničných staníc, logistických platforiem
a terminálov nákladnej dopravy umiestnených v mestskej oblasti a v
jej okolí, spojená s ostatnými časťami tejto infraštruktúry a s infraštruktúrou pre regionálnu a miestnu dopravu</t>
        </is>
      </c>
      <c r="CN228" s="2" t="inlineStr">
        <is>
          <t>urbano vozlišče</t>
        </is>
      </c>
      <c r="CO228" s="2" t="inlineStr">
        <is>
          <t>3</t>
        </is>
      </c>
      <c r="CP228" s="2" t="inlineStr">
        <is>
          <t/>
        </is>
      </c>
      <c r="CQ228" t="inlineStr">
        <is>
          <t>urbano območje, na katerem je prometna infrastruktura &lt;a href="https://iate.europa.eu/entry/result/895359/sl" target="_blank"&gt;vseevropskega prometnega omrežja&lt;/a&gt;, kot so pristanišča, vključno s potniškimi terminali, letališča, železniške postaje, logistične platforme ter tovorni in potniški terminali, ki se nahajajo na urbanem območju ali v njegovi okolici, povezana z drugimi deli te infrastrukture ter z infrastrukturo za regionalni in lokalni promet</t>
        </is>
      </c>
      <c r="CR228" s="2" t="inlineStr">
        <is>
          <t>urban knutpunkt</t>
        </is>
      </c>
      <c r="CS228" s="2" t="inlineStr">
        <is>
          <t>3</t>
        </is>
      </c>
      <c r="CT228" s="2" t="inlineStr">
        <is>
          <t/>
        </is>
      </c>
      <c r="CU228" t="inlineStr">
        <is>
          <t>ett storstadsområde där det transeuropeiska transportnätets transportinfrastruktur, såsom hamnar, inbegripet passagerarterminaler, flygplatser, järnvägsstationer, logistikplattformar och godsterminaler i och utanför stadsområden, är ansluten till andra delar av denna infrastruktur och till infrastrukturen för regional och lokal trafik</t>
        </is>
      </c>
    </row>
    <row r="229">
      <c r="A229" s="1" t="str">
        <f>HYPERLINK("https://iate.europa.eu/entry/result/3619580/all", "3619580")</f>
        <v>3619580</v>
      </c>
      <c r="B229" t="inlineStr">
        <is>
          <t>TRANSPORT;EUROPEAN UNION</t>
        </is>
      </c>
      <c r="C229" t="inlineStr">
        <is>
          <t>TRANSPORT|organisation of transport;EUROPEAN UNION|European construction|deepening of the European Union|economic and social cohesion|trans-European network</t>
        </is>
      </c>
      <c r="D229" s="2" t="inlineStr">
        <is>
          <t>пристанище по вътрешните водни пътища от широкообхватната трансевропейска транспортна мрежа</t>
        </is>
      </c>
      <c r="E229" s="2" t="inlineStr">
        <is>
          <t>3</t>
        </is>
      </c>
      <c r="F229" s="2" t="inlineStr">
        <is>
          <t/>
        </is>
      </c>
      <c r="G229" t="inlineStr">
        <is>
          <t>пристанище по вътрешните водни пътища от широкообхватната трансевропейска транспортна мрежа, посочено и категоризирано в приложение II към Регламент (ЕС) № 1315/2013</t>
        </is>
      </c>
      <c r="H229" s="2" t="inlineStr">
        <is>
          <t>vnitrozemský přístav globální sítě TEN-T</t>
        </is>
      </c>
      <c r="I229" s="2" t="inlineStr">
        <is>
          <t>3</t>
        </is>
      </c>
      <c r="J229" s="2" t="inlineStr">
        <is>
          <t/>
        </is>
      </c>
      <c r="K229" t="inlineStr">
        <is>
          <t/>
        </is>
      </c>
      <c r="L229" s="2" t="inlineStr">
        <is>
          <t>indlandshavn i det samlede TEN-T-net</t>
        </is>
      </c>
      <c r="M229" s="2" t="inlineStr">
        <is>
          <t>3</t>
        </is>
      </c>
      <c r="N229" s="2" t="inlineStr">
        <is>
          <t/>
        </is>
      </c>
      <c r="O229" t="inlineStr">
        <is>
          <t>indlandshavn i det samlede TEN-T-net, som er opført og kategoriseret i bilag II til forordning (EU) nr. 1315/2013</t>
        </is>
      </c>
      <c r="P229" s="2" t="inlineStr">
        <is>
          <t>Binnenhafen des TEN-V-Gesamtnetzes</t>
        </is>
      </c>
      <c r="Q229" s="2" t="inlineStr">
        <is>
          <t>3</t>
        </is>
      </c>
      <c r="R229" s="2" t="inlineStr">
        <is>
          <t/>
        </is>
      </c>
      <c r="S229" t="inlineStr">
        <is>
          <t>Binnenhafen des &lt;a href="https://iate.europa.eu/entry/result/895359/all" target="_blank"&gt;TEN-V&lt;/a&gt;-Gesamtnetzes, der in Anhang II der &lt;a href="https://eur-lex.europa.eu/legal-content/DE/TXT/?uri=CELEX:32013R1315" target="_blank"&gt;Verordnung (EU) Nr. 1315/2013&lt;/a&gt; aufgeführt und eingestuft ist</t>
        </is>
      </c>
      <c r="T229" s="2" t="inlineStr">
        <is>
          <t>λιμένας εσωτερικής ναυσιπλοΐας του εκτεταμένου ΔΕΔ-Μ</t>
        </is>
      </c>
      <c r="U229" s="2" t="inlineStr">
        <is>
          <t>3</t>
        </is>
      </c>
      <c r="V229" s="2" t="inlineStr">
        <is>
          <t/>
        </is>
      </c>
      <c r="W229" t="inlineStr">
        <is>
          <t>λιμένας εσωτερικής ναυσιπλοΐας ο οποίος ανήκει στο εκτεταμένο δίκτυο ΔΕΔ-Μ και περιλαμβάνεται στο Παράρτημα ΙΙ του &lt;a href="https://eur-lex.europa.eu/legal-content/EL/TXT/?uri=CELEX:32013R1315" target="_blank"&gt;κανονισμού (ΕΕ) αριθ. 1315/2013&lt;/a&gt;</t>
        </is>
      </c>
      <c r="X229" s="2" t="inlineStr">
        <is>
          <t>TEN-T comprehensive inland waterway port|
TEN-T comprehensive inland port</t>
        </is>
      </c>
      <c r="Y229" s="2" t="inlineStr">
        <is>
          <t>3|
3</t>
        </is>
      </c>
      <c r="Z229" s="2" t="inlineStr">
        <is>
          <t xml:space="preserve">|
</t>
        </is>
      </c>
      <c r="AA229" t="inlineStr">
        <is>
          <t>inland waterway port of the TENT-T comprehensive network, as listed and categorised in Annex II of &lt;a href="https://eur-lex.europa.eu/legal-content/EN/TXT/?uri=CELEX:32013R1315" target="_blank"&gt;Regulation (EU) No 1315/2013&lt;/a&gt;</t>
        </is>
      </c>
      <c r="AB229" s="2" t="inlineStr">
        <is>
          <t>puerto interior de la red global de la RTE-T|
puerto de navegación interior de la red global de la RTE-T</t>
        </is>
      </c>
      <c r="AC229" s="2" t="inlineStr">
        <is>
          <t>3|
3</t>
        </is>
      </c>
      <c r="AD229" s="2" t="inlineStr">
        <is>
          <t>|
preferred</t>
        </is>
      </c>
      <c r="AE229" t="inlineStr">
        <is>
          <t>Puerto de navegación interior de la red global de la RTE-T que figura, junto
con su clasificación, en el anexo II del &lt;a href="https://eur-lex.europa.eu/legal-content/ES/TXT/?uri=CELEX:32013R1315" target="_blank"&gt;Reglamento (UE) n ° 1315/2013.&lt;/a&gt;</t>
        </is>
      </c>
      <c r="AF229" s="2" t="inlineStr">
        <is>
          <t>TEN-T üldvõrgu siseveesadam</t>
        </is>
      </c>
      <c r="AG229" s="2" t="inlineStr">
        <is>
          <t>3</t>
        </is>
      </c>
      <c r="AH229" s="2" t="inlineStr">
        <is>
          <t/>
        </is>
      </c>
      <c r="AI229" t="inlineStr">
        <is>
          <t>&lt;i&gt;TEN-T üldvõrku&lt;/i&gt; &lt;a href="/entry/result/3515021/all" id="ENTRY_TO_ENTRY_CONVERTER" target="_blank"&gt;IATE:3515021&lt;/a&gt; kuuluv siseveesadam,
mis on loetletud ja liigitatud määruse (EL) nr 1315/2013 II lisas</t>
        </is>
      </c>
      <c r="AJ229" s="2" t="inlineStr">
        <is>
          <t>kattavan TEN-T-verkon sisävesisatama</t>
        </is>
      </c>
      <c r="AK229" s="2" t="inlineStr">
        <is>
          <t>3</t>
        </is>
      </c>
      <c r="AL229" s="2" t="inlineStr">
        <is>
          <t/>
        </is>
      </c>
      <c r="AM229" t="inlineStr">
        <is>
          <t>Euroopan laajuisten liikenneverkkojen kattavalla TEN-T-verkolla sijaitseva sisävesisatama, joka on lueteltu ja luokiteltu &lt;a href="https://eur-lex.europa.eu/legal-content/FI/TXT/?uri=CELEX%3A02013R1315-20190306&amp;amp;qid=1636990239212" target="_blank"&gt;asetuksen (EU) N:o 1315/2013&lt;/a&gt; liitteessä II</t>
        </is>
      </c>
      <c r="AN229" s="2" t="inlineStr">
        <is>
          <t>port de navigation intérieure du réseau global du RTE-T</t>
        </is>
      </c>
      <c r="AO229" s="2" t="inlineStr">
        <is>
          <t>3</t>
        </is>
      </c>
      <c r="AP229" s="2" t="inlineStr">
        <is>
          <t/>
        </is>
      </c>
      <c r="AQ229" t="inlineStr">
        <is>
          <t>port du réseau global du RTE-T, tel qu’inscrit et classé à l’annexe II du &lt;a href="https://eur-lex.europa.eu/legal-content/FR/TXT/?uri=CELEX:02013R1315-20190306" target="_blank"&gt;règlement (UE) n° 1315/2013&lt;/a&gt;</t>
        </is>
      </c>
      <c r="AR229" s="2" t="inlineStr">
        <is>
          <t>calafort uiscebhealaigh intíre den ghréasán cuimsitheach TEN-T|
calafort intíre TEN-T</t>
        </is>
      </c>
      <c r="AS229" s="2" t="inlineStr">
        <is>
          <t>3|
3</t>
        </is>
      </c>
      <c r="AT229" s="2" t="inlineStr">
        <is>
          <t xml:space="preserve">|
</t>
        </is>
      </c>
      <c r="AU229" t="inlineStr">
        <is>
          <t/>
        </is>
      </c>
      <c r="AV229" s="2" t="inlineStr">
        <is>
          <t>luka unutarnjih vodnih putova sveobuhvatne mreže TEN-T</t>
        </is>
      </c>
      <c r="AW229" s="2" t="inlineStr">
        <is>
          <t>3</t>
        </is>
      </c>
      <c r="AX229" s="2" t="inlineStr">
        <is>
          <t/>
        </is>
      </c>
      <c r="AY229" t="inlineStr">
        <is>
          <t>luka unutarnjih vodnih putova osnovne ili sveobuhvatne mreže TEN-T kako je navedena i kategorizirana u Prilogu II. Uredbe (EU) br. 1315/2013</t>
        </is>
      </c>
      <c r="AZ229" s="2" t="inlineStr">
        <is>
          <t>TEN-T átfogó hálózati belvízi kikötő</t>
        </is>
      </c>
      <c r="BA229" s="2" t="inlineStr">
        <is>
          <t>3</t>
        </is>
      </c>
      <c r="BB229" s="2" t="inlineStr">
        <is>
          <t/>
        </is>
      </c>
      <c r="BC229" t="inlineStr">
        <is>
          <t>az 1315/2013/EU rendelet II. mellékletében felsorolt és kategóriába 
sorolt TENT-T törzshálózat vagy átfogó hálózat belvízi kikötője</t>
        </is>
      </c>
      <c r="BD229" s="2" t="inlineStr">
        <is>
          <t>porto di navigazione interna della rete globale TEN-T</t>
        </is>
      </c>
      <c r="BE229" s="2" t="inlineStr">
        <is>
          <t>3</t>
        </is>
      </c>
      <c r="BF229" s="2" t="inlineStr">
        <is>
          <t/>
        </is>
      </c>
      <c r="BG229" t="inlineStr">
        <is>
          <t>un porto di navigazione interna della rete globale TEN-T quale riportato nell'elenco e classificato nell'allegato II del &lt;a href="https://eur-lex.europa.eu/legal-content/IT/TXT/?uri=CELEX:32013R1315" target="_blank"&gt;regolamento (UE) n. 1315/2013&lt;/a&gt;</t>
        </is>
      </c>
      <c r="BH229" s="2" t="inlineStr">
        <is>
          <t>TEN-T visuotinio tinklo vidaus vandenų uostas</t>
        </is>
      </c>
      <c r="BI229" s="2" t="inlineStr">
        <is>
          <t>3</t>
        </is>
      </c>
      <c r="BJ229" s="2" t="inlineStr">
        <is>
          <t/>
        </is>
      </c>
      <c r="BK229" t="inlineStr">
        <is>
          <t/>
        </is>
      </c>
      <c r="BL229" s="2" t="inlineStr">
        <is>
          <t>&lt;i&gt;TEN-T&lt;/i&gt; visaptverošā tīkla iekšējo ūdensceļu osta</t>
        </is>
      </c>
      <c r="BM229" s="2" t="inlineStr">
        <is>
          <t>3</t>
        </is>
      </c>
      <c r="BN229" s="2" t="inlineStr">
        <is>
          <t/>
        </is>
      </c>
      <c r="BO229" t="inlineStr">
        <is>
          <t>&lt;i&gt;TEN-T &lt;/i&gt;visaptverošā tīkla iekšējo ūdensceļu osta, kas 
uzskaitīta un kategorizēta Regulas (ES) Nr. 1315/2013 II pielikumā</t>
        </is>
      </c>
      <c r="BP229" s="2" t="inlineStr">
        <is>
          <t>port intern tan-newtork komprensiv TEN-T|
port ta' passaġġi fuq l-ilma interni tan-newtork komprensiv TEN-T</t>
        </is>
      </c>
      <c r="BQ229" s="2" t="inlineStr">
        <is>
          <t>3|
3</t>
        </is>
      </c>
      <c r="BR229" s="2" t="inlineStr">
        <is>
          <t xml:space="preserve">|
</t>
        </is>
      </c>
      <c r="BS229" t="inlineStr">
        <is>
          <t>&lt;div&gt;port ta' passaġġi fuq l-ilma interni tan-network komprensiv TEN-T kif elenkat u kkategorizzat fl-Anness II tar-Regolament UE Nru 1315/2013&lt;/div&gt;</t>
        </is>
      </c>
      <c r="BT229" s="2" t="inlineStr">
        <is>
          <t>binnenhaven op het uitgebreide TEN-T-netwerk</t>
        </is>
      </c>
      <c r="BU229" s="2" t="inlineStr">
        <is>
          <t>3</t>
        </is>
      </c>
      <c r="BV229" s="2" t="inlineStr">
        <is>
          <t/>
        </is>
      </c>
      <c r="BW229" t="inlineStr">
        <is>
          <t>binnenhaven van het uitgebreide TEN-T-netwerk, als genoemd en gecategoriseerd in bijlage II bij Verordening (EU) nr. 1315/2013</t>
        </is>
      </c>
      <c r="BX229" s="2" t="inlineStr">
        <is>
          <t>port śródlądowy sieci kompleksowej TEN-T</t>
        </is>
      </c>
      <c r="BY229" s="2" t="inlineStr">
        <is>
          <t>3</t>
        </is>
      </c>
      <c r="BZ229" s="2" t="inlineStr">
        <is>
          <t/>
        </is>
      </c>
      <c r="CA229" t="inlineStr">
        <is>
          <t>port śródlądowy sieci kompleksowej TEN-T wymieniony i sklasyfikowany w załączniku II do rozporządzenia (UE) nr 1315/2013</t>
        </is>
      </c>
      <c r="CB229" s="2" t="inlineStr">
        <is>
          <t>porto de via navegável interior da rede global da RTE-T|
porot interior da rede global da RTE-T</t>
        </is>
      </c>
      <c r="CC229" s="2" t="inlineStr">
        <is>
          <t>3|
3</t>
        </is>
      </c>
      <c r="CD229" s="2" t="inlineStr">
        <is>
          <t xml:space="preserve">|
</t>
        </is>
      </c>
      <c r="CE229" t="inlineStr">
        <is>
          <t>Porto de via navegável interior que faz parte do nível global da rede transeuropeia de transportes (RTE-T) enumerado e categorizado no anexo II do &lt;a href="https://eur-lex.europa.eu/legal-content/PT/TXT/?uri=CELEX:32013R1315&amp;amp;from=PT" target="_blank"&gt;Regulamento (UE) n.º 1315/2013&lt;/a&gt;&lt;small&gt;.&lt;/small&gt;</t>
        </is>
      </c>
      <c r="CF229" s="2" t="inlineStr">
        <is>
          <t>port interior din rețeaua globală TEN-T</t>
        </is>
      </c>
      <c r="CG229" s="2" t="inlineStr">
        <is>
          <t>3</t>
        </is>
      </c>
      <c r="CH229" s="2" t="inlineStr">
        <is>
          <t/>
        </is>
      </c>
      <c r="CI229" t="inlineStr">
        <is>
          <t>port interior din cadrul rețelei globale TEN-T, conform enumerării și clasificării din anexa II la &lt;a href="https://eur-lex.europa.eu/legal-content/RO/TXT/PDF/?uri=CELEX:02013R1315-20190306&amp;amp;from=EN" target="_blank"&gt;Regulamentul (UE) nr. 1315/2013&lt;time datetime="16.9.2021"&gt; [11.8..2021]&lt;/time&gt;&lt;/a&gt;</t>
        </is>
      </c>
      <c r="CJ229" s="2" t="inlineStr">
        <is>
          <t>vnútrozemský prístav súhrnnej siete TEN-T</t>
        </is>
      </c>
      <c r="CK229" s="2" t="inlineStr">
        <is>
          <t>3</t>
        </is>
      </c>
      <c r="CL229" s="2" t="inlineStr">
        <is>
          <t/>
        </is>
      </c>
      <c r="CM229" t="inlineStr">
        <is>
          <t>prístav vnútrozemskej vodnej dopravy súhrnnej siete TEN-T uvedený a kategorizovaný v prílohe II k &lt;a href="https://eur-lex.europa.eu/legal-content/SK/TXT/?qid=1629367920456&amp;amp;uri=CELEX%3A32013R1315#" target="_blank"&gt;nariadeniu (EÚ) č. 1315/2013&lt;/a&gt;</t>
        </is>
      </c>
      <c r="CN229" s="2" t="inlineStr">
        <is>
          <t>pristanišče na celinski plovni poti celovitega omrežja TEN-T</t>
        </is>
      </c>
      <c r="CO229" s="2" t="inlineStr">
        <is>
          <t>3</t>
        </is>
      </c>
      <c r="CP229" s="2" t="inlineStr">
        <is>
          <t/>
        </is>
      </c>
      <c r="CQ229" t="inlineStr">
        <is>
          <t>pristanišče na celinski plovni poti celovitega omrežja TEN-T, kot je navedeno in kategorizirano v Prilogi II k Uredbi (EU) št. 1315/2013</t>
        </is>
      </c>
      <c r="CR229" s="2" t="inlineStr">
        <is>
          <t>inlandshamn i TEN-T:s övergripande nät</t>
        </is>
      </c>
      <c r="CS229" s="2" t="inlineStr">
        <is>
          <t>3</t>
        </is>
      </c>
      <c r="CT229" s="2" t="inlineStr">
        <is>
          <t/>
        </is>
      </c>
      <c r="CU229" t="inlineStr">
        <is>
          <t>inlandshamn i TEN-T:s övergripande nät, enligt förteckningen och kategoriseringen i bilaga II till förordning (EU) nr 1315/2013</t>
        </is>
      </c>
    </row>
    <row r="230">
      <c r="A230" s="1" t="str">
        <f>HYPERLINK("https://iate.europa.eu/entry/result/3619578/all", "3619578")</f>
        <v>3619578</v>
      </c>
      <c r="B230" t="inlineStr">
        <is>
          <t>TRANSPORT;EUROPEAN UNION</t>
        </is>
      </c>
      <c r="C230" t="inlineStr">
        <is>
          <t>TRANSPORT|organisation of transport;EUROPEAN UNION|European construction|deepening of the European Union|economic and social cohesion|trans-European network</t>
        </is>
      </c>
      <c r="D230" s="2" t="inlineStr">
        <is>
          <t>пристанище по вътрешните водни пътища от основната трансевропейска транспортна мрежа</t>
        </is>
      </c>
      <c r="E230" s="2" t="inlineStr">
        <is>
          <t>3</t>
        </is>
      </c>
      <c r="F230" s="2" t="inlineStr">
        <is>
          <t/>
        </is>
      </c>
      <c r="G230" t="inlineStr">
        <is>
          <t>пристанище по вътрешните водни пътища от основната трансевропейска транспортна мрежа, посочено и категоризирано в приложение II към Регламент (ЕС) № 1315/2013</t>
        </is>
      </c>
      <c r="H230" s="2" t="inlineStr">
        <is>
          <t>vnitrozemský přístav hlavní sítě TEN-T</t>
        </is>
      </c>
      <c r="I230" s="2" t="inlineStr">
        <is>
          <t>3</t>
        </is>
      </c>
      <c r="J230" s="2" t="inlineStr">
        <is>
          <t/>
        </is>
      </c>
      <c r="K230" t="inlineStr">
        <is>
          <t/>
        </is>
      </c>
      <c r="L230" s="2" t="inlineStr">
        <is>
          <t>indlandshavn i TEN-T-hovednettet</t>
        </is>
      </c>
      <c r="M230" s="2" t="inlineStr">
        <is>
          <t>3</t>
        </is>
      </c>
      <c r="N230" s="2" t="inlineStr">
        <is>
          <t/>
        </is>
      </c>
      <c r="O230" t="inlineStr">
        <is>
          <t>indlandshavn i TEN-T-hovednettet, som er opført og kategoriseret i bilag II til forordning (EU) nr. 1315/2013</t>
        </is>
      </c>
      <c r="P230" s="2" t="inlineStr">
        <is>
          <t>Binnenhafen des TEN-V-Kernnetzes</t>
        </is>
      </c>
      <c r="Q230" s="2" t="inlineStr">
        <is>
          <t>3</t>
        </is>
      </c>
      <c r="R230" s="2" t="inlineStr">
        <is>
          <t/>
        </is>
      </c>
      <c r="S230" t="inlineStr">
        <is>
          <t>Binnenhafen des &lt;a href="https://iate.europa.eu/entry/result/895359/all" target="_blank"&gt;TEN-V&lt;/a&gt;-Kernnetzes, der in Anhang II der &lt;a href="https://eur-lex.europa.eu/legal-content/DE/TXT/?uri=CELEX:32013R1315" target="_blank"&gt;Verordnung (EU) Nr. 1315/2013&lt;/a&gt; aufgeführt und eingestuft ist</t>
        </is>
      </c>
      <c r="T230" s="2" t="inlineStr">
        <is>
          <t>λιμένας εσωτερικής ναυσιπλοΐας του κεντρικού ΔΕΔ-Μ</t>
        </is>
      </c>
      <c r="U230" s="2" t="inlineStr">
        <is>
          <t>3</t>
        </is>
      </c>
      <c r="V230" s="2" t="inlineStr">
        <is>
          <t/>
        </is>
      </c>
      <c r="W230" t="inlineStr">
        <is>
          <t>λιμένας εσωτερικής ναυσιπλοΐας ο οποίος ανήκει στο κεντρικό δίκτυο ΔΕΔ-Μ και περιλαμβάνεται στο Παράρτημα ΙΙ του &lt;a href="https://eur-lex.europa.eu/legal-content/EL/TXT/?uri=CELEX:32013R1315" target="_blank"&gt;κανονισμού (ΕΕ) αριθ. 1315/2013 &lt;/a&gt;</t>
        </is>
      </c>
      <c r="X230" s="2" t="inlineStr">
        <is>
          <t>TEN-T core inland port|
TEN-T core inland waterway port</t>
        </is>
      </c>
      <c r="Y230" s="2" t="inlineStr">
        <is>
          <t>3|
3</t>
        </is>
      </c>
      <c r="Z230" s="2" t="inlineStr">
        <is>
          <t xml:space="preserve">|
</t>
        </is>
      </c>
      <c r="AA230" t="inlineStr">
        <is>
          <t>inland waterway port of the TENT-T core network, as listed and categorised in Annex II of &lt;a href="https://eur-lex.europa.eu/legal-content/EN/TXT/?uri=CELEX:32013R1315" target="_blank"&gt;Regulation (EU) No 1315/2013&lt;/a&gt;</t>
        </is>
      </c>
      <c r="AB230" s="2" t="inlineStr">
        <is>
          <t>puerto de navegación interior de la red básica de la RTE-T|
puerto interior de la red básica de la RTE-T</t>
        </is>
      </c>
      <c r="AC230" s="2" t="inlineStr">
        <is>
          <t>3|
3</t>
        </is>
      </c>
      <c r="AD230" s="2" t="inlineStr">
        <is>
          <t xml:space="preserve">preferred|
</t>
        </is>
      </c>
      <c r="AE230" t="inlineStr">
        <is>
          <t>Puerto de navegación interior de la red básica de la RTE-T que figura, junto
con su clasificación, en el anexo II del &lt;a href="https://eur-lex.europa.eu/legal-content/ES/TXT/?uri=CELEX:32013R1315" target="_blank"&gt;Reglamento (UE) n ° 1315/2013.&lt;br&gt;&lt;/a&gt;</t>
        </is>
      </c>
      <c r="AF230" s="2" t="inlineStr">
        <is>
          <t>TEN-T põhivõrgu siseveesadam</t>
        </is>
      </c>
      <c r="AG230" s="2" t="inlineStr">
        <is>
          <t>3</t>
        </is>
      </c>
      <c r="AH230" s="2" t="inlineStr">
        <is>
          <t/>
        </is>
      </c>
      <c r="AI230" t="inlineStr">
        <is>
          <t>&lt;i&gt;TEN-T põhivõrku&lt;/i&gt; &lt;a href="/entry/result/3515022/all" id="ENTRY_TO_ENTRY_CONVERTER" target="_blank"&gt;IATE:3515022&lt;/a&gt; kuuluv siseveesadam,
mis on loetletud ja liigitatud määruse (EL) nr 1315/2013 II lisas</t>
        </is>
      </c>
      <c r="AJ230" s="2" t="inlineStr">
        <is>
          <t>TEN-T-ydinverkon sisävesisatama</t>
        </is>
      </c>
      <c r="AK230" s="2" t="inlineStr">
        <is>
          <t>3</t>
        </is>
      </c>
      <c r="AL230" s="2" t="inlineStr">
        <is>
          <t/>
        </is>
      </c>
      <c r="AM230" t="inlineStr">
        <is>
          <t>Euroopan laajuisten liikenneverkkojen TEN-T-ydinverkolla sijaitseva sisävesisatama, joka on lueteltu ja luokiteltu &lt;a href="https://eur-lex.europa.eu/legal-content/FI/TXT/?uri=CELEX%3A02013R1315-20190306&amp;amp;qid=1636990239212" target="_blank"&gt;asetuksen (EU) N:o 1315/2013 &lt;/a&gt;liitteessä II</t>
        </is>
      </c>
      <c r="AN230" s="2" t="inlineStr">
        <is>
          <t>port de navigation intérieure du réseau central du RTE-T</t>
        </is>
      </c>
      <c r="AO230" s="2" t="inlineStr">
        <is>
          <t>3</t>
        </is>
      </c>
      <c r="AP230" s="2" t="inlineStr">
        <is>
          <t/>
        </is>
      </c>
      <c r="AQ230" t="inlineStr">
        <is>
          <t>port de navigation intérieure du réseau central du RTE-T, tel qu’inscrit et classé à l’annexe II du &lt;a href="https://eur-lex.europa.eu/legal-content/FR/TXT/?uri=CELEX:02013R1315-20190306" target="_blank"&gt;règlement (UE) n° 1315/2013&lt;/a&gt;</t>
        </is>
      </c>
      <c r="AR230" s="2" t="inlineStr">
        <is>
          <t>calafort uiscebhealaigh intíre den chroíghréasán TEN-T</t>
        </is>
      </c>
      <c r="AS230" s="2" t="inlineStr">
        <is>
          <t>3</t>
        </is>
      </c>
      <c r="AT230" s="2" t="inlineStr">
        <is>
          <t/>
        </is>
      </c>
      <c r="AU230" t="inlineStr">
        <is>
          <t/>
        </is>
      </c>
      <c r="AV230" s="2" t="inlineStr">
        <is>
          <t>luka unutarnjih plovnih putova osnovne mreže TEN-T</t>
        </is>
      </c>
      <c r="AW230" s="2" t="inlineStr">
        <is>
          <t>3</t>
        </is>
      </c>
      <c r="AX230" s="2" t="inlineStr">
        <is>
          <t/>
        </is>
      </c>
      <c r="AY230" t="inlineStr">
        <is>
          <t>luka unutarnjih vodnih putova osnovne ili sveobuhvatne mreže TEN-T kako je navedena i kategorizirana u Prilogu II. Uredbe (EU) br. 1315/2013</t>
        </is>
      </c>
      <c r="AZ230" s="2" t="inlineStr">
        <is>
          <t>TEN-T törzshálózati belvízi kikötő</t>
        </is>
      </c>
      <c r="BA230" s="2" t="inlineStr">
        <is>
          <t>3</t>
        </is>
      </c>
      <c r="BB230" s="2" t="inlineStr">
        <is>
          <t/>
        </is>
      </c>
      <c r="BC230" t="inlineStr">
        <is>
          <t>az 1315/2013/EU rendelet II. mellékletében felsorolt és kategóriába 
sorolt TENT-T törzshálózat vagy átfogó hálózat belvízi kikötője</t>
        </is>
      </c>
      <c r="BD230" s="2" t="inlineStr">
        <is>
          <t>porto di navigazione interna della rete centrale TEN-T</t>
        </is>
      </c>
      <c r="BE230" s="2" t="inlineStr">
        <is>
          <t>3</t>
        </is>
      </c>
      <c r="BF230" s="2" t="inlineStr">
        <is>
          <t/>
        </is>
      </c>
      <c r="BG230" t="inlineStr">
        <is>
          <t>porto di navigazione interna della rete centrale TEN-T quale riportato nell'elenco e classificato nell'allegato II del &lt;a href="https://eur-lex.europa.eu/legal-content/IT/TXT/?uri=CELEX:32013R1315" target="_blank"&gt;regolamento (UE) n. 1315/2013&lt;/a&gt;</t>
        </is>
      </c>
      <c r="BH230" s="2" t="inlineStr">
        <is>
          <t>TEN-T pagrindinio tinklo vidaus vandenų uostas</t>
        </is>
      </c>
      <c r="BI230" s="2" t="inlineStr">
        <is>
          <t>3</t>
        </is>
      </c>
      <c r="BJ230" s="2" t="inlineStr">
        <is>
          <t/>
        </is>
      </c>
      <c r="BK230" t="inlineStr">
        <is>
          <t/>
        </is>
      </c>
      <c r="BL230" s="2" t="inlineStr">
        <is>
          <t>&lt;i&gt;TEN-T&lt;/i&gt; pamattīkla iekšējo ūdensceļu osta</t>
        </is>
      </c>
      <c r="BM230" s="2" t="inlineStr">
        <is>
          <t>3</t>
        </is>
      </c>
      <c r="BN230" s="2" t="inlineStr">
        <is>
          <t/>
        </is>
      </c>
      <c r="BO230" t="inlineStr">
        <is>
          <t>&lt;i&gt;TEN-T &lt;/i&gt;pamattīkla vai visaptverošā tīkla iekšējo ūdensceļu osta, kas 
uzskaitīta un kategorizēta Regulas (ES) Nr. 1315/2013 II pielikumā</t>
        </is>
      </c>
      <c r="BP230" s="2" t="inlineStr">
        <is>
          <t>port ta' passaġġi fuq l-ilma interni tan-network ewlieni TEN-T|
port intern tan-network ewlieni TEN-T</t>
        </is>
      </c>
      <c r="BQ230" s="2" t="inlineStr">
        <is>
          <t>3|
3</t>
        </is>
      </c>
      <c r="BR230" s="2" t="inlineStr">
        <is>
          <t xml:space="preserve">|
</t>
        </is>
      </c>
      <c r="BS230" t="inlineStr">
        <is>
          <t>port ta' passaġġi fuq l-ilma interni tan-network ewlieni TEN-T kif elenkat u kkategorizzat fl-Anness II tar-Regolament UE Nru 1315/2013</t>
        </is>
      </c>
      <c r="BT230" s="2" t="inlineStr">
        <is>
          <t>binnenhaven op het TEN-T-kernnetwerk</t>
        </is>
      </c>
      <c r="BU230" s="2" t="inlineStr">
        <is>
          <t>3</t>
        </is>
      </c>
      <c r="BV230" s="2" t="inlineStr">
        <is>
          <t/>
        </is>
      </c>
      <c r="BW230" t="inlineStr">
        <is>
          <t>binnenhaven van het TEN-T-kernnetwerk, als genoemd en gecategoriseerd in bijlage II bij Verordening (EU) nr. 1315/2013</t>
        </is>
      </c>
      <c r="BX230" s="2" t="inlineStr">
        <is>
          <t>port śródlądowy sieci bazowej TEN-T</t>
        </is>
      </c>
      <c r="BY230" s="2" t="inlineStr">
        <is>
          <t>3</t>
        </is>
      </c>
      <c r="BZ230" s="2" t="inlineStr">
        <is>
          <t/>
        </is>
      </c>
      <c r="CA230" t="inlineStr">
        <is>
          <t>port śródlądowy sieci bazowej TEN-T wymieniony i sklasyfikowany w załączniku II do rozporządzenia (UE) nr 1315/2013</t>
        </is>
      </c>
      <c r="CB230" s="2" t="inlineStr">
        <is>
          <t>porto de via navegável interior da rede principal da RTE-T|
porto interior da rede principal da RTE-T</t>
        </is>
      </c>
      <c r="CC230" s="2" t="inlineStr">
        <is>
          <t>3|
3</t>
        </is>
      </c>
      <c r="CD230" s="2" t="inlineStr">
        <is>
          <t xml:space="preserve">|
</t>
        </is>
      </c>
      <c r="CE230" t="inlineStr">
        <is>
          <t>Porto de via navegável interior que faz parte do nível principal da rede transeuropeia de transportes (RTE-T), enumerado e categorizado no anexo II do &lt;a href="https://eur-lex.europa.eu/legal-content/PT/TXT/?uri=CELEX:32013R1315&amp;amp;from=PT" target="_blank"&gt;Regulamento (UE) n.º 1315/2013&lt;/a&gt;.</t>
        </is>
      </c>
      <c r="CF230" s="2" t="inlineStr">
        <is>
          <t>port interior din rețeaua centrală TEN-T</t>
        </is>
      </c>
      <c r="CG230" s="2" t="inlineStr">
        <is>
          <t>3</t>
        </is>
      </c>
      <c r="CH230" s="2" t="inlineStr">
        <is>
          <t/>
        </is>
      </c>
      <c r="CI230" t="inlineStr">
        <is>
          <t/>
        </is>
      </c>
      <c r="CJ230" s="2" t="inlineStr">
        <is>
          <t>vnútrozemský prístav základnej siete TEN-T</t>
        </is>
      </c>
      <c r="CK230" s="2" t="inlineStr">
        <is>
          <t>3</t>
        </is>
      </c>
      <c r="CL230" s="2" t="inlineStr">
        <is>
          <t/>
        </is>
      </c>
      <c r="CM230" t="inlineStr">
        <is>
          <t>prístav vnútrozemskej vodnej dopravy základnej siete TEN-T uvedený a kategorizovaný v prílohe II k &lt;a href="https://eur-lex.europa.eu/legal-content/SK/TXT/?qid=1629367920456&amp;amp;uri=CELEX%3A32013R1315#" target="_blank"&gt;nariadeniu (EÚ) č. 1315/2013&lt;/a&gt;</t>
        </is>
      </c>
      <c r="CN230" s="2" t="inlineStr">
        <is>
          <t>pristanišče na celinski plovni poti jedrnega omrežja TEN-T</t>
        </is>
      </c>
      <c r="CO230" s="2" t="inlineStr">
        <is>
          <t>3</t>
        </is>
      </c>
      <c r="CP230" s="2" t="inlineStr">
        <is>
          <t/>
        </is>
      </c>
      <c r="CQ230" t="inlineStr">
        <is>
          <t>pristanišče na celinski plovni poti jedrnega omrežja TEN-T, kot je navedeno in kategorizirano v Prilogi II k Uredbi (EU) št. 1315/2013</t>
        </is>
      </c>
      <c r="CR230" s="2" t="inlineStr">
        <is>
          <t>inlandshamn i TEN-T:s stomnät</t>
        </is>
      </c>
      <c r="CS230" s="2" t="inlineStr">
        <is>
          <t>3</t>
        </is>
      </c>
      <c r="CT230" s="2" t="inlineStr">
        <is>
          <t/>
        </is>
      </c>
      <c r="CU230" t="inlineStr">
        <is>
          <t>inlandshamn i TEN-T:s stomnät, enligt förteckningen och kategoriseringen i bilaga II till förordning (EU) nr 1315/2013</t>
        </is>
      </c>
    </row>
    <row r="231">
      <c r="A231" s="1" t="str">
        <f>HYPERLINK("https://iate.europa.eu/entry/result/3619575/all", "3619575")</f>
        <v>3619575</v>
      </c>
      <c r="B231" t="inlineStr">
        <is>
          <t>ENERGY;TRANSPORT</t>
        </is>
      </c>
      <c r="C231" t="inlineStr">
        <is>
          <t>ENERGY|energy policy;TRANSPORT|transport policy</t>
        </is>
      </c>
      <c r="D231" s="2" t="inlineStr">
        <is>
          <t>услуга за презареждане с гориво</t>
        </is>
      </c>
      <c r="E231" s="2" t="inlineStr">
        <is>
          <t>3</t>
        </is>
      </c>
      <c r="F231" s="2" t="inlineStr">
        <is>
          <t/>
        </is>
      </c>
      <c r="G231" t="inlineStr">
        <is>
          <t>продажба или снабдяване с течно или газообразно алтернативно гориво чрез публично достъпна точка за презареждане с гориво</t>
        </is>
      </c>
      <c r="H231" s="2" t="inlineStr">
        <is>
          <t>služba čerpání paliva</t>
        </is>
      </c>
      <c r="I231" s="2" t="inlineStr">
        <is>
          <t>3</t>
        </is>
      </c>
      <c r="J231" s="2" t="inlineStr">
        <is>
          <t/>
        </is>
      </c>
      <c r="K231" t="inlineStr">
        <is>
          <t>prodej nebo poskytování jakéhokoli kapalného nebo plynného 
alternativního paliva prostřednictvím veřejně přístupného výdejního 
stojanu</t>
        </is>
      </c>
      <c r="L231" s="2" t="inlineStr">
        <is>
          <t>optankningstjeneste</t>
        </is>
      </c>
      <c r="M231" s="2" t="inlineStr">
        <is>
          <t>3</t>
        </is>
      </c>
      <c r="N231" s="2" t="inlineStr">
        <is>
          <t/>
        </is>
      </c>
      <c r="O231" t="inlineStr">
        <is>
          <t>salg eller levering af ethvert alternativt flydende eller gasformigt brændstof via en offentligt tilgængelig tankstander</t>
        </is>
      </c>
      <c r="P231" s="2" t="inlineStr">
        <is>
          <t>Betankungsdienst</t>
        </is>
      </c>
      <c r="Q231" s="2" t="inlineStr">
        <is>
          <t>3</t>
        </is>
      </c>
      <c r="R231" s="2" t="inlineStr">
        <is>
          <t/>
        </is>
      </c>
      <c r="S231" t="inlineStr">
        <is>
          <t>Verkauf oder Abgabe flüssiger oder gasförmiger alternativer Kraftstoffe über eine öffentlich zugängliche &lt;a href="https://iate.europa.eu/entry/result/3548583/all" target="_blank"&gt;Zapfstelle&lt;/a&gt;</t>
        </is>
      </c>
      <c r="T231" s="2" t="inlineStr">
        <is>
          <t>υπηρεσία ανεφοδιασμού</t>
        </is>
      </c>
      <c r="U231" s="2" t="inlineStr">
        <is>
          <t>3</t>
        </is>
      </c>
      <c r="V231" s="2" t="inlineStr">
        <is>
          <t/>
        </is>
      </c>
      <c r="W231" t="inlineStr">
        <is>
          <t>πώληση ή παροχή οποιουδήποτε είδους υγρών ή αέριων εναλλακτικών καυσίμων μέσω ενός προσβάσιμου στο κοινό σημείου ανεφοδιασμού</t>
        </is>
      </c>
      <c r="X231" s="2" t="inlineStr">
        <is>
          <t>refuelling service</t>
        </is>
      </c>
      <c r="Y231" s="2" t="inlineStr">
        <is>
          <t>3</t>
        </is>
      </c>
      <c r="Z231" s="2" t="inlineStr">
        <is>
          <t/>
        </is>
      </c>
      <c r="AA231" t="inlineStr">
        <is>
          <t>sale or provision of any liquid or gaseous alternative fuel through a publicly accessible refuelling point</t>
        </is>
      </c>
      <c r="AB231" s="2" t="inlineStr">
        <is>
          <t>servicio de repostaje</t>
        </is>
      </c>
      <c r="AC231" s="2" t="inlineStr">
        <is>
          <t>3</t>
        </is>
      </c>
      <c r="AD231" s="2" t="inlineStr">
        <is>
          <t/>
        </is>
      </c>
      <c r="AE231" t="inlineStr">
        <is>
          <t>Venta o suministro de
cualquier combustible alternativo líquido o gaseoso a través de un punto de
repostaje de acceso público.</t>
        </is>
      </c>
      <c r="AF231" s="2" t="inlineStr">
        <is>
          <t>tankimisteenus</t>
        </is>
      </c>
      <c r="AG231" s="2" t="inlineStr">
        <is>
          <t>3</t>
        </is>
      </c>
      <c r="AH231" s="2" t="inlineStr">
        <is>
          <t/>
        </is>
      </c>
      <c r="AI231" t="inlineStr">
        <is>
          <t>vedela või gaasilise alternatiivkütuse müük või
tarnimine üldkasutatava &lt;i&gt;tankimispunkti &lt;/i&gt;&lt;a href="/entry/result/3548583/all" id="ENTRY_TO_ENTRY_CONVERTER" target="_blank"&gt;IATE:3548583&lt;/a&gt; kaudu</t>
        </is>
      </c>
      <c r="AJ231" s="2" t="inlineStr">
        <is>
          <t>tankkauspalvelu</t>
        </is>
      </c>
      <c r="AK231" s="2" t="inlineStr">
        <is>
          <t>3</t>
        </is>
      </c>
      <c r="AL231" s="2" t="inlineStr">
        <is>
          <t/>
        </is>
      </c>
      <c r="AM231" t="inlineStr">
        <is>
          <t>nestemäisen tai kaasumaisen vaihtoehtoisen polttoaineen myynti tai toimittaminen yleisesti saatavilla olevassa tankkauspisteessä</t>
        </is>
      </c>
      <c r="AN231" s="2" t="inlineStr">
        <is>
          <t>service de ravitaillement</t>
        </is>
      </c>
      <c r="AO231" s="2" t="inlineStr">
        <is>
          <t>3</t>
        </is>
      </c>
      <c r="AP231" s="2" t="inlineStr">
        <is>
          <t/>
        </is>
      </c>
      <c r="AQ231" t="inlineStr">
        <is>
          <t>vente ou fourniture de tout carburant alternatif liquide ou gazeux par l’intermédiaire d’un &lt;a href="https://iate.europa.eu/entry/result/3556635/fr" target="_blank"&gt;point de ravitaillement ouvert au public&lt;/a&gt;</t>
        </is>
      </c>
      <c r="AR231" s="2" t="inlineStr">
        <is>
          <t>seirbhís athbhreoslaithe</t>
        </is>
      </c>
      <c r="AS231" s="2" t="inlineStr">
        <is>
          <t>3</t>
        </is>
      </c>
      <c r="AT231" s="2" t="inlineStr">
        <is>
          <t/>
        </is>
      </c>
      <c r="AU231" t="inlineStr">
        <is>
          <t>aon bhreosla ionadúil leachtach nó gásach a dhíol nó a sholáthar trí phointe athbhreoslaithe atá inrochtana don phobal</t>
        </is>
      </c>
      <c r="AV231" s="2" t="inlineStr">
        <is>
          <t>usluga opskrbe</t>
        </is>
      </c>
      <c r="AW231" s="2" t="inlineStr">
        <is>
          <t>3</t>
        </is>
      </c>
      <c r="AX231" s="2" t="inlineStr">
        <is>
          <t/>
        </is>
      </c>
      <c r="AY231" t="inlineStr">
        <is>
          <t>prodaja ili pružanje bilo kojeg tekućeg ili plinovitog alternativnog goriva s pomoću javno dostupnog mjesta za opskrbu</t>
        </is>
      </c>
      <c r="AZ231" s="2" t="inlineStr">
        <is>
          <t>egyéb töltési szolgáltatás</t>
        </is>
      </c>
      <c r="BA231" s="2" t="inlineStr">
        <is>
          <t>3</t>
        </is>
      </c>
      <c r="BB231" s="2" t="inlineStr">
        <is>
          <t/>
        </is>
      </c>
      <c r="BC231" t="inlineStr">
        <is>
          <t>folyékony vagy gáz-halmazállapotú alternatív üzemanyag nyilvános egyéb 
töltőponton keresztül történő értékesítése vagy rendelkezésre bocsátása</t>
        </is>
      </c>
      <c r="BD231" s="2" t="inlineStr">
        <is>
          <t>servizio di rifornimento</t>
        </is>
      </c>
      <c r="BE231" s="2" t="inlineStr">
        <is>
          <t>3</t>
        </is>
      </c>
      <c r="BF231" s="2" t="inlineStr">
        <is>
          <t/>
        </is>
      </c>
      <c r="BG231" t="inlineStr">
        <is>
          <t>vendita o fornitura di combustibili alternativi liquidi o gassosi attraverso un &lt;a href="https://iate.europa.eu/entry/slideshow/1632384344699/3548583/en-it" target="_blank"&gt;punto di rifornimento&lt;/a&gt; accessibile al pubblico</t>
        </is>
      </c>
      <c r="BH231" s="2" t="inlineStr">
        <is>
          <t>degalų pildymo paslauga</t>
        </is>
      </c>
      <c r="BI231" s="2" t="inlineStr">
        <is>
          <t>3</t>
        </is>
      </c>
      <c r="BJ231" s="2" t="inlineStr">
        <is>
          <t/>
        </is>
      </c>
      <c r="BK231" t="inlineStr">
        <is>
          <t>bet kokių skystųjų arba dujinių alternatyviųjų degalų pardavimas arba tiekimas per viešąjį degalų pildymo punktą</t>
        </is>
      </c>
      <c r="BL231" s="2" t="inlineStr">
        <is>
          <t>uzpildes pakalpojums</t>
        </is>
      </c>
      <c r="BM231" s="2" t="inlineStr">
        <is>
          <t>3</t>
        </is>
      </c>
      <c r="BN231" s="2" t="inlineStr">
        <is>
          <t/>
        </is>
      </c>
      <c r="BO231" t="inlineStr">
        <is>
          <t>jebkādas šķidrās vai gāzveida alternatīvās degvielas pārdošana vai nodrošināšana, izmantojot publiski pieejamu uzpildes punktu</t>
        </is>
      </c>
      <c r="BP231" s="2" t="inlineStr">
        <is>
          <t>servizz ta' riforniment</t>
        </is>
      </c>
      <c r="BQ231" s="2" t="inlineStr">
        <is>
          <t>3</t>
        </is>
      </c>
      <c r="BR231" s="2" t="inlineStr">
        <is>
          <t/>
        </is>
      </c>
      <c r="BS231" t="inlineStr">
        <is>
          <t>il-bejgħ jew il-provvista ta' kwalunkwe fjuwil alternattiv likwidu jew gassuż permezz ta' punt tar-riforniment aċċessibbli pubblikament</t>
        </is>
      </c>
      <c r="BT231" s="2" t="inlineStr">
        <is>
          <t>tankdienst</t>
        </is>
      </c>
      <c r="BU231" s="2" t="inlineStr">
        <is>
          <t>3</t>
        </is>
      </c>
      <c r="BV231" s="2" t="inlineStr">
        <is>
          <t/>
        </is>
      </c>
      <c r="BW231" t="inlineStr">
        <is>
          <t>"verkoop of levering van een vloeibare of gasvormige alternatieve brandstof via een openbaar toegankelijk tankpunt"</t>
        </is>
      </c>
      <c r="BX231" s="2" t="inlineStr">
        <is>
          <t>usługa tankowania paliw</t>
        </is>
      </c>
      <c r="BY231" s="2" t="inlineStr">
        <is>
          <t>3</t>
        </is>
      </c>
      <c r="BZ231" s="2" t="inlineStr">
        <is>
          <t/>
        </is>
      </c>
      <c r="CA231" t="inlineStr">
        <is>
          <t>sprzedaż lub dostarczenie wszelkich paliw alternatywnych ciekłych lub gazowych za pomocą ogólnodostępnego punktu tankowania paliw</t>
        </is>
      </c>
      <c r="CB231" s="2" t="inlineStr">
        <is>
          <t>serviço de abastecimento</t>
        </is>
      </c>
      <c r="CC231" s="2" t="inlineStr">
        <is>
          <t>3</t>
        </is>
      </c>
      <c r="CD231" s="2" t="inlineStr">
        <is>
          <t/>
        </is>
      </c>
      <c r="CE231" t="inlineStr">
        <is>
          <t>Venda ou fornecimento de qualquer combustível alternativo líquido ou gasoso através de um ponto de abastecimento de acesso público.</t>
        </is>
      </c>
      <c r="CF231" s="2" t="inlineStr">
        <is>
          <t>serviciu de realimentare</t>
        </is>
      </c>
      <c r="CG231" s="2" t="inlineStr">
        <is>
          <t>3</t>
        </is>
      </c>
      <c r="CH231" s="2" t="inlineStr">
        <is>
          <t/>
        </is>
      </c>
      <c r="CI231" t="inlineStr">
        <is>
          <t>vânzarea sau furnizarea oricărui combustibil alternativ lichid sau gazos
 prin intermediul unui punct de realimentare accesibil publicului</t>
        </is>
      </c>
      <c r="CJ231" s="2" t="inlineStr">
        <is>
          <t>čerpacia služba</t>
        </is>
      </c>
      <c r="CK231" s="2" t="inlineStr">
        <is>
          <t>3</t>
        </is>
      </c>
      <c r="CL231" s="2" t="inlineStr">
        <is>
          <t/>
        </is>
      </c>
      <c r="CM231" t="inlineStr">
        <is>
          <t>predaj alebo poskytovanie akéhokoľvek kvapalného alebo plynného alternatívneho paliva prostredníctvom verejne prístupného čerpacieho miesta</t>
        </is>
      </c>
      <c r="CN231" s="2" t="inlineStr">
        <is>
          <t>storitev oskrbe (z gorivom)</t>
        </is>
      </c>
      <c r="CO231" s="2" t="inlineStr">
        <is>
          <t>3</t>
        </is>
      </c>
      <c r="CP231" s="2" t="inlineStr">
        <is>
          <t/>
        </is>
      </c>
      <c r="CQ231" t="inlineStr">
        <is>
          <t>prodaja ali zagotavljanje katerega koli tekočega ali plinastega alternativnega goriva prek javno dostopnega oskrbovalnega mesta</t>
        </is>
      </c>
      <c r="CR231" s="2" t="inlineStr">
        <is>
          <t>tankningstjänst</t>
        </is>
      </c>
      <c r="CS231" s="2" t="inlineStr">
        <is>
          <t>3</t>
        </is>
      </c>
      <c r="CT231" s="2" t="inlineStr">
        <is>
          <t/>
        </is>
      </c>
      <c r="CU231" t="inlineStr">
        <is>
          <t>försäljning eller tillhandahållande av flytande eller gasformiga alternativa bränslen via en tankningspunkt som är tillgänglig för allmänheten</t>
        </is>
      </c>
    </row>
    <row r="232">
      <c r="A232" s="1" t="str">
        <f>HYPERLINK("https://iate.europa.eu/entry/result/3619573/all", "3619573")</f>
        <v>3619573</v>
      </c>
      <c r="B232" t="inlineStr">
        <is>
          <t>ENERGY;TRANSPORT</t>
        </is>
      </c>
      <c r="C232" t="inlineStr">
        <is>
          <t>ENERGY|energy policy;TRANSPORT|transport policy</t>
        </is>
      </c>
      <c r="D232" s="2" t="inlineStr">
        <is>
          <t>станция за презареждане в гориво</t>
        </is>
      </c>
      <c r="E232" s="2" t="inlineStr">
        <is>
          <t>3</t>
        </is>
      </c>
      <c r="F232" s="2" t="inlineStr">
        <is>
          <t/>
        </is>
      </c>
      <c r="G232" t="inlineStr">
        <is>
          <t>единна физическа инсталация с конкретно местоположение, състояща се от една или повече точки за презареждане с гориво</t>
        </is>
      </c>
      <c r="H232" s="2" t="inlineStr">
        <is>
          <t>čerpací stanice</t>
        </is>
      </c>
      <c r="I232" s="2" t="inlineStr">
        <is>
          <t>3</t>
        </is>
      </c>
      <c r="J232" s="2" t="inlineStr">
        <is>
          <t/>
        </is>
      </c>
      <c r="K232" t="inlineStr">
        <is>
          <t>stavba
nebo zařízení, z nichž se pohonná hmota, s výjimkou elektřiny prodává nebo
prodává a vydává zpravidla do palivové nádrže vozidla; čerpací stanicí není
stavba nebo zařízení, z nichž se pohonné hmoty pouze vydávají</t>
        </is>
      </c>
      <c r="L232" s="2" t="inlineStr">
        <is>
          <t>tankstation</t>
        </is>
      </c>
      <c r="M232" s="2" t="inlineStr">
        <is>
          <t>3</t>
        </is>
      </c>
      <c r="N232" s="2" t="inlineStr">
        <is>
          <t/>
        </is>
      </c>
      <c r="O232" t="inlineStr">
        <is>
          <t>enkelt fysisk anlæg på et bestemt sted bestående af en eller flere
&lt;a href="https://iate.europa.eu/entry/result/3548583/da" target="_blank"&gt;tankstandere&lt;/a&gt;</t>
        </is>
      </c>
      <c r="P232" s="2" t="inlineStr">
        <is>
          <t>Tankstelle</t>
        </is>
      </c>
      <c r="Q232" s="2" t="inlineStr">
        <is>
          <t>3</t>
        </is>
      </c>
      <c r="R232" s="2" t="inlineStr">
        <is>
          <t/>
        </is>
      </c>
      <c r="S232" t="inlineStr">
        <is>
          <t>einzige physische Anlage an einem bestimmten Standort, die aus einer oder mehreren &lt;a href="https://iate.europa.eu/entry/result/3548583/all" target="_blank"&gt;Zapfstellen&lt;/a&gt; besteht</t>
        </is>
      </c>
      <c r="T232" s="2" t="inlineStr">
        <is>
          <t>σταθμός ανεφοδιασμού</t>
        </is>
      </c>
      <c r="U232" s="2" t="inlineStr">
        <is>
          <t>3</t>
        </is>
      </c>
      <c r="V232" s="2" t="inlineStr">
        <is>
          <t/>
        </is>
      </c>
      <c r="W232" t="inlineStr">
        <is>
          <t>μεμονωμένη φυσική εγκατάσταση σε συγκεκριμένη τοποθεσία που αποτελείται από ένα ή περισσότερα σημεία ανεφοδιασμού</t>
        </is>
      </c>
      <c r="X232" s="2" t="inlineStr">
        <is>
          <t>refuelling station</t>
        </is>
      </c>
      <c r="Y232" s="2" t="inlineStr">
        <is>
          <t>3</t>
        </is>
      </c>
      <c r="Z232" s="2" t="inlineStr">
        <is>
          <t/>
        </is>
      </c>
      <c r="AA232" t="inlineStr">
        <is>
          <t>single physical installation at a specific location, consisting of one or more refuelling points</t>
        </is>
      </c>
      <c r="AB232" s="2" t="inlineStr">
        <is>
          <t>estación de repostaje</t>
        </is>
      </c>
      <c r="AC232" s="2" t="inlineStr">
        <is>
          <t>3</t>
        </is>
      </c>
      <c r="AD232" s="2" t="inlineStr">
        <is>
          <t/>
        </is>
      </c>
      <c r="AE232" t="inlineStr">
        <is>
          <t>Una única instalación física situada en un lugar
determinado, que consta de uno o más puntos de repostaje.</t>
        </is>
      </c>
      <c r="AF232" s="2" t="inlineStr">
        <is>
          <t>tankla</t>
        </is>
      </c>
      <c r="AG232" s="2" t="inlineStr">
        <is>
          <t>3</t>
        </is>
      </c>
      <c r="AH232" s="2" t="inlineStr">
        <is>
          <t/>
        </is>
      </c>
      <c r="AI232" t="inlineStr">
        <is>
          <t>üks füüsiline rajatis konkreetses asukohas, mis
koosneb ühest või mitmest &lt;i&gt;tankimispunktist&lt;/i&gt; &lt;a href="/entry/result/3548583/all" id="ENTRY_TO_ENTRY_CONVERTER" target="_blank"&gt;IATE:3548583&lt;/a&gt;</t>
        </is>
      </c>
      <c r="AJ232" s="2" t="inlineStr">
        <is>
          <t>tankkausasema</t>
        </is>
      </c>
      <c r="AK232" s="2" t="inlineStr">
        <is>
          <t>3</t>
        </is>
      </c>
      <c r="AL232" s="2" t="inlineStr">
        <is>
          <t/>
        </is>
      </c>
      <c r="AM232" t="inlineStr">
        <is>
          <t>tietyssä paikassa sijaitseva yksittäinen fyysinen laitteisto, joka koostuu yhdestä tai useammasta tankkauspisteestä</t>
        </is>
      </c>
      <c r="AN232" s="2" t="inlineStr">
        <is>
          <t>station de ravitaillement</t>
        </is>
      </c>
      <c r="AO232" s="2" t="inlineStr">
        <is>
          <t>3</t>
        </is>
      </c>
      <c r="AP232" s="2" t="inlineStr">
        <is>
          <t/>
        </is>
      </c>
      <c r="AQ232" t="inlineStr">
        <is>
          <t>installation physique unique en un lieu spécifique, composée d’un ou de plusieurs &lt;a href="https://iate.europa.eu/entry/result/3548583/fr" target="_blank"&gt;points de ravitaillement&lt;/a&gt;</t>
        </is>
      </c>
      <c r="AR232" s="2" t="inlineStr">
        <is>
          <t>stáisiún athbhreoslaithe</t>
        </is>
      </c>
      <c r="AS232" s="2" t="inlineStr">
        <is>
          <t>3</t>
        </is>
      </c>
      <c r="AT232" s="2" t="inlineStr">
        <is>
          <t/>
        </is>
      </c>
      <c r="AU232" t="inlineStr">
        <is>
          <t>suiteáil fhisiceach aonair ag suíomh sonrach, ina bhfuil pointe athbhreoslaithe amháin nó níos mó</t>
        </is>
      </c>
      <c r="AV232" s="2" t="inlineStr">
        <is>
          <t>postaja za opskrbu</t>
        </is>
      </c>
      <c r="AW232" s="2" t="inlineStr">
        <is>
          <t>3</t>
        </is>
      </c>
      <c r="AX232" s="2" t="inlineStr">
        <is>
          <t/>
        </is>
      </c>
      <c r="AY232" t="inlineStr">
        <is>
          <t>jedno fizičko postrojenje na određenoj lokaciji koje se sastoji od jednog ili više mjesta za opskrbu</t>
        </is>
      </c>
      <c r="AZ232" s="2" t="inlineStr">
        <is>
          <t>egyéb töltőállomás</t>
        </is>
      </c>
      <c r="BA232" s="2" t="inlineStr">
        <is>
          <t>3</t>
        </is>
      </c>
      <c r="BB232" s="2" t="inlineStr">
        <is>
          <t/>
        </is>
      </c>
      <c r="BC232" t="inlineStr">
        <is>
          <t>egy adott helyen található egyetlen fizikai létesítmény, amely egy vagy több egyéb töltőpontból áll</t>
        </is>
      </c>
      <c r="BD232" s="2" t="inlineStr">
        <is>
          <t>stazione di rifornimento</t>
        </is>
      </c>
      <c r="BE232" s="2" t="inlineStr">
        <is>
          <t>3</t>
        </is>
      </c>
      <c r="BF232" s="2" t="inlineStr">
        <is>
          <t/>
        </is>
      </c>
      <c r="BG232" t="inlineStr">
        <is>
          <t>singola installazione fisica posta in un luogo specifico, costituita da uno o più punti di rifornimento</t>
        </is>
      </c>
      <c r="BH232" s="2" t="inlineStr">
        <is>
          <t>degalinė|
degalų pildymo stotelė</t>
        </is>
      </c>
      <c r="BI232" s="2" t="inlineStr">
        <is>
          <t>3|
3</t>
        </is>
      </c>
      <c r="BJ232" s="2" t="inlineStr">
        <is>
          <t xml:space="preserve">|
</t>
        </is>
      </c>
      <c r="BK232" t="inlineStr">
        <is>
          <t>vienas fizinis įrenginys konkrečioje vietoje, kurį sudaro vienas arba keli degalų pildymo punktai</t>
        </is>
      </c>
      <c r="BL232" s="2" t="inlineStr">
        <is>
          <t>uzpildes stacija</t>
        </is>
      </c>
      <c r="BM232" s="2" t="inlineStr">
        <is>
          <t>3</t>
        </is>
      </c>
      <c r="BN232" s="2" t="inlineStr">
        <is>
          <t/>
        </is>
      </c>
      <c r="BO232" t="inlineStr">
        <is>
          <t>konkrētā vietā esoša atsevišķa fiziska iekārta, kas sastāv no viena vai vairākiem &lt;a href="https://iate.europa.eu/entry/result/3548583/lv" target="_blank"&gt;uzpildes punktiem&lt;/a&gt;</t>
        </is>
      </c>
      <c r="BP232" s="2" t="inlineStr">
        <is>
          <t>stazzjon tar-riforniment</t>
        </is>
      </c>
      <c r="BQ232" s="2" t="inlineStr">
        <is>
          <t>3</t>
        </is>
      </c>
      <c r="BR232" s="2" t="inlineStr">
        <is>
          <t/>
        </is>
      </c>
      <c r="BS232" t="inlineStr">
        <is>
          <t>installazzjoni fiżika unika f'post speċifiku, li tikkonsisti minn punt tar-riforniment wieħed jew aktar</t>
        </is>
      </c>
      <c r="BT232" s="2" t="inlineStr">
        <is>
          <t>tankstation</t>
        </is>
      </c>
      <c r="BU232" s="2" t="inlineStr">
        <is>
          <t>3</t>
        </is>
      </c>
      <c r="BV232" s="2" t="inlineStr">
        <is>
          <t/>
        </is>
      </c>
      <c r="BW232" t="inlineStr">
        <is>
          <t>enkele fysieke installatie op een specifieke locatie, bestaande uit een of meer tankpunten</t>
        </is>
      </c>
      <c r="BX232" s="2" t="inlineStr">
        <is>
          <t>stacja tankowania paliw</t>
        </is>
      </c>
      <c r="BY232" s="2" t="inlineStr">
        <is>
          <t>3</t>
        </is>
      </c>
      <c r="BZ232" s="2" t="inlineStr">
        <is>
          <t/>
        </is>
      </c>
      <c r="CA232" t="inlineStr">
        <is>
          <t>jedna fizyczna instalacja w określonej lokalizacji, składającą się z co najmniej jednego punktu tankowania paliw</t>
        </is>
      </c>
      <c r="CB232" s="2" t="inlineStr">
        <is>
          <t>estação de abastecimento</t>
        </is>
      </c>
      <c r="CC232" s="2" t="inlineStr">
        <is>
          <t>3</t>
        </is>
      </c>
      <c r="CD232" s="2" t="inlineStr">
        <is>
          <t/>
        </is>
      </c>
      <c r="CE232" t="inlineStr">
        <is>
          <t>Instalação física individual num local específico, constituída por um ou mais pontos de abastecimento.</t>
        </is>
      </c>
      <c r="CF232" s="2" t="inlineStr">
        <is>
          <t>stație de realimentare</t>
        </is>
      </c>
      <c r="CG232" s="2" t="inlineStr">
        <is>
          <t>3</t>
        </is>
      </c>
      <c r="CH232" s="2" t="inlineStr">
        <is>
          <t/>
        </is>
      </c>
      <c r="CI232" t="inlineStr">
        <is>
          <t/>
        </is>
      </c>
      <c r="CJ232" s="2" t="inlineStr">
        <is>
          <t>čerpacia stanica</t>
        </is>
      </c>
      <c r="CK232" s="2" t="inlineStr">
        <is>
          <t>3</t>
        </is>
      </c>
      <c r="CL232" s="2" t="inlineStr">
        <is>
          <t/>
        </is>
      </c>
      <c r="CM232" t="inlineStr">
        <is>
          <t>jedno fyzické zariadenie na konkrétnom mieste, ktoré pozostáva z jedného alebo viacerých &lt;a href="https://iate.europa.eu/entry/result/3548583/sk" target="_blank"&gt;čerpacích miest&lt;/a&gt;</t>
        </is>
      </c>
      <c r="CN232" s="2" t="inlineStr">
        <is>
          <t>oskrbovalna postaja</t>
        </is>
      </c>
      <c r="CO232" s="2" t="inlineStr">
        <is>
          <t>3</t>
        </is>
      </c>
      <c r="CP232" s="2" t="inlineStr">
        <is>
          <t/>
        </is>
      </c>
      <c r="CQ232" t="inlineStr">
        <is>
          <t>ena sama fizična naprava na določeni lokaciji, ki je sestavljena iz enega ali več oskrbovalnih mest</t>
        </is>
      </c>
      <c r="CR232" s="2" t="inlineStr">
        <is>
          <t>tankningsstation</t>
        </is>
      </c>
      <c r="CS232" s="2" t="inlineStr">
        <is>
          <t>3</t>
        </is>
      </c>
      <c r="CT232" s="2" t="inlineStr">
        <is>
          <t/>
        </is>
      </c>
      <c r="CU232" t="inlineStr">
        <is>
          <t>enskild fysisk anläggning som finns på en viss plats och som består av en eller flera tankningspunkter</t>
        </is>
      </c>
    </row>
    <row r="233">
      <c r="A233" s="1" t="str">
        <f>HYPERLINK("https://iate.europa.eu/entry/result/3619572/all", "3619572")</f>
        <v>3619572</v>
      </c>
      <c r="B233" t="inlineStr">
        <is>
          <t>TRANSPORT;ENERGY</t>
        </is>
      </c>
      <c r="C233" t="inlineStr">
        <is>
          <t>TRANSPORT|land transport|land transport|road transport;ENERGY|energy policy</t>
        </is>
      </c>
      <c r="D233" s="2" t="inlineStr">
        <is>
          <t>услуга за зареждане с електроенергия</t>
        </is>
      </c>
      <c r="E233" s="2" t="inlineStr">
        <is>
          <t>3</t>
        </is>
      </c>
      <c r="F233" s="2" t="inlineStr">
        <is>
          <t/>
        </is>
      </c>
      <c r="G233" t="inlineStr">
        <is>
          <t>продажбата или подаването на електроенергия, в т.ч. съответни услуги, чрез публично достъпна зарядна точка</t>
        </is>
      </c>
      <c r="H233" s="2" t="inlineStr">
        <is>
          <t>služba dobíjení|
dobíjecí služba</t>
        </is>
      </c>
      <c r="I233" s="2" t="inlineStr">
        <is>
          <t>3|
3</t>
        </is>
      </c>
      <c r="J233" s="2" t="inlineStr">
        <is>
          <t xml:space="preserve">|
</t>
        </is>
      </c>
      <c r="K233" t="inlineStr">
        <is>
          <t>prodej nebo poskytování elektřiny, včetně souvisejících služeb, prostřednictvím veřejně přístupného dobíjecího bodu</t>
        </is>
      </c>
      <c r="L233" s="2" t="inlineStr">
        <is>
          <t>opladningstjeneste|
ladetjeneste</t>
        </is>
      </c>
      <c r="M233" s="2" t="inlineStr">
        <is>
          <t>3|
3</t>
        </is>
      </c>
      <c r="N233" s="2" t="inlineStr">
        <is>
          <t xml:space="preserve">|
</t>
        </is>
      </c>
      <c r="O233" t="inlineStr">
        <is>
          <t>salg eller levering af elektricitet, herunder relaterede tjenester, gennem en offentligt tilgængelig &lt;a href="https://iate.europa.eu/entry/result/3548582/da" target="_blank"&gt;ladestander&lt;/a&gt;</t>
        </is>
      </c>
      <c r="P233" s="2" t="inlineStr">
        <is>
          <t>Aufladedienst</t>
        </is>
      </c>
      <c r="Q233" s="2" t="inlineStr">
        <is>
          <t>3</t>
        </is>
      </c>
      <c r="R233" s="2" t="inlineStr">
        <is>
          <t/>
        </is>
      </c>
      <c r="S233" t="inlineStr">
        <is>
          <t>Verkauf oder Bereitstellung von Strom, einschließlich damit zusammenhängender Dienstleistungen, über einen öffentlich zugänglichen &lt;a href="https://iate.europa.eu/entry/result/3548582/all" target="_blank"&gt;Ladepunkt&lt;/a&gt;</t>
        </is>
      </c>
      <c r="T233" s="2" t="inlineStr">
        <is>
          <t>υπηρεσία επαναφόρτισης</t>
        </is>
      </c>
      <c r="U233" s="2" t="inlineStr">
        <is>
          <t>3</t>
        </is>
      </c>
      <c r="V233" s="2" t="inlineStr">
        <is>
          <t/>
        </is>
      </c>
      <c r="W233" t="inlineStr">
        <is>
          <t>πώληση ή παροχή ηλεκτρικής ενέργειας, καθώς και συναφών υπηρεσιών, μέσω ενός προσβάσιμου στο κοινό σημείου επαναφόρτισης</t>
        </is>
      </c>
      <c r="X233" s="2" t="inlineStr">
        <is>
          <t>recharging service</t>
        </is>
      </c>
      <c r="Y233" s="2" t="inlineStr">
        <is>
          <t>3</t>
        </is>
      </c>
      <c r="Z233" s="2" t="inlineStr">
        <is>
          <t/>
        </is>
      </c>
      <c r="AA233" t="inlineStr">
        <is>
          <t>sale or provision of electricity, including related services, through a publicly accessible recharging point</t>
        </is>
      </c>
      <c r="AB233" s="2" t="inlineStr">
        <is>
          <t>servicio de recarga</t>
        </is>
      </c>
      <c r="AC233" s="2" t="inlineStr">
        <is>
          <t>3</t>
        </is>
      </c>
      <c r="AD233" s="2" t="inlineStr">
        <is>
          <t/>
        </is>
      </c>
      <c r="AE233" t="inlineStr">
        <is>
          <t>Venta o suministro de electricidad, incluidos
los servicios conexos, a través de un punto de recarga de acceso público.</t>
        </is>
      </c>
      <c r="AF233" s="2" t="inlineStr">
        <is>
          <t>laadimisteenus</t>
        </is>
      </c>
      <c r="AG233" s="2" t="inlineStr">
        <is>
          <t>3</t>
        </is>
      </c>
      <c r="AH233" s="2" t="inlineStr">
        <is>
          <t/>
        </is>
      </c>
      <c r="AI233" t="inlineStr">
        <is>
          <t>elektrienergia, sealhulgas sellega seotud
teenuste müük või pakkumine üldkasutatava &lt;i&gt;laadimispunkti&lt;/i&gt; &lt;a href="/entry/result/3548582/all" id="ENTRY_TO_ENTRY_CONVERTER" target="_blank"&gt;IATE:3548582&lt;/a&gt; kaudu</t>
        </is>
      </c>
      <c r="AJ233" s="2" t="inlineStr">
        <is>
          <t>latauspalvelu</t>
        </is>
      </c>
      <c r="AK233" s="2" t="inlineStr">
        <is>
          <t>3</t>
        </is>
      </c>
      <c r="AL233" s="2" t="inlineStr">
        <is>
          <t/>
        </is>
      </c>
      <c r="AM233" t="inlineStr">
        <is>
          <t>yleisesti saatavilla olevan latauspisteen kautta tapahtuva sähkön myynti tai toimittaminen, mukaan lukien siihen liittyvät palvelut</t>
        </is>
      </c>
      <c r="AN233" s="2" t="inlineStr">
        <is>
          <t>service de recharge</t>
        </is>
      </c>
      <c r="AO233" s="2" t="inlineStr">
        <is>
          <t>3</t>
        </is>
      </c>
      <c r="AP233" s="2" t="inlineStr">
        <is>
          <t/>
        </is>
      </c>
      <c r="AQ233" t="inlineStr">
        <is>
          <t>vente ou fourniture d’électricité, y compris les services connexes, par l’intermédiaire d’un point de recharge ouvert au public</t>
        </is>
      </c>
      <c r="AR233" s="2" t="inlineStr">
        <is>
          <t>seirbhís athluchtaithe</t>
        </is>
      </c>
      <c r="AS233" s="2" t="inlineStr">
        <is>
          <t>3</t>
        </is>
      </c>
      <c r="AT233" s="2" t="inlineStr">
        <is>
          <t/>
        </is>
      </c>
      <c r="AU233" t="inlineStr">
        <is>
          <t>leictreachas a dhíol nó a sholáthar, lena n‑áirítear seirbhísí gaolmhara, trí phointe athluchtaithe atá inrochtana don phobal</t>
        </is>
      </c>
      <c r="AV233" s="2" t="inlineStr">
        <is>
          <t>usluga punjenja</t>
        </is>
      </c>
      <c r="AW233" s="2" t="inlineStr">
        <is>
          <t>3</t>
        </is>
      </c>
      <c r="AX233" s="2" t="inlineStr">
        <is>
          <t/>
        </is>
      </c>
      <c r="AY233" t="inlineStr">
        <is>
          <t>prodaja ili pružanje električne energije, uključujući povezane usluge, putem javno dostupnog mjesta za punjenje</t>
        </is>
      </c>
      <c r="AZ233" s="2" t="inlineStr">
        <is>
          <t>elektromos töltési szolgáltatás</t>
        </is>
      </c>
      <c r="BA233" s="2" t="inlineStr">
        <is>
          <t>3</t>
        </is>
      </c>
      <c r="BB233" s="2" t="inlineStr">
        <is>
          <t/>
        </is>
      </c>
      <c r="BC233" t="inlineStr">
        <is>
          <t>villamos energia – és a kapcsolódó szolgáltatások – nyilvános elektromos
 töltőponton keresztül történő értékesítése vagy rendelkezésre bocsátása</t>
        </is>
      </c>
      <c r="BD233" s="2" t="inlineStr">
        <is>
          <t>servizio di ricarica</t>
        </is>
      </c>
      <c r="BE233" s="2" t="inlineStr">
        <is>
          <t>3</t>
        </is>
      </c>
      <c r="BF233" s="2" t="inlineStr">
        <is>
          <t/>
        </is>
      </c>
      <c r="BG233" t="inlineStr">
        <is>
          <t>vendita o fornitura di elettricità, comprensiva dei relativi servizi, attraverso un punto di ricarica accessibile al pubblico</t>
        </is>
      </c>
      <c r="BH233" s="2" t="inlineStr">
        <is>
          <t>įkrovimo paslauga</t>
        </is>
      </c>
      <c r="BI233" s="2" t="inlineStr">
        <is>
          <t>3</t>
        </is>
      </c>
      <c r="BJ233" s="2" t="inlineStr">
        <is>
          <t/>
        </is>
      </c>
      <c r="BK233" t="inlineStr">
        <is>
          <t/>
        </is>
      </c>
      <c r="BL233" s="2" t="inlineStr">
        <is>
          <t>uzlādes pakalpojums</t>
        </is>
      </c>
      <c r="BM233" s="2" t="inlineStr">
        <is>
          <t>3</t>
        </is>
      </c>
      <c r="BN233" s="2" t="inlineStr">
        <is>
          <t/>
        </is>
      </c>
      <c r="BO233" t="inlineStr">
        <is>
          <t>elektroenerģijas, arī saistītu pakalpojumu, pārdošana vai nodrošināšana, izmantojot publiski pieejamu uzlādes punktu</t>
        </is>
      </c>
      <c r="BP233" s="2" t="inlineStr">
        <is>
          <t>servizz tal-irriċarġjar</t>
        </is>
      </c>
      <c r="BQ233" s="2" t="inlineStr">
        <is>
          <t>3</t>
        </is>
      </c>
      <c r="BR233" s="2" t="inlineStr">
        <is>
          <t/>
        </is>
      </c>
      <c r="BS233" t="inlineStr">
        <is>
          <t>il-bejgħ jew il-forniment tal-elettriku, inklużi servizzi relatati, permezz ta’ punt tal-irriċarġjar aċċessibbli għall-pubbliku</t>
        </is>
      </c>
      <c r="BT233" s="2" t="inlineStr">
        <is>
          <t>laaddienst</t>
        </is>
      </c>
      <c r="BU233" s="2" t="inlineStr">
        <is>
          <t>3</t>
        </is>
      </c>
      <c r="BV233" s="2" t="inlineStr">
        <is>
          <t/>
        </is>
      </c>
      <c r="BW233" t="inlineStr">
        <is>
          <t>"verkoop of levering van elektriciteit, met inbegrip van aanverwante diensten, via een openbaar toegankelijk laadpunt"</t>
        </is>
      </c>
      <c r="BX233" t="inlineStr">
        <is>
          <t/>
        </is>
      </c>
      <c r="BY233" t="inlineStr">
        <is>
          <t/>
        </is>
      </c>
      <c r="BZ233" t="inlineStr">
        <is>
          <t/>
        </is>
      </c>
      <c r="CA233" t="inlineStr">
        <is>
          <t/>
        </is>
      </c>
      <c r="CB233" s="2" t="inlineStr">
        <is>
          <t>serviço de carregamento</t>
        </is>
      </c>
      <c r="CC233" s="2" t="inlineStr">
        <is>
          <t>3</t>
        </is>
      </c>
      <c r="CD233" s="2" t="inlineStr">
        <is>
          <t/>
        </is>
      </c>
      <c r="CE233" t="inlineStr">
        <is>
          <t>Venda ou o fornecimento de eletricidade, incluindo serviços conexos, através de um ponto de carregamento acessível ao público.</t>
        </is>
      </c>
      <c r="CF233" s="2" t="inlineStr">
        <is>
          <t>serviciu de reîncărcare</t>
        </is>
      </c>
      <c r="CG233" s="2" t="inlineStr">
        <is>
          <t>3</t>
        </is>
      </c>
      <c r="CH233" s="2" t="inlineStr">
        <is>
          <t/>
        </is>
      </c>
      <c r="CI233" t="inlineStr">
        <is>
          <t/>
        </is>
      </c>
      <c r="CJ233" s="2" t="inlineStr">
        <is>
          <t>nabíjacia služba</t>
        </is>
      </c>
      <c r="CK233" s="2" t="inlineStr">
        <is>
          <t>3</t>
        </is>
      </c>
      <c r="CL233" s="2" t="inlineStr">
        <is>
          <t/>
        </is>
      </c>
      <c r="CM233" t="inlineStr">
        <is>
          <t>predaj alebo poskytovanie elektriny vrátane súvisiacich služieb prostredníctvom verejne prístupného nabíjacieho miesta</t>
        </is>
      </c>
      <c r="CN233" s="2" t="inlineStr">
        <is>
          <t>storitev polnjenja</t>
        </is>
      </c>
      <c r="CO233" s="2" t="inlineStr">
        <is>
          <t>3</t>
        </is>
      </c>
      <c r="CP233" s="2" t="inlineStr">
        <is>
          <t/>
        </is>
      </c>
      <c r="CQ233" t="inlineStr">
        <is>
          <t>prodaja ali zagotavljanje električne energije, vključno s povezanimi storitvami, prek javno dostopnega polnilnega mesta</t>
        </is>
      </c>
      <c r="CR233" s="2" t="inlineStr">
        <is>
          <t>laddningstjänst</t>
        </is>
      </c>
      <c r="CS233" s="2" t="inlineStr">
        <is>
          <t>3</t>
        </is>
      </c>
      <c r="CT233" s="2" t="inlineStr">
        <is>
          <t/>
        </is>
      </c>
      <c r="CU233" t="inlineStr">
        <is>
          <t>försäljning eller tillhandahållande av elektricitet, inklusive tillhörande tjänster, via en laddningspunkt som är tillgänglig för allmänheten</t>
        </is>
      </c>
    </row>
    <row r="234">
      <c r="A234" s="1" t="str">
        <f>HYPERLINK("https://iate.europa.eu/entry/result/3619568/all", "3619568")</f>
        <v>3619568</v>
      </c>
      <c r="B234" t="inlineStr">
        <is>
          <t>ENERGY;TRANSPORT</t>
        </is>
      </c>
      <c r="C234" t="inlineStr">
        <is>
          <t>ENERGY|energy policy;TRANSPORT|land transport|land transport</t>
        </is>
      </c>
      <c r="D234" s="2" t="inlineStr">
        <is>
          <t>цифрово свързана зарядна точка</t>
        </is>
      </c>
      <c r="E234" s="2" t="inlineStr">
        <is>
          <t>3</t>
        </is>
      </c>
      <c r="F234" s="2" t="inlineStr">
        <is>
          <t/>
        </is>
      </c>
      <c r="G234" t="inlineStr">
        <is>
          <t>зарядна точка, която може да изпраща и получава информация в реално време, да комуникира двупосочно с електроенергийната мрежа и електрическото превозно средство, и която може да бъде наблюдавана и контролирана от разстояние, включително за започване и спиране на зарядната сесия и за измерване на потоците на електроенергията</t>
        </is>
      </c>
      <c r="H234" s="2" t="inlineStr">
        <is>
          <t>digitálně propojený dobíjecí bod</t>
        </is>
      </c>
      <c r="I234" s="2" t="inlineStr">
        <is>
          <t>2</t>
        </is>
      </c>
      <c r="J234" s="2" t="inlineStr">
        <is>
          <t/>
        </is>
      </c>
      <c r="K234" t="inlineStr">
        <is>
          <t>dobíjecí bod, který může odesílat a přijímat informace v reálném čase, 
komunikovat obousměrně jak s elektrickou sítí, tak s elektrickým 
vozidlem, a lze jej dálkově monitorovat a řídit, včetně zahájení a 
ukončení procesu dobíjení a měření toků elektřiny</t>
        </is>
      </c>
      <c r="L234" s="2" t="inlineStr">
        <is>
          <t>digitalt forbundet ladepunkt|
digitalt forbundet ladestander</t>
        </is>
      </c>
      <c r="M234" s="2" t="inlineStr">
        <is>
          <t>3|
3</t>
        </is>
      </c>
      <c r="N234" s="2" t="inlineStr">
        <is>
          <t xml:space="preserve">|
</t>
        </is>
      </c>
      <c r="O234" t="inlineStr">
        <is>
          <t>&lt;a href="https://iate.europa.eu/entry/result/3548582/da" target="_blank"&gt;ladestander&lt;/a&gt;, der kan sende og modtage oplysninger i realtid, kommunikere dobbeltrettet med elnettet og det elektriske køretøj, og som kan fjernovervåges og styres, herunder til at starte og standse opladningssessionen og måle elektricitetsstrømme</t>
        </is>
      </c>
      <c r="P234" s="2" t="inlineStr">
        <is>
          <t>digital vernetzter Ladepunkt</t>
        </is>
      </c>
      <c r="Q234" s="2" t="inlineStr">
        <is>
          <t>3</t>
        </is>
      </c>
      <c r="R234" s="2" t="inlineStr">
        <is>
          <t/>
        </is>
      </c>
      <c r="S234" t="inlineStr">
        <is>
          <t>&lt;a href="https://iate.europa.eu/entry/result/3548582/all" target="_blank"&gt;Ladepunkt&lt;/a&gt;, der Informationen in Echtzeit senden und empfangen kann, bidirektional mit dem Stromnetz und dem Elektrofahrzeug kommunizieren kann und aus der Ferne überwacht und gesteuert – einschließlich Start und Stopp des Ladevorgangs und Messung des Stromflusses – werden kann</t>
        </is>
      </c>
      <c r="T234" s="2" t="inlineStr">
        <is>
          <t>ψηφιακά συνδεδεμένο σημείο επαναφόρτισης</t>
        </is>
      </c>
      <c r="U234" s="2" t="inlineStr">
        <is>
          <t>3</t>
        </is>
      </c>
      <c r="V234" s="2" t="inlineStr">
        <is>
          <t/>
        </is>
      </c>
      <c r="W234" t="inlineStr">
        <is>
          <t>σημείο επαναφόρτισης που μπορεί να στέλνει και να λαμβάνει πληροφορίες σε πραγματικό χρόνο, να επικοινωνεί αμφίδρομα με το δίκτυο ηλεκτροδότησης και το ηλεκτρικό όχημα και που μπορεί να παρακολουθείται και να ελέγχεται εξ αποστάσεως, μεταξύ άλλων για την έναρξη και τη διακοπή της περιόδου επαναφόρτισης και για τη μέτρηση της ροής ηλεκτρικής ενέργειας</t>
        </is>
      </c>
      <c r="X234" s="2" t="inlineStr">
        <is>
          <t>digitally-connected recharging point</t>
        </is>
      </c>
      <c r="Y234" s="2" t="inlineStr">
        <is>
          <t>3</t>
        </is>
      </c>
      <c r="Z234" s="2" t="inlineStr">
        <is>
          <t/>
        </is>
      </c>
      <c r="AA234" t="inlineStr">
        <is>
          <t>recharging point that can send and receive information in real time, communicate bi-directionally with the electricity grid and the electric vehicle, and that can be remotely monitored and controlled, including to start and stop the recharging session and to measure electricity flows</t>
        </is>
      </c>
      <c r="AB234" s="2" t="inlineStr">
        <is>
          <t>punto de recarga conectado digitalmente</t>
        </is>
      </c>
      <c r="AC234" s="2" t="inlineStr">
        <is>
          <t>3</t>
        </is>
      </c>
      <c r="AD234" s="2" t="inlineStr">
        <is>
          <t/>
        </is>
      </c>
      <c r="AE234" t="inlineStr">
        <is>
          <t>Punto
de recarga que puede enviar y recibir información en tiempo real, comunicarse
bidireccionalmente con la red eléctrica y el vehículo eléctrico y supervisarse
y controlarse a distancia, incluso para iniciar y detener la sesión de recarga
y medir los flujos de electricidad.</t>
        </is>
      </c>
      <c r="AF234" s="2" t="inlineStr">
        <is>
          <t>digitaalselt ühendatud laadimispunkt</t>
        </is>
      </c>
      <c r="AG234" s="2" t="inlineStr">
        <is>
          <t>2</t>
        </is>
      </c>
      <c r="AH234" s="2" t="inlineStr">
        <is>
          <t/>
        </is>
      </c>
      <c r="AI234" t="inlineStr">
        <is>
          <t>laadimispunkt, mis suudab reaalajas saata ja
vastu võtta teavet, suhelda elektrivõrgu ja elektrisõidukiga kahesuunaliselt
ning mida saab kaugjälgida ja juhtida, sealhulgas laadimisseansi alustamiseks
ja peatamiseks ning elektrivoogude mõõtmiseks</t>
        </is>
      </c>
      <c r="AJ234" s="2" t="inlineStr">
        <is>
          <t>digitaalisesti liitetty latauspiste</t>
        </is>
      </c>
      <c r="AK234" s="2" t="inlineStr">
        <is>
          <t>3</t>
        </is>
      </c>
      <c r="AL234" s="2" t="inlineStr">
        <is>
          <t/>
        </is>
      </c>
      <c r="AM234" t="inlineStr">
        <is>
          <t>latauspiste, joka voi lähettää ja vastaanottaa tietoja reaaliaikaisesti ja viestiä kaksisuuntaisesti sähköverkon ja sähköajoneuvon kanssa ja jota voidaan etävalvoa ja -ohjata muun muassa latauskerran aloittamista ja lopettamista sekä sähkövirtojen mittaamista varten</t>
        </is>
      </c>
      <c r="AN234" s="2" t="inlineStr">
        <is>
          <t>point de recharge connecté</t>
        </is>
      </c>
      <c r="AO234" s="2" t="inlineStr">
        <is>
          <t>3</t>
        </is>
      </c>
      <c r="AP234" s="2" t="inlineStr">
        <is>
          <t/>
        </is>
      </c>
      <c r="AQ234" t="inlineStr">
        <is>
          <t>point de recharge qui peut envoyer et recevoir des informations en temps réel, qui communique d’une manière bidirectionnelle avec le réseau électrique et le véhicule électrique, et qui peut être surveillé et contrôlé à distance, y compris pour démarrer et arrêter la session de recharge et mesurer les flux d’électricité</t>
        </is>
      </c>
      <c r="AR234" s="2" t="inlineStr">
        <is>
          <t>pointe athluchtaithe atá nasctha go digiteach</t>
        </is>
      </c>
      <c r="AS234" s="2" t="inlineStr">
        <is>
          <t>3</t>
        </is>
      </c>
      <c r="AT234" s="2" t="inlineStr">
        <is>
          <t/>
        </is>
      </c>
      <c r="AU234" t="inlineStr">
        <is>
          <t>pointe athluchtaithe ar féidir leis faisnéis a sheoladh agus a fháil i bhfíor‑am, cumarsáid dhéthreoch a dhéanamh leis an eangach leictreachais agus an fheithicil leictreach, agus ar féidir faireachán agus rialú cianda a dhéanamh air, lena n‑áirítear an seisiún athluchtaithe a thosú agus a stopadh agus sreafaí leictreachais a thomhas</t>
        </is>
      </c>
      <c r="AV234" s="2" t="inlineStr">
        <is>
          <t>digitalno povezano mjesto za punjenje</t>
        </is>
      </c>
      <c r="AW234" s="2" t="inlineStr">
        <is>
          <t>3</t>
        </is>
      </c>
      <c r="AX234" s="2" t="inlineStr">
        <is>
          <t/>
        </is>
      </c>
      <c r="AY234" t="inlineStr">
        <is>
          <t>mjesto za punjenje koje može slati i primati informacije u stvarnom vremenu, dvosmjerno komunicirati s električnom mrežom i električnim vozilom te koje se može daljinski pratiti i kontrolirati, uključujući pokretanje i zaustavljanje sesije punjenja i mjerenje tokova električne energije</t>
        </is>
      </c>
      <c r="AZ234" s="2" t="inlineStr">
        <is>
          <t>digitálisan csatlakoztatott elektromos töltőpont</t>
        </is>
      </c>
      <c r="BA234" s="2" t="inlineStr">
        <is>
          <t>3</t>
        </is>
      </c>
      <c r="BB234" s="2" t="inlineStr">
        <is>
          <t/>
        </is>
      </c>
      <c r="BC234" t="inlineStr">
        <is>
          <t>olyan elektromos töltőpont, amely képes valós időben információkat 
küldeni és fogadni, kétirányú kommunikációt folytatni a 
villamosenergia-hálózattal és az elektromos járművel, és amely távolról 
felügyelhető és szabályozható, többek között a töltési munkamenet 
megkezdése és leállítása, valamint a villamosenergia-áramlás mérése 
céljából</t>
        </is>
      </c>
      <c r="BD234" s="2" t="inlineStr">
        <is>
          <t>punto di ricarica connesso digitalmente</t>
        </is>
      </c>
      <c r="BE234" s="2" t="inlineStr">
        <is>
          <t>3</t>
        </is>
      </c>
      <c r="BF234" s="2" t="inlineStr">
        <is>
          <t/>
        </is>
      </c>
      <c r="BG234" t="inlineStr">
        <is>
          <t>&lt;a href="https://iate.europa.eu/entry/slideshow/1632224700701/3548582/en-it" target="_blank"&gt;punto di ricarica&lt;/a&gt; che può inviare e ricevere informazioni in tempo reale, comunicare in modo bidirezionale con la rete elettrica e il veicolo elettrico ed essere monitorato e controllato a distanza, anche per avviare e interrompere la sessione di ricarica e misurare i flussi di elettricità;</t>
        </is>
      </c>
      <c r="BH234" s="2" t="inlineStr">
        <is>
          <t>skaitmeniniais ryšiais susieta įkrovimo prieiga</t>
        </is>
      </c>
      <c r="BI234" s="2" t="inlineStr">
        <is>
          <t>2</t>
        </is>
      </c>
      <c r="BJ234" s="2" t="inlineStr">
        <is>
          <t/>
        </is>
      </c>
      <c r="BK234" t="inlineStr">
        <is>
          <t>įkrovimo prieiga, kuri gali siųsti ir gauti informaciją tikruoju laiku, palaikyti abikryptį ryšį su elektros tinklu ir elektrine transporto priemone ir kurią galima stebėti bei valdyti nuotoliniu būdu, be kita ko, siekiant pradėti ir sustabdyti įkrovimo seansą ir matuoti elektros energijos srautus</t>
        </is>
      </c>
      <c r="BL234" s="2" t="inlineStr">
        <is>
          <t>digitāli savienots uzlādes punkts</t>
        </is>
      </c>
      <c r="BM234" s="2" t="inlineStr">
        <is>
          <t>3</t>
        </is>
      </c>
      <c r="BN234" s="2" t="inlineStr">
        <is>
          <t/>
        </is>
      </c>
      <c r="BO234" t="inlineStr">
        <is>
          <t>uzlādes punkts, kas var reāllaikā nosūtīt un saņemt informāciju, divos 
virzienos savienoties ar elektrotīklu un elektrotransportlīdzekli un ko 
var attālināti uzraudzīt un vadīt, arī lai sāktu un apturētu uzlādes 
sesiju un izmērītu elektroenerģijas plūsmas</t>
        </is>
      </c>
      <c r="BP234" s="2" t="inlineStr">
        <is>
          <t>punt tal-irriċarġjar konness b'mod diġitali</t>
        </is>
      </c>
      <c r="BQ234" s="2" t="inlineStr">
        <is>
          <t>3</t>
        </is>
      </c>
      <c r="BR234" s="2" t="inlineStr">
        <is>
          <t/>
        </is>
      </c>
      <c r="BS234" t="inlineStr">
        <is>
          <t>punt tal-irriċarġjar li jista’ jibgħat u jirċievi informazzjoni f’ħin reali, jikkomunika b’mod bidirezzjonali mal-grilja tal-elettriku u mal-vettura elettrika, u jiġi mmonitorjat u kkontrollat mill-bogħod, inkluż il-bidu u l-waqfien tas-sessjoni tal-irriċarġjar u l-kejl tal-flussi tal-elettriku</t>
        </is>
      </c>
      <c r="BT234" s="2" t="inlineStr">
        <is>
          <t>digitaal verbonden laadpunt</t>
        </is>
      </c>
      <c r="BU234" s="2" t="inlineStr">
        <is>
          <t>3</t>
        </is>
      </c>
      <c r="BV234" s="2" t="inlineStr">
        <is>
          <t/>
        </is>
      </c>
      <c r="BW234" t="inlineStr">
        <is>
          <t>"laadpunt dat in realtime informatie kan verzenden en ontvangen, dat in twee richtingen met het elektriciteitsnet en met het elektrisch voertuig kan communiceren, en dat op afstand kan worden gemonitord en beheerd, onder meer om de laadsessie te starten en te stoppen en om de elektriciteitsstromen te meten"</t>
        </is>
      </c>
      <c r="BX234" s="2" t="inlineStr">
        <is>
          <t>połączony cyfrowo punkt ładowania</t>
        </is>
      </c>
      <c r="BY234" s="2" t="inlineStr">
        <is>
          <t>3</t>
        </is>
      </c>
      <c r="BZ234" s="2" t="inlineStr">
        <is>
          <t/>
        </is>
      </c>
      <c r="CA234" t="inlineStr">
        <is>
          <t>punkt ładowania, który może wysyłać i odbierać informacje w czasie rzeczywistym oraz komunikować się dwukierunkowo z siecią elektroenergetyczną i pojazdem elektrycznym oraz który można zdalnie monitorować i kontrolować, co obejmuje między innymi zdalne rozpoczęcie i zakończenie sesji ładowania oraz pomiar przepływów energii elektrycznej</t>
        </is>
      </c>
      <c r="CB234" s="2" t="inlineStr">
        <is>
          <t>ponto de carregamento conectado digitalmente|
ponto de carregamento com ligação digital</t>
        </is>
      </c>
      <c r="CC234" s="2" t="inlineStr">
        <is>
          <t>3|
3</t>
        </is>
      </c>
      <c r="CD234" s="2" t="inlineStr">
        <is>
          <t xml:space="preserve">|
</t>
        </is>
      </c>
      <c r="CE234" t="inlineStr">
        <is>
          <t>Ponto de carregamento que pode enviar e receber informações em tempo real, comunicar bidirecionalmente com a rede elétrica e o veículo elétrico e que pode ser monitorizado e controlado à distância, incluindo para iniciar e parar a sessão de carregamento e para medir os fluxos de eletricidade.</t>
        </is>
      </c>
      <c r="CF234" s="2" t="inlineStr">
        <is>
          <t>punct de reîncărcare conectat digital</t>
        </is>
      </c>
      <c r="CG234" s="2" t="inlineStr">
        <is>
          <t>3</t>
        </is>
      </c>
      <c r="CH234" s="2" t="inlineStr">
        <is>
          <t>proposed</t>
        </is>
      </c>
      <c r="CI234" t="inlineStr">
        <is>
          <t/>
        </is>
      </c>
      <c r="CJ234" s="2" t="inlineStr">
        <is>
          <t>digitálne pripojené nabíjacie miesto</t>
        </is>
      </c>
      <c r="CK234" s="2" t="inlineStr">
        <is>
          <t>3</t>
        </is>
      </c>
      <c r="CL234" s="2" t="inlineStr">
        <is>
          <t/>
        </is>
      </c>
      <c r="CM234" t="inlineStr">
        <is>
          <t>nabíjacie miesto, ktoré môže odosielať a prijímať informácie v reálnom čase, komunikovať obojsmerne s elektrizačnou sústavou a elektrickým vozidlom a ktoré možno monitorovať a ovládať na diaľku vrátane spustenia a zastavenia operácie nabíjania a merania tokov elektriny</t>
        </is>
      </c>
      <c r="CN234" s="2" t="inlineStr">
        <is>
          <t>digitalno povezano polnilno mesto</t>
        </is>
      </c>
      <c r="CO234" s="2" t="inlineStr">
        <is>
          <t>3</t>
        </is>
      </c>
      <c r="CP234" s="2" t="inlineStr">
        <is>
          <t/>
        </is>
      </c>
      <c r="CQ234" t="inlineStr">
        <is>
          <t>polnilno mesto, ki lahko pošilja in sprejema informacije v realnem času, komunicira dvosmerno z električnim omrežjem in električnim vozilom ter ga je mogoče daljinsko spremljati in nadzorovati, vključno z zagonom in ustavitvijo operacije polnjenja ter merjenjem toka električne energije</t>
        </is>
      </c>
      <c r="CR234" s="2" t="inlineStr">
        <is>
          <t>digitalt uppkopplad laddningspunkt</t>
        </is>
      </c>
      <c r="CS234" s="2" t="inlineStr">
        <is>
          <t>3</t>
        </is>
      </c>
      <c r="CT234" s="2" t="inlineStr">
        <is>
          <t/>
        </is>
      </c>
      <c r="CU234" t="inlineStr">
        <is>
          <t>laddningspunkt som kan sända och ta emot information i realtid, kommunicera i båda riktningarna med elnätet och med elfordonet och som kan fjärrövervakas och fjärrstyras, bland annat för att starta och stoppa laddningen och mäta elflödena</t>
        </is>
      </c>
    </row>
    <row r="235">
      <c r="A235" s="1" t="str">
        <f>HYPERLINK("https://iate.europa.eu/entry/result/3619525/all", "3619525")</f>
        <v>3619525</v>
      </c>
      <c r="B235" t="inlineStr">
        <is>
          <t>ENVIRONMENT</t>
        </is>
      </c>
      <c r="C235" t="inlineStr">
        <is>
          <t>ENVIRONMENT|environmental policy|climate change policy|emission trading|EU Emissions Trading Scheme</t>
        </is>
      </c>
      <c r="D235" t="inlineStr">
        <is>
          <t/>
        </is>
      </c>
      <c r="E235" t="inlineStr">
        <is>
          <t/>
        </is>
      </c>
      <c r="F235" t="inlineStr">
        <is>
          <t/>
        </is>
      </c>
      <c r="G235" t="inlineStr">
        <is>
          <t/>
        </is>
      </c>
      <c r="H235" t="inlineStr">
        <is>
          <t/>
        </is>
      </c>
      <c r="I235" t="inlineStr">
        <is>
          <t/>
        </is>
      </c>
      <c r="J235" t="inlineStr">
        <is>
          <t/>
        </is>
      </c>
      <c r="K235" t="inlineStr">
        <is>
          <t/>
        </is>
      </c>
      <c r="L235" s="2" t="inlineStr">
        <is>
          <t>vare|
CBAM-vare</t>
        </is>
      </c>
      <c r="M235" s="2" t="inlineStr">
        <is>
          <t>3|
3</t>
        </is>
      </c>
      <c r="N235" s="2" t="inlineStr">
        <is>
          <t xml:space="preserve">|
</t>
        </is>
      </c>
      <c r="O235" t="inlineStr">
        <is>
          <t>vare, der er opført i bilag I til &lt;a href="https://iate.europa.eu/entry/result/3619473/da" target="_blank"&gt;CBAM-forordningen&lt;/a&gt;</t>
        </is>
      </c>
      <c r="P235" t="inlineStr">
        <is>
          <t/>
        </is>
      </c>
      <c r="Q235" t="inlineStr">
        <is>
          <t/>
        </is>
      </c>
      <c r="R235" t="inlineStr">
        <is>
          <t/>
        </is>
      </c>
      <c r="S235" t="inlineStr">
        <is>
          <t/>
        </is>
      </c>
      <c r="T235" s="2" t="inlineStr">
        <is>
          <t>εμπόρευμα ΜΣΠΑ|
εμπόρευμα</t>
        </is>
      </c>
      <c r="U235" s="2" t="inlineStr">
        <is>
          <t>3|
3</t>
        </is>
      </c>
      <c r="V235" s="2" t="inlineStr">
        <is>
          <t xml:space="preserve">|
</t>
        </is>
      </c>
      <c r="W235" t="inlineStr">
        <is>
          <t>εμπόρευμα που καλύπτεται από τον &lt;a href="https://iate.europa.eu/entry/result/3619473/en-el" target="_blank"&gt;κανονισμό για τον ΜΣΠΑ&lt;/a&gt; και αναφέρεται στο Παράρτημα 1 του εν λόγω κανονισμού</t>
        </is>
      </c>
      <c r="X235" s="2" t="inlineStr">
        <is>
          <t>CBAM good|
good</t>
        </is>
      </c>
      <c r="Y235" s="2" t="inlineStr">
        <is>
          <t>3|
3</t>
        </is>
      </c>
      <c r="Z235" s="2" t="inlineStr">
        <is>
          <t xml:space="preserve">|
</t>
        </is>
      </c>
      <c r="AA235" t="inlineStr">
        <is>
          <t>good listed in Annex I of the &lt;a href="https://iate.europa.eu/entry/result/3619473/en" target="_blank"&gt;&lt;i&gt;CBAM Regulation&lt;/i&gt;&lt;/a&gt;</t>
        </is>
      </c>
      <c r="AB235" t="inlineStr">
        <is>
          <t/>
        </is>
      </c>
      <c r="AC235" t="inlineStr">
        <is>
          <t/>
        </is>
      </c>
      <c r="AD235" t="inlineStr">
        <is>
          <t/>
        </is>
      </c>
      <c r="AE235" t="inlineStr">
        <is>
          <t/>
        </is>
      </c>
      <c r="AF235" t="inlineStr">
        <is>
          <t/>
        </is>
      </c>
      <c r="AG235" t="inlineStr">
        <is>
          <t/>
        </is>
      </c>
      <c r="AH235" t="inlineStr">
        <is>
          <t/>
        </is>
      </c>
      <c r="AI235" t="inlineStr">
        <is>
          <t/>
        </is>
      </c>
      <c r="AJ235" s="2" t="inlineStr">
        <is>
          <t>tavara|
CBAM-tavara</t>
        </is>
      </c>
      <c r="AK235" s="2" t="inlineStr">
        <is>
          <t>3|
3</t>
        </is>
      </c>
      <c r="AL235" s="2" t="inlineStr">
        <is>
          <t xml:space="preserve">|
</t>
        </is>
      </c>
      <c r="AM235" t="inlineStr">
        <is>
          <t>&lt;a href="https://iate.europa.eu/entry/result/3619473/fi" target="_blank"&gt;CBAM:ää koskevan asetuksen&lt;time datetime="20.9.2021"&gt; (20.9.2021)&lt;/time&gt;&lt;/a&gt; soveltamisalaan kuuluvat ja sen liitteessä 1 luetellut tavarat</t>
        </is>
      </c>
      <c r="AN235" t="inlineStr">
        <is>
          <t/>
        </is>
      </c>
      <c r="AO235" t="inlineStr">
        <is>
          <t/>
        </is>
      </c>
      <c r="AP235" t="inlineStr">
        <is>
          <t/>
        </is>
      </c>
      <c r="AQ235" t="inlineStr">
        <is>
          <t/>
        </is>
      </c>
      <c r="AR235" s="2" t="inlineStr">
        <is>
          <t>earra SCCT</t>
        </is>
      </c>
      <c r="AS235" s="2" t="inlineStr">
        <is>
          <t>3</t>
        </is>
      </c>
      <c r="AT235" s="2" t="inlineStr">
        <is>
          <t/>
        </is>
      </c>
      <c r="AU235" t="inlineStr">
        <is>
          <t/>
        </is>
      </c>
      <c r="AV235" t="inlineStr">
        <is>
          <t/>
        </is>
      </c>
      <c r="AW235" t="inlineStr">
        <is>
          <t/>
        </is>
      </c>
      <c r="AX235" t="inlineStr">
        <is>
          <t/>
        </is>
      </c>
      <c r="AY235" t="inlineStr">
        <is>
          <t/>
        </is>
      </c>
      <c r="AZ235" t="inlineStr">
        <is>
          <t/>
        </is>
      </c>
      <c r="BA235" t="inlineStr">
        <is>
          <t/>
        </is>
      </c>
      <c r="BB235" t="inlineStr">
        <is>
          <t/>
        </is>
      </c>
      <c r="BC235" t="inlineStr">
        <is>
          <t/>
        </is>
      </c>
      <c r="BD235" t="inlineStr">
        <is>
          <t/>
        </is>
      </c>
      <c r="BE235" t="inlineStr">
        <is>
          <t/>
        </is>
      </c>
      <c r="BF235" t="inlineStr">
        <is>
          <t/>
        </is>
      </c>
      <c r="BG235" t="inlineStr">
        <is>
          <t/>
        </is>
      </c>
      <c r="BH235" t="inlineStr">
        <is>
          <t/>
        </is>
      </c>
      <c r="BI235" t="inlineStr">
        <is>
          <t/>
        </is>
      </c>
      <c r="BJ235" t="inlineStr">
        <is>
          <t/>
        </is>
      </c>
      <c r="BK235" t="inlineStr">
        <is>
          <t/>
        </is>
      </c>
      <c r="BL235" t="inlineStr">
        <is>
          <t/>
        </is>
      </c>
      <c r="BM235" t="inlineStr">
        <is>
          <t/>
        </is>
      </c>
      <c r="BN235" t="inlineStr">
        <is>
          <t/>
        </is>
      </c>
      <c r="BO235" t="inlineStr">
        <is>
          <t/>
        </is>
      </c>
      <c r="BP235" s="2" t="inlineStr">
        <is>
          <t>merkanzija</t>
        </is>
      </c>
      <c r="BQ235" s="2" t="inlineStr">
        <is>
          <t>3</t>
        </is>
      </c>
      <c r="BR235" s="2" t="inlineStr">
        <is>
          <t/>
        </is>
      </c>
      <c r="BS235" t="inlineStr">
        <is>
          <t>merkanzija koperta mir-Regolament CBAM u elenkata fl-Anness I tiegħu</t>
        </is>
      </c>
      <c r="BT235" t="inlineStr">
        <is>
          <t/>
        </is>
      </c>
      <c r="BU235" t="inlineStr">
        <is>
          <t/>
        </is>
      </c>
      <c r="BV235" t="inlineStr">
        <is>
          <t/>
        </is>
      </c>
      <c r="BW235" t="inlineStr">
        <is>
          <t/>
        </is>
      </c>
      <c r="BX235" s="2" t="inlineStr">
        <is>
          <t>towar objęty CBAM|
towar</t>
        </is>
      </c>
      <c r="BY235" s="2" t="inlineStr">
        <is>
          <t>3|
3</t>
        </is>
      </c>
      <c r="BZ235" s="2" t="inlineStr">
        <is>
          <t xml:space="preserve">|
</t>
        </is>
      </c>
      <c r="CA235" t="inlineStr">
        <is>
          <t>towar wymienione w załączniku 1 do &lt;a href="https://eur-lex.europa.eu/legal-content/PL/TXT/?uri=CELEX:52021PC0564" target="_blank"&gt;Wniosek ROZPORZĄDZENIE PARLAMENTU EUROPEJSKIEGO I RADY ustanawiające mechanizm dostosowywania cen na granicach z uwzględnieniem emisji CO2&lt;/a&gt;</t>
        </is>
      </c>
      <c r="CB235" s="2" t="inlineStr">
        <is>
          <t>mercadoria</t>
        </is>
      </c>
      <c r="CC235" s="2" t="inlineStr">
        <is>
          <t>3</t>
        </is>
      </c>
      <c r="CD235" s="2" t="inlineStr">
        <is>
          <t/>
        </is>
      </c>
      <c r="CE235" t="inlineStr">
        <is>
          <t>Mercadoria incluída no Anexo I do Regulamento MACF.</t>
        </is>
      </c>
      <c r="CF235" t="inlineStr">
        <is>
          <t/>
        </is>
      </c>
      <c r="CG235" t="inlineStr">
        <is>
          <t/>
        </is>
      </c>
      <c r="CH235" t="inlineStr">
        <is>
          <t/>
        </is>
      </c>
      <c r="CI235" t="inlineStr">
        <is>
          <t/>
        </is>
      </c>
      <c r="CJ235" s="2" t="inlineStr">
        <is>
          <t>tovar CBAM|
tovar|
tovar v rámci mechanizmu CBAM</t>
        </is>
      </c>
      <c r="CK235" s="2" t="inlineStr">
        <is>
          <t>3|
3|
3</t>
        </is>
      </c>
      <c r="CL235" s="2" t="inlineStr">
        <is>
          <t xml:space="preserve">|
|
</t>
        </is>
      </c>
      <c r="CM235" t="inlineStr">
        <is>
          <t>tovar uvedený v prílohe 1 k &lt;a href="https://iate.europa.eu/entry/result/3619473/sk" target="_blank"&gt;nariadeniu o mechanizme CBAM&lt;/a&gt;</t>
        </is>
      </c>
      <c r="CN235" s="2" t="inlineStr">
        <is>
          <t>blago CBAM</t>
        </is>
      </c>
      <c r="CO235" s="2" t="inlineStr">
        <is>
          <t>3</t>
        </is>
      </c>
      <c r="CP235" s="2" t="inlineStr">
        <is>
          <t/>
        </is>
      </c>
      <c r="CQ235" t="inlineStr">
        <is>
          <t/>
        </is>
      </c>
      <c r="CR235" s="2" t="inlineStr">
        <is>
          <t>CBAM-vara</t>
        </is>
      </c>
      <c r="CS235" s="2" t="inlineStr">
        <is>
          <t>3</t>
        </is>
      </c>
      <c r="CT235" s="2" t="inlineStr">
        <is>
          <t/>
        </is>
      </c>
      <c r="CU235" t="inlineStr">
        <is>
          <t>vara som omfattas av CBAM-förordningen och anges i bilaga 1 till den förordningen</t>
        </is>
      </c>
    </row>
    <row r="236">
      <c r="A236" s="1" t="str">
        <f>HYPERLINK("https://iate.europa.eu/entry/result/895909/all", "895909")</f>
        <v>895909</v>
      </c>
      <c r="B236" t="inlineStr">
        <is>
          <t>ENERGY;ENVIRONMENT</t>
        </is>
      </c>
      <c r="C236" t="inlineStr">
        <is>
          <t>ENERGY;ENVIRONMENT</t>
        </is>
      </c>
      <c r="D236" s="2" t="inlineStr">
        <is>
          <t>крайно енергопотребление|
крайно потребление на енергия</t>
        </is>
      </c>
      <c r="E236" s="2" t="inlineStr">
        <is>
          <t>3|
3</t>
        </is>
      </c>
      <c r="F236" s="2" t="inlineStr">
        <is>
          <t xml:space="preserve">|
</t>
        </is>
      </c>
      <c r="G236" t="inlineStr">
        <is>
          <t>включва цялото енергопотребление на крайните потребители</t>
        </is>
      </c>
      <c r="H236" s="2" t="inlineStr">
        <is>
          <t>konečná spotřeba energie</t>
        </is>
      </c>
      <c r="I236" s="2" t="inlineStr">
        <is>
          <t>3</t>
        </is>
      </c>
      <c r="J236" s="2" t="inlineStr">
        <is>
          <t/>
        </is>
      </c>
      <c r="K236" t="inlineStr">
        <is>
          <t>množství energie dodané ke konečnému spotřebiteli pro všechny typy využití energie</t>
        </is>
      </c>
      <c r="L236" s="2" t="inlineStr">
        <is>
          <t>endeligt energiforbrug|
slutenergiforbrug</t>
        </is>
      </c>
      <c r="M236" s="2" t="inlineStr">
        <is>
          <t>4|
4</t>
        </is>
      </c>
      <c r="N236" s="2" t="inlineStr">
        <is>
          <t xml:space="preserve">|
</t>
        </is>
      </c>
      <c r="O236" t="inlineStr">
        <is>
          <t>det energiforbrug, der er leveret til slutbrugerne, dvs. private og offentlige erhverv samt husholdninger. Formålene med energianvendelsen er fremstilling af varer og tjenester, rumopvarmning, belysning og andet apparatforbrug samt transport. Hertil kommer forbrug til ikke-energiformål, dvs. smøring, rensning og bitumen (asfalt) til asfaltering. Energiforbrug i forb. med udvinding af energi, raffinering og konvertering er ikke inkluderet i endeligt energiforbrug. Afgrænsningen og opdelingen af endeligt energiforbrug følger IEA's og Eurostats retningslinjer. Herefter skal energiforbrug til transport på vej, bane, til søs, i luften og i rør - uanset forbruger - udskilles som en særlig hovedkategori. Det betyder, at energiforbrug i erhverv og husholdninger opgøres ekskl. forbrug til transportformål</t>
        </is>
      </c>
      <c r="P236" s="2" t="inlineStr">
        <is>
          <t>energetischer Endverbrauch|
Endenergieverbrauch|
EEV</t>
        </is>
      </c>
      <c r="Q236" s="2" t="inlineStr">
        <is>
          <t>3|
3|
2</t>
        </is>
      </c>
      <c r="R236" s="2" t="inlineStr">
        <is>
          <t xml:space="preserve">|
|
</t>
        </is>
      </c>
      <c r="S236" t="inlineStr">
        <is>
          <t>die Energie, die am Ende der Energiewandlungskette in das Endgerät eingespeist wird, das die Energiedienstleistung &lt;a href="/entry/result/2210211/all" id="ENTRY_TO_ENTRY_CONVERTER" target="_blank"&gt;IATE:2210211&lt;/a&gt; erzeugt</t>
        </is>
      </c>
      <c r="T236" s="2" t="inlineStr">
        <is>
          <t>τελική κατανάλωση ενέργειας</t>
        </is>
      </c>
      <c r="U236" s="2" t="inlineStr">
        <is>
          <t>4</t>
        </is>
      </c>
      <c r="V236" s="2" t="inlineStr">
        <is>
          <t/>
        </is>
      </c>
      <c r="W236" t="inlineStr">
        <is>
          <t>&lt;b&gt;Τελική κατανάλωση ενέργειας &lt;/b&gt;είναι η ενέργεια που καταναλώνεται στους τομείς των μεταφορών, της βιομηχανίας, του εμπορίου, της γεωργίας και των νοικοκυριών. Εξαιρείται η ενέργεια που παρέχεται στον τομέα της ενεργειακής μετατροπής και στις βιομηχανίες ενέργειας αυτές καθαυτές.</t>
        </is>
      </c>
      <c r="X236" s="2" t="inlineStr">
        <is>
          <t>FEC|
final energy consumption</t>
        </is>
      </c>
      <c r="Y236" s="2" t="inlineStr">
        <is>
          <t>3|
3</t>
        </is>
      </c>
      <c r="Z236" s="2" t="inlineStr">
        <is>
          <t xml:space="preserve">|
</t>
        </is>
      </c>
      <c r="AA236" t="inlineStr">
        <is>
          <t>all energy supplied to industry, transport, households, services and agriculture</t>
        </is>
      </c>
      <c r="AB236" s="2" t="inlineStr">
        <is>
          <t>consumo energético final|
CEF|
consumo final de energía|
consumo de energía final</t>
        </is>
      </c>
      <c r="AC236" s="2" t="inlineStr">
        <is>
          <t>2|
3|
3|
4</t>
        </is>
      </c>
      <c r="AD236" s="2" t="inlineStr">
        <is>
          <t xml:space="preserve">|
|
|
</t>
        </is>
      </c>
      <c r="AE236" t="inlineStr">
        <is>
          <t>Toda la energía &lt;a href="/entry/result/1372453/all" id="ENTRY_TO_ENTRY_CONVERTER" target="_blank"&gt;IATE:1372453&lt;/a&gt; suministrada a la industria, el transporte, los hogares, los servicios y la agricultura (los consumidores finales &lt;a href="/entry/result/118754/all" id="ENTRY_TO_ENTRY_CONVERTER" target="_blank"&gt;IATE:118754&lt;/a&gt; de todos los sectores). No incluye los suministros al sector de transformación de la energía &lt;a href="/entry/result/1153667/all" id="ENTRY_TO_ENTRY_CONVERTER" target="_blank"&gt;IATE:1153667&lt;/a&gt; y a las industrias de la energía propiamente dichas.</t>
        </is>
      </c>
      <c r="AF236" s="2" t="inlineStr">
        <is>
          <t>lõppenergia tarbimine|
energia lõpptarbimine</t>
        </is>
      </c>
      <c r="AG236" s="2" t="inlineStr">
        <is>
          <t>3|
3</t>
        </is>
      </c>
      <c r="AH236" s="2" t="inlineStr">
        <is>
          <t xml:space="preserve">|
</t>
        </is>
      </c>
      <c r="AI236" t="inlineStr">
        <is>
          <t>1. kogu energia, mis tarnitakse tööstus-, transpordi-, teenuste ja põllumajandussektorile ning kodumajapidamistele. Tarned energia muundamise sektorile ja energiatööstusele endale on välja arvatud&lt;br&gt;2. energia, mis on saadud ja tarbitud pärast kõiki vahepealseid muundamisi teisteks energialiikideks (elektrienergia, soojus, kütus). Lõpptarbimisse ei kuulu kütuse kasutamine mitteenergeetilisteks vajadusteks, elektrijaamade omatarve ega kadu. Energia lõpptarbimine = primaarenergia varustatus + muundatud energia tootmine - tarbimine muundamiseks teisteks energialiikideks - energiasektori omatarve - tarbimine tooraineks - kadu.</t>
        </is>
      </c>
      <c r="AJ236" s="2" t="inlineStr">
        <is>
          <t>energian loppukäyttö|
energian loppukulutus</t>
        </is>
      </c>
      <c r="AK236" s="2" t="inlineStr">
        <is>
          <t>3|
3</t>
        </is>
      </c>
      <c r="AL236" s="2" t="inlineStr">
        <is>
          <t xml:space="preserve">|
</t>
        </is>
      </c>
      <c r="AM236" t="inlineStr">
        <is>
          <t>yritysten, kotitalouksien ja muiden kuluttajien käyttöön jäävä energiamäärä, joka eroaa kokonaiskulutuksesta sillä, että siitä on vähennetty energian siirto- ja muuntohäviöt</t>
        </is>
      </c>
      <c r="AN236" s="2" t="inlineStr">
        <is>
          <t>consommation d'énergie finale|
consommation finale d'énergie</t>
        </is>
      </c>
      <c r="AO236" s="2" t="inlineStr">
        <is>
          <t>3|
3</t>
        </is>
      </c>
      <c r="AP236" s="2" t="inlineStr">
        <is>
          <t xml:space="preserve">|
</t>
        </is>
      </c>
      <c r="AQ236" t="inlineStr">
        <is>
          <t>ensemble des quantités d'énergie à la disposition des différents secteurs utilisateurs finaux (industrie, transports, secteur résidentiel, secteur tertiaire et l'agriculture)</t>
        </is>
      </c>
      <c r="AR236" s="2" t="inlineStr">
        <is>
          <t>ídiú fuinnimh deiridh|
tomhaltas deiridh fuinnimh</t>
        </is>
      </c>
      <c r="AS236" s="2" t="inlineStr">
        <is>
          <t>4|
3</t>
        </is>
      </c>
      <c r="AT236" s="2" t="inlineStr">
        <is>
          <t xml:space="preserve">preferred|
</t>
        </is>
      </c>
      <c r="AU236" t="inlineStr">
        <is>
          <t/>
        </is>
      </c>
      <c r="AV236" s="2" t="inlineStr">
        <is>
          <t>potrošnja finalne energije|
potrošnja konačne energije</t>
        </is>
      </c>
      <c r="AW236" s="2" t="inlineStr">
        <is>
          <t>3|
3</t>
        </is>
      </c>
      <c r="AX236" s="2" t="inlineStr">
        <is>
          <t xml:space="preserve">|
</t>
        </is>
      </c>
      <c r="AY236" t="inlineStr">
        <is>
          <t/>
        </is>
      </c>
      <c r="AZ236" s="2" t="inlineStr">
        <is>
          <t>végsőenergia-fogyasztás|
végsőenergia-felhasználás</t>
        </is>
      </c>
      <c r="BA236" s="2" t="inlineStr">
        <is>
          <t>4|
4</t>
        </is>
      </c>
      <c r="BB236" s="2" t="inlineStr">
        <is>
          <t xml:space="preserve">|
</t>
        </is>
      </c>
      <c r="BC236" t="inlineStr">
        <is>
          <t>az ipar, a közlekedés, a háztartások, a közszolgáltatásokat is magukban foglaló szolgáltatások, a mezőgazdaság, az erdőgazdálkodás és halászat energiafogyasztása, beleértve az energiaágazat villamosenergia- és hőtermelésre fordított villamos energia és hő fogyasztását, valamint a villamos energia és a hő elosztásából és átviteléből származó veszteségeket, ide nem értve az átalakítási veszteségeket</t>
        </is>
      </c>
      <c r="BD236" s="2" t="inlineStr">
        <is>
          <t>consumo di energia finale|
FEC</t>
        </is>
      </c>
      <c r="BE236" s="2" t="inlineStr">
        <is>
          <t>3|
3</t>
        </is>
      </c>
      <c r="BF236" s="2" t="inlineStr">
        <is>
          <t xml:space="preserve">|
</t>
        </is>
      </c>
      <c r="BG236" t="inlineStr">
        <is>
          <t>tutta l'energia fornita per l'industria, i trasporti, le famiglie, i servizi e l'agricoltura ad esclusione delle forniture al settore della trasformazione dell'energia e alle industrie energetiche stesse</t>
        </is>
      </c>
      <c r="BH236" s="2" t="inlineStr">
        <is>
          <t>galutinės energijos suvartojimas</t>
        </is>
      </c>
      <c r="BI236" s="2" t="inlineStr">
        <is>
          <t>3</t>
        </is>
      </c>
      <c r="BJ236" s="2" t="inlineStr">
        <is>
          <t/>
        </is>
      </c>
      <c r="BK236" t="inlineStr">
        <is>
          <t>galutiniams vartotojams įvairiam vartojimui tiekiamos energijos suvartojimas</t>
        </is>
      </c>
      <c r="BL236" s="2" t="inlineStr">
        <is>
          <t>enerģijas galapatēriņš</t>
        </is>
      </c>
      <c r="BM236" s="2" t="inlineStr">
        <is>
          <t>3</t>
        </is>
      </c>
      <c r="BN236" s="2" t="inlineStr">
        <is>
          <t/>
        </is>
      </c>
      <c r="BO236" t="inlineStr">
        <is>
          <t>galalietotāju veikta piegādātās enerģijas izlietošana pašu vajadzībām</t>
        </is>
      </c>
      <c r="BP236" s="2" t="inlineStr">
        <is>
          <t>konsum finali tal-enerġija</t>
        </is>
      </c>
      <c r="BQ236" s="2" t="inlineStr">
        <is>
          <t>3</t>
        </is>
      </c>
      <c r="BR236" s="2" t="inlineStr">
        <is>
          <t/>
        </is>
      </c>
      <c r="BS236" t="inlineStr">
        <is>
          <t>l-enerġija fornuta lill-konsumatur finali għall-użi kollha tagħha. Dan jiġi kkalkulat bħala s-somma tal-konsum finali tal-enerġija mis-setturi kollha</t>
        </is>
      </c>
      <c r="BT236" s="2" t="inlineStr">
        <is>
          <t>finaal energieverbruik|
finale energievraag|
eindvraag naar energie|
eindenergieverbruik</t>
        </is>
      </c>
      <c r="BU236" s="2" t="inlineStr">
        <is>
          <t>3|
3|
3|
3</t>
        </is>
      </c>
      <c r="BV236" s="2" t="inlineStr">
        <is>
          <t xml:space="preserve">|
|
|
</t>
        </is>
      </c>
      <c r="BW236" t="inlineStr">
        <is>
          <t>hoeveelheid energie geleverd aan de eindsectoren van energie (industrie, vervoer, residentieel, landbouw, diensten en overige) die zelf nog onderverdeeld kunnen worden</t>
        </is>
      </c>
      <c r="BX236" s="2" t="inlineStr">
        <is>
          <t>zużycie energii końcowej|
finalne zużycie energii</t>
        </is>
      </c>
      <c r="BY236" s="2" t="inlineStr">
        <is>
          <t>3|
2</t>
        </is>
      </c>
      <c r="BZ236" s="2" t="inlineStr">
        <is>
          <t xml:space="preserve">preferred|
</t>
        </is>
      </c>
      <c r="CA236" t="inlineStr">
        <is>
          <t/>
        </is>
      </c>
      <c r="CB236" s="2" t="inlineStr">
        <is>
          <t>consumo final de energia|
consumo energético final|
CEF|
consumo de energia final</t>
        </is>
      </c>
      <c r="CC236" s="2" t="inlineStr">
        <is>
          <t>2|
2|
3|
3</t>
        </is>
      </c>
      <c r="CD236" s="2" t="inlineStr">
        <is>
          <t xml:space="preserve">|
|
|
</t>
        </is>
      </c>
      <c r="CE236" t="inlineStr">
        <is>
          <t>Energia consumida pelo utilizador final (indústria, transportes, famílias, serviços e agricultura).</t>
        </is>
      </c>
      <c r="CF236" s="2" t="inlineStr">
        <is>
          <t>consum final de energie</t>
        </is>
      </c>
      <c r="CG236" s="2" t="inlineStr">
        <is>
          <t>3</t>
        </is>
      </c>
      <c r="CH236" s="2" t="inlineStr">
        <is>
          <t/>
        </is>
      </c>
      <c r="CI236" t="inlineStr">
        <is>
          <t>toată energia furnizată industriei, transporturilor, gospodăriilor, sectoarelor prestatoare de servicii şi agriculturii, exclusiv energia destinată sectorului de producere a energiei electrice şi termice şi acoperirii consumurilor proprii tehnologice din instalaţiile şi echipamentele aferente sectorului energetic</t>
        </is>
      </c>
      <c r="CJ236" s="2" t="inlineStr">
        <is>
          <t>konečná energetická spotreba|
konečná spotreba energie</t>
        </is>
      </c>
      <c r="CK236" s="2" t="inlineStr">
        <is>
          <t>3|
3</t>
        </is>
      </c>
      <c r="CL236" s="2" t="inlineStr">
        <is>
          <t xml:space="preserve">|
</t>
        </is>
      </c>
      <c r="CM236" t="inlineStr">
        <is>
          <t>všetka energia dodaná konečným spotrebiteľom (v priemysle, v doprave, v domácnostiach a v iných sektoroch) pre všetky druhy energetických potrieb</t>
        </is>
      </c>
      <c r="CN236" s="2" t="inlineStr">
        <is>
          <t>poraba končne energije</t>
        </is>
      </c>
      <c r="CO236" s="2" t="inlineStr">
        <is>
          <t>3</t>
        </is>
      </c>
      <c r="CP236" s="2" t="inlineStr">
        <is>
          <t/>
        </is>
      </c>
      <c r="CQ236" t="inlineStr">
        <is>
          <t/>
        </is>
      </c>
      <c r="CR236" s="2" t="inlineStr">
        <is>
          <t>slutlig energianvändning</t>
        </is>
      </c>
      <c r="CS236" s="2" t="inlineStr">
        <is>
          <t>3</t>
        </is>
      </c>
      <c r="CT236" s="2" t="inlineStr">
        <is>
          <t/>
        </is>
      </c>
      <c r="CU236" t="inlineStr">
        <is>
          <t/>
        </is>
      </c>
    </row>
    <row r="237">
      <c r="A237" s="1" t="str">
        <f>HYPERLINK("https://iate.europa.eu/entry/result/3619570/all", "3619570")</f>
        <v>3619570</v>
      </c>
      <c r="B237" t="inlineStr">
        <is>
          <t>TRANSPORT;ENERGY</t>
        </is>
      </c>
      <c r="C237" t="inlineStr">
        <is>
          <t>TRANSPORT|land transport|land transport|road transport;ENERGY|energy policy</t>
        </is>
      </c>
      <c r="D237" s="2" t="inlineStr">
        <is>
          <t>оператор на зарядна точка</t>
        </is>
      </c>
      <c r="E237" s="2" t="inlineStr">
        <is>
          <t>3</t>
        </is>
      </c>
      <c r="F237" s="2" t="inlineStr">
        <is>
          <t/>
        </is>
      </c>
      <c r="G237" t="inlineStr">
        <is>
          <t>субект, отговарящ за управлението и експлоатацията на зарядна точка, който предоставя услуга за зареждане с електроенергия на крайни ползватели, включително от името и за сметка на доставчик на услуги за мобилност</t>
        </is>
      </c>
      <c r="H237" s="2" t="inlineStr">
        <is>
          <t>provozovatel dobíjecího bodu</t>
        </is>
      </c>
      <c r="I237" s="2" t="inlineStr">
        <is>
          <t>3</t>
        </is>
      </c>
      <c r="J237" s="2" t="inlineStr">
        <is>
          <t/>
        </is>
      </c>
      <c r="K237" t="inlineStr">
        <is>
          <t>subjekt odpovědný za řízení a provoz &lt;a href="https://iate.europa.eu/entry/result/3548582/cs" target="_blank"&gt;dobíjecího bodu&lt;/a&gt;, který koncovým 
uživatelům poskytuje &lt;a href="https://iate.europa.eu/entry/slideshow/1631808718207/3619572/cs" target="_blank"&gt;službu dobíjení&lt;/a&gt;, a to i jménem a na účet 
poskytovatele služeb mobility</t>
        </is>
      </c>
      <c r="L237" s="2" t="inlineStr">
        <is>
          <t>operatør af en ladestander|
operatør af et ladepunkt|
ladeoperatør|
ladepunktsoperatør</t>
        </is>
      </c>
      <c r="M237" s="2" t="inlineStr">
        <is>
          <t>3|
3|
3|
3</t>
        </is>
      </c>
      <c r="N237" s="2" t="inlineStr">
        <is>
          <t xml:space="preserve">|
|
|
</t>
        </is>
      </c>
      <c r="O237" t="inlineStr">
        <is>
          <t>enhed, der er ansvarlig for forvaltningen og driften af en &lt;a href="https://iate.europa.eu/entry/result/3548582/da" target="_blank"&gt;ladestander&lt;/a&gt;, som leverer en ladetjeneste til slutbrugere, herunder i en &lt;a href="https://iate.europa.eu/entry/result/3619622/da" target="_blank"&gt;mobilitetstjenesteudbyders&lt;/a&gt; navn og på dennes vegne</t>
        </is>
      </c>
      <c r="P237" s="2" t="inlineStr">
        <is>
          <t>Betreiber eines Ladepunkts</t>
        </is>
      </c>
      <c r="Q237" s="2" t="inlineStr">
        <is>
          <t>3</t>
        </is>
      </c>
      <c r="R237" s="2" t="inlineStr">
        <is>
          <t/>
        </is>
      </c>
      <c r="S237" t="inlineStr">
        <is>
          <t>für die Verwaltung und den Betrieb eines &lt;a href="https://iate.europa.eu/entry/result/3548582/all" target="_blank"&gt;Ladepunkts&lt;/a&gt; zuständige Stelle, die Endnutzern einen &lt;a href="https://iate.europa.eu/entry/result/3619572/all" target="_blank"&gt;Aufladedienst&lt;/a&gt; erbringt, auch im Namen und Auftrag eines &lt;a href="https://iate.europa.eu/entry/result/3619622/all" target="_blank"&gt;Mobilitätsdienstleisters&lt;/a&gt;</t>
        </is>
      </c>
      <c r="T237" s="2" t="inlineStr">
        <is>
          <t>ΔΣΦ|
διαχειριστής σημείου επαναφόρτισης|
διαχειριστής σημείου φόρτισης</t>
        </is>
      </c>
      <c r="U237" s="2" t="inlineStr">
        <is>
          <t>3|
3|
3</t>
        </is>
      </c>
      <c r="V237" s="2" t="inlineStr">
        <is>
          <t xml:space="preserve">|
|
</t>
        </is>
      </c>
      <c r="W237" t="inlineStr">
        <is>
          <t>οντότητα αρμόδια για τη διαχείριση και τη λειτουργία &lt;a href="https://iate.europa.eu/entry/result/3548582/en-el" target="_blank"&gt;σημείου επαναφόρτισης&lt;/a&gt;, το οποίο παρέχει υπηρεσία επαναφόρτισης σε τελικούς χρήστες, μεταξύ άλλων εξ ονόματος και εκ μέρους &lt;a href="https://iate.europa.eu/entry/result/3619622/en-el" target="_blank"&gt;παρόχου υπηρεσιών κινητικότητας&lt;/a&gt;</t>
        </is>
      </c>
      <c r="X237" s="2" t="inlineStr">
        <is>
          <t>charge point operator|
operator of a recharging point|
CPO</t>
        </is>
      </c>
      <c r="Y237" s="2" t="inlineStr">
        <is>
          <t>3|
3|
3</t>
        </is>
      </c>
      <c r="Z237" s="2" t="inlineStr">
        <is>
          <t xml:space="preserve">|
|
</t>
        </is>
      </c>
      <c r="AA237" t="inlineStr">
        <is>
          <t>entity responsible for the management and operation of a &lt;a href="https://iate.europa.eu/entry/result/3548582/all" target="_blank"&gt;recharging point&lt;/a&gt;, which provides a recharging service to end users, including in the name and on behalf of a &lt;a href="https://iate.europa.eu/entry/result/3619622/all" target="_blank"&gt;mobility service provider&lt;/a&gt;</t>
        </is>
      </c>
      <c r="AB237" s="2" t="inlineStr">
        <is>
          <t>operador de punto de recarga</t>
        </is>
      </c>
      <c r="AC237" s="2" t="inlineStr">
        <is>
          <t>3</t>
        </is>
      </c>
      <c r="AD237" s="2" t="inlineStr">
        <is>
          <t/>
        </is>
      </c>
      <c r="AE237" t="inlineStr">
        <is>
          <t>Entidad responsable de la gestión y explotación
de un punto de recarga, que presta un servicio de recarga al usuario final
también en nombre y por cuenta de un proveedor de servicios de movilidad.</t>
        </is>
      </c>
      <c r="AF237" s="2" t="inlineStr">
        <is>
          <t>laadimispunkti käitaja</t>
        </is>
      </c>
      <c r="AG237" s="2" t="inlineStr">
        <is>
          <t>3</t>
        </is>
      </c>
      <c r="AH237" s="2" t="inlineStr">
        <is>
          <t/>
        </is>
      </c>
      <c r="AI237" t="inlineStr">
        <is>
          <t>üksus, mis vastutab sellise &lt;i&gt;laadimispunkti &lt;/i&gt;&lt;a href="/entry/result/3548582/all" id="ENTRY_TO_ENTRY_CONVERTER" target="_blank"&gt;IATE:3548582&lt;/a&gt; haldamise ja käitamise eest, mis osutab lõppkasutajatele &lt;i&gt;laadimisteenust &lt;/i&gt;&lt;a href="/entry/result/3619572/all" id="ENTRY_TO_ENTRY_CONVERTER" target="_blank"&gt;IATE:3619572&lt;/a&gt; , sh
liikuvusteenuse osutaja nimel ja eest</t>
        </is>
      </c>
      <c r="AJ237" s="2" t="inlineStr">
        <is>
          <t>latauspisteen ylläpitäjä</t>
        </is>
      </c>
      <c r="AK237" s="2" t="inlineStr">
        <is>
          <t>3</t>
        </is>
      </c>
      <c r="AL237" s="2" t="inlineStr">
        <is>
          <t/>
        </is>
      </c>
      <c r="AM237" t="inlineStr">
        <is>
          <t>taho, joka vastaa sähkökäyttöisten kulkuneuvojen &lt;a href="https://iate.europa.eu/entry/result/3548582/fi" target="_blank"&gt;latauspisteen&lt;/a&gt; hallinnoinnista ja toiminnasta ja joka tarjoaa latauspalvelua loppukäyttäjille, myös &lt;a href="https://iate.europa.eu/entry/result/3619622/fi" target="_blank"&gt;liikennepalvelun tarjoajan&lt;/a&gt; nimissä ja puolesta</t>
        </is>
      </c>
      <c r="AN237" s="2" t="inlineStr">
        <is>
          <t>exploitant d’un point de recharge</t>
        </is>
      </c>
      <c r="AO237" s="2" t="inlineStr">
        <is>
          <t>3</t>
        </is>
      </c>
      <c r="AP237" s="2" t="inlineStr">
        <is>
          <t/>
        </is>
      </c>
      <c r="AQ237" t="inlineStr">
        <is>
          <t>entité responsable de la gestion et de l’exploitation d’un &lt;a href="https://iate.europa.eu/entry/result/3548582" target="_blank"&gt;point de recharge&lt;/a&gt; qui fournit un service de recharge aux utilisateurs finals, y compris au nom et pour le compte d’un &lt;a href="https://iate.europa.eu/entry/result/3619622" target="_blank"&gt;prestataire de services de mobilité&lt;/a&gt;</t>
        </is>
      </c>
      <c r="AR237" s="2" t="inlineStr">
        <is>
          <t>oibreoir pointe athluchtaithe|
oibreoir pointe luchtaithe</t>
        </is>
      </c>
      <c r="AS237" s="2" t="inlineStr">
        <is>
          <t>3|
3</t>
        </is>
      </c>
      <c r="AT237" s="2" t="inlineStr">
        <is>
          <t xml:space="preserve">|
</t>
        </is>
      </c>
      <c r="AU237" t="inlineStr">
        <is>
          <t>an t‑eintiteas atá freagrach as pointe athluchtaithe a bhainistiú agus a oibriú, ar pointe athluchtaithe é lena soláthraítear seirbhís athluchtaithe d'úsáideoirí deiridh, lena n‑áirítear in ainm agus thar ceann cuideachta líonra iompair</t>
        </is>
      </c>
      <c r="AV237" s="2" t="inlineStr">
        <is>
          <t>operator mjesta za punjenje</t>
        </is>
      </c>
      <c r="AW237" s="2" t="inlineStr">
        <is>
          <t>3</t>
        </is>
      </c>
      <c r="AX237" s="2" t="inlineStr">
        <is>
          <t/>
        </is>
      </c>
      <c r="AY237" t="inlineStr">
        <is>
          <t>subjekt odgovoran za upravljanje i rad mjesta za punjenje koji pruža uslugu punjenja krajnjim korisnicima, među ostalim u ime i za račun pružatelja usluga mobilnosti</t>
        </is>
      </c>
      <c r="AZ237" s="2" t="inlineStr">
        <is>
          <t>elektromos töltőpont üzemeltetője</t>
        </is>
      </c>
      <c r="BA237" s="2" t="inlineStr">
        <is>
          <t>3</t>
        </is>
      </c>
      <c r="BB237" s="2" t="inlineStr">
        <is>
          <t/>
        </is>
      </c>
      <c r="BC237" t="inlineStr">
        <is>
          <t>az elektromos töltőpont kezeléséért és üzemeltetéséért felelős jogalany,
 aki/amely – többek között egy mobilitási szolgáltató nevében és 
megbízásából – elektromos töltési szolgáltatást nyújt a végfelhasználók 
számára</t>
        </is>
      </c>
      <c r="BD237" s="2" t="inlineStr">
        <is>
          <t>gestore di un punto di ricarica</t>
        </is>
      </c>
      <c r="BE237" s="2" t="inlineStr">
        <is>
          <t>3</t>
        </is>
      </c>
      <c r="BF237" s="2" t="inlineStr">
        <is>
          <t/>
        </is>
      </c>
      <c r="BG237" t="inlineStr">
        <is>
          <t>soggetto responsabile della gestione e del funzionamento di un &lt;a href="https://iate.europa.eu/entry/result/3548582/en-it" target="_blank"&gt;punto di ricarica&lt;/a&gt; che fornisce un servizio di ricarica ad utenti finali, anche in nome e per conto di un fornitore di servizi di mobilità</t>
        </is>
      </c>
      <c r="BH237" s="2" t="inlineStr">
        <is>
          <t>įkrovimo prieigos operatorius</t>
        </is>
      </c>
      <c r="BI237" s="2" t="inlineStr">
        <is>
          <t>3</t>
        </is>
      </c>
      <c r="BJ237" s="2" t="inlineStr">
        <is>
          <t/>
        </is>
      </c>
      <c r="BK237" t="inlineStr">
        <is>
          <t>juridinis ar fizinis asmuo, teikiantis įkrovimo paslaugą ir atsakingas už įkrovimo prieigos įrengimą ir (arba) priežiūrą</t>
        </is>
      </c>
      <c r="BL237" s="2" t="inlineStr">
        <is>
          <t>uzlādes punkta operators</t>
        </is>
      </c>
      <c r="BM237" s="2" t="inlineStr">
        <is>
          <t>3</t>
        </is>
      </c>
      <c r="BN237" s="2" t="inlineStr">
        <is>
          <t/>
        </is>
      </c>
      <c r="BO237" t="inlineStr">
        <is>
          <t>subjekts, kurš atbild par uzlādes punkta pārvaldību un ekspluatāciju un 
galalietotājiem sniedz uzlādes pakalpojumu, arī mobilitātes pakalpojuma 
sniedzēja vārdā un uzdevumā</t>
        </is>
      </c>
      <c r="BP237" s="2" t="inlineStr">
        <is>
          <t>operatur ta' punt tal-irriċarġjar</t>
        </is>
      </c>
      <c r="BQ237" s="2" t="inlineStr">
        <is>
          <t>3</t>
        </is>
      </c>
      <c r="BR237" s="2" t="inlineStr">
        <is>
          <t/>
        </is>
      </c>
      <c r="BS237" t="inlineStr">
        <is>
          <t>l-entità responsabbli għall-ġestjoni u l-operazzjoni ta’ punt tal-irriċarġjar, li jipprovdi servizz tal-irriċarġjar lill-utenti finali, inklużf’isem fornitur ta’ servizz ta’ mobilità</t>
        </is>
      </c>
      <c r="BT237" s="2" t="inlineStr">
        <is>
          <t>exploitant van een oplaadpunt|
exploitant van een laadpunt</t>
        </is>
      </c>
      <c r="BU237" s="2" t="inlineStr">
        <is>
          <t>3|
3</t>
        </is>
      </c>
      <c r="BV237" s="2" t="inlineStr">
        <is>
          <t xml:space="preserve">|
</t>
        </is>
      </c>
      <c r="BW237" t="inlineStr">
        <is>
          <t>"entiteit die verantwoordelijk is voor het beheer en de exploitatie van een laadpunt dat een laaddienst levert aan eindgebruikers, onder meer namens en voor rekening van een aanbieder van mobiliteitsdiensten"</t>
        </is>
      </c>
      <c r="BX237" s="2" t="inlineStr">
        <is>
          <t>operator punktu ładowania</t>
        </is>
      </c>
      <c r="BY237" s="2" t="inlineStr">
        <is>
          <t>3</t>
        </is>
      </c>
      <c r="BZ237" s="2" t="inlineStr">
        <is>
          <t/>
        </is>
      </c>
      <c r="CA237" t="inlineStr">
        <is>
          <t>podmiot odpowiedzialny za zarządzanie punktem ładowania i jego obsługę, świadczący usługę ładowania na rzecz użytkowników końcowych, w tym w imieniu i na rzecz dostawcy usług w zakresie mobilności</t>
        </is>
      </c>
      <c r="CB237" s="2" t="inlineStr">
        <is>
          <t>OPC|
operador de um ponto de carregamento</t>
        </is>
      </c>
      <c r="CC237" s="2" t="inlineStr">
        <is>
          <t>3|
3</t>
        </is>
      </c>
      <c r="CD237" s="2" t="inlineStr">
        <is>
          <t xml:space="preserve">|
</t>
        </is>
      </c>
      <c r="CE237" t="inlineStr">
        <is>
          <t>Entidade titular de licença cuja atividade consiste na instalação, disponibilização, exploração e manutenção de infraestruturas de acesso público ou privativo, integradas na rede de mobilidade elétrica e que permitam o carregamento de baterias de veículos elétricos.</t>
        </is>
      </c>
      <c r="CF237" s="2" t="inlineStr">
        <is>
          <t>operator al unui punct de reîncărcare</t>
        </is>
      </c>
      <c r="CG237" s="2" t="inlineStr">
        <is>
          <t>3</t>
        </is>
      </c>
      <c r="CH237" s="2" t="inlineStr">
        <is>
          <t/>
        </is>
      </c>
      <c r="CI237" t="inlineStr">
        <is>
          <t/>
        </is>
      </c>
      <c r="CJ237" s="2" t="inlineStr">
        <is>
          <t>prevádzkovateľ nabíjacieho miesta</t>
        </is>
      </c>
      <c r="CK237" s="2" t="inlineStr">
        <is>
          <t>3</t>
        </is>
      </c>
      <c r="CL237" s="2" t="inlineStr">
        <is>
          <t/>
        </is>
      </c>
      <c r="CM237" t="inlineStr">
        <is>
          <t>subjekt zodpovedný za spravovanie a prevádzku
 &lt;a href="https://iate.europa.eu/entry/result/3548582/sk" target="_blank"&gt;nabíjacieho miesta&lt;/a&gt;, ktorý koncovým používateľom poskytuje nabíjaciu službu, a
 to aj v mene a na účet poskytovateľa služieb mobility</t>
        </is>
      </c>
      <c r="CN237" s="2" t="inlineStr">
        <is>
          <t>upravljavec polnilnega mesta</t>
        </is>
      </c>
      <c r="CO237" s="2" t="inlineStr">
        <is>
          <t>3</t>
        </is>
      </c>
      <c r="CP237" s="2" t="inlineStr">
        <is>
          <t/>
        </is>
      </c>
      <c r="CQ237" t="inlineStr">
        <is>
          <t>subjekt, odgovoren za upravljanje in delovanje polnilnega mesta, ki končnim uporabnikom zagotavlja storitev polnjenja, tudi v imenu in za račun ponudnika mobilnostnih storitev</t>
        </is>
      </c>
      <c r="CR237" s="2" t="inlineStr">
        <is>
          <t>ansvarig för laddningspunkt</t>
        </is>
      </c>
      <c r="CS237" s="2" t="inlineStr">
        <is>
          <t>3</t>
        </is>
      </c>
      <c r="CT237" s="2" t="inlineStr">
        <is>
          <t/>
        </is>
      </c>
      <c r="CU237" t="inlineStr">
        <is>
          <t>enhet som har ansvar för förvaltning och drift av en laddningspunkt och som tillhandahåller en laddningstjänst till slutanvändare, även när detta utförs för en leverantör av mobilitetstjänster, i dess namn och för dess räkning</t>
        </is>
      </c>
    </row>
    <row r="238">
      <c r="A238" s="1" t="str">
        <f>HYPERLINK("https://iate.europa.eu/entry/result/3619534/all", "3619534")</f>
        <v>3619534</v>
      </c>
      <c r="B238" t="inlineStr">
        <is>
          <t>TRANSPORT;ENERGY</t>
        </is>
      </c>
      <c r="C238" t="inlineStr">
        <is>
          <t>TRANSPORT|land transport;ENERGY|energy policy</t>
        </is>
      </c>
      <c r="D238" s="2" t="inlineStr">
        <is>
          <t>електрическа пътна система</t>
        </is>
      </c>
      <c r="E238" s="2" t="inlineStr">
        <is>
          <t>3</t>
        </is>
      </c>
      <c r="F238" s="2" t="inlineStr">
        <is>
          <t/>
        </is>
      </c>
      <c r="G238" t="inlineStr">
        <is>
          <t>физическа инсталация по пътя, която позволява пренос на електроенергия към електрическо превозно средство, докато превозното средство е в движение</t>
        </is>
      </c>
      <c r="H238" s="2" t="inlineStr">
        <is>
          <t>elektrický silniční systém</t>
        </is>
      </c>
      <c r="I238" s="2" t="inlineStr">
        <is>
          <t>3</t>
        </is>
      </c>
      <c r="J238" s="2" t="inlineStr">
        <is>
          <t/>
        </is>
      </c>
      <c r="K238" t="inlineStr">
        <is>
          <t>fyzické zařízení podél silnice, které umožňuje přenos elektrické energie do elektrického vozidla, když je vozidlo v pohybu</t>
        </is>
      </c>
      <c r="L238" s="2" t="inlineStr">
        <is>
          <t>elektrisk vejsystem</t>
        </is>
      </c>
      <c r="M238" s="2" t="inlineStr">
        <is>
          <t>3</t>
        </is>
      </c>
      <c r="N238" s="2" t="inlineStr">
        <is>
          <t/>
        </is>
      </c>
      <c r="O238" t="inlineStr">
        <is>
          <t>fysisk anlæg langs en vej, der gør det muligt at overføre elektricitet til et elektrisk køretøj, mens køretøjet er i bevægelse</t>
        </is>
      </c>
      <c r="P238" s="2" t="inlineStr">
        <is>
          <t>elektrisches Straßensystem|
ERS</t>
        </is>
      </c>
      <c r="Q238" s="2" t="inlineStr">
        <is>
          <t>3|
3</t>
        </is>
      </c>
      <c r="R238" s="2" t="inlineStr">
        <is>
          <t xml:space="preserve">|
</t>
        </is>
      </c>
      <c r="S238" t="inlineStr">
        <is>
          <t>physische Anlage entlang einer Straße, mit der Strom an ein Elektrofahrzeug während der Fahrt übertragen werden kann</t>
        </is>
      </c>
      <c r="T238" s="2" t="inlineStr">
        <is>
          <t>σύστημα ηλεκτρικών δρόμων|
σύστημα ηλεκτρικών οδών</t>
        </is>
      </c>
      <c r="U238" s="2" t="inlineStr">
        <is>
          <t>3|
3</t>
        </is>
      </c>
      <c r="V238" s="2" t="inlineStr">
        <is>
          <t xml:space="preserve">|
</t>
        </is>
      </c>
      <c r="W238" t="inlineStr">
        <is>
          <t>φυσική εγκατάσταση κατά μήκος του οδοστρώματος που επιτρέπει τη μεταφορά ηλεκτρικής ενέργειας σε ηλεκτρικό όχημα όσο το όχημα κινείται</t>
        </is>
      </c>
      <c r="X238" s="2" t="inlineStr">
        <is>
          <t>ERS|
electric road system</t>
        </is>
      </c>
      <c r="Y238" s="2" t="inlineStr">
        <is>
          <t>3|
3</t>
        </is>
      </c>
      <c r="Z238" s="2" t="inlineStr">
        <is>
          <t xml:space="preserve">|
</t>
        </is>
      </c>
      <c r="AA238" t="inlineStr">
        <is>
          <t>physical installation along a road that allows for the transfer of electricity to an electric vehicle while the vehicle is in motion</t>
        </is>
      </c>
      <c r="AB238" s="2" t="inlineStr">
        <is>
          <t>sistema de carretera eléctrica</t>
        </is>
      </c>
      <c r="AC238" s="2" t="inlineStr">
        <is>
          <t>3</t>
        </is>
      </c>
      <c r="AD238" s="2" t="inlineStr">
        <is>
          <t/>
        </is>
      </c>
      <c r="AE238" t="inlineStr">
        <is>
          <t>Instalación física a lo largo de una carretera
que permite la transferencia de electricidad a un vehículo eléctrico mientras
el vehículo está en movimiento.</t>
        </is>
      </c>
      <c r="AF238" s="2" t="inlineStr">
        <is>
          <t>elektritee</t>
        </is>
      </c>
      <c r="AG238" s="2" t="inlineStr">
        <is>
          <t>3</t>
        </is>
      </c>
      <c r="AH238" s="2" t="inlineStr">
        <is>
          <t/>
        </is>
      </c>
      <c r="AI238" t="inlineStr">
        <is>
          <t>füüsiline teeäärne paigaldis, mis võimaldab elektrisõidukile selle liikumise ajal elektrit üle kanda</t>
        </is>
      </c>
      <c r="AJ238" s="2" t="inlineStr">
        <is>
          <t>ERS|
sähkötiejärjestelmä</t>
        </is>
      </c>
      <c r="AK238" s="2" t="inlineStr">
        <is>
          <t>3|
3</t>
        </is>
      </c>
      <c r="AL238" s="2" t="inlineStr">
        <is>
          <t xml:space="preserve">|
</t>
        </is>
      </c>
      <c r="AM238" t="inlineStr">
        <is>
          <t>tiehen asennettu fyysinen laitteisto, joka mahdollistaa sähkön siirtämisen sähköajoneuvoon ajoneuvon ollessa liikkeessä</t>
        </is>
      </c>
      <c r="AN238" s="2" t="inlineStr">
        <is>
          <t>réseau routier électrique</t>
        </is>
      </c>
      <c r="AO238" s="2" t="inlineStr">
        <is>
          <t>3</t>
        </is>
      </c>
      <c r="AP238" s="2" t="inlineStr">
        <is>
          <t/>
        </is>
      </c>
      <c r="AQ238" t="inlineStr">
        <is>
          <t>installation physique située sur une route et qui permet le transfert d’électricité vers un véhicule électrique lorsque le véhicule est en mouvement</t>
        </is>
      </c>
      <c r="AR238" s="2" t="inlineStr">
        <is>
          <t>ERS|
córas bóithre leictreacha</t>
        </is>
      </c>
      <c r="AS238" s="2" t="inlineStr">
        <is>
          <t>3|
3</t>
        </is>
      </c>
      <c r="AT238" s="2" t="inlineStr">
        <is>
          <t xml:space="preserve">|
</t>
        </is>
      </c>
      <c r="AU238" t="inlineStr">
        <is>
          <t>suiteáil fhisiceach feadh bóthair lenar féidir leictreachas a aistriú chuig an bhfeithicil leictreach a fhad is atá an fheithicil faoi shiúl</t>
        </is>
      </c>
      <c r="AV238" s="2" t="inlineStr">
        <is>
          <t>električni cestovni sustav</t>
        </is>
      </c>
      <c r="AW238" s="2" t="inlineStr">
        <is>
          <t>3</t>
        </is>
      </c>
      <c r="AX238" s="2" t="inlineStr">
        <is>
          <t/>
        </is>
      </c>
      <c r="AY238" t="inlineStr">
        <is>
          <t>fizička instalacija uz cestu koja omogućuje prijenos električne energije na električno vozilo dok je vozilo u pokretu</t>
        </is>
      </c>
      <c r="AZ238" s="2" t="inlineStr">
        <is>
          <t>elektromos közúti rendszer</t>
        </is>
      </c>
      <c r="BA238" s="2" t="inlineStr">
        <is>
          <t>3</t>
        </is>
      </c>
      <c r="BB238" s="2" t="inlineStr">
        <is>
          <t/>
        </is>
      </c>
      <c r="BC238" t="inlineStr">
        <is>
          <t>közút mentén elhelyezett fizikai létesítmény, amely lehetővé teszi az 
elektromos jármű villamos energiával való ellátását a jármű mozgása 
közben</t>
        </is>
      </c>
      <c r="BD238" s="2" t="inlineStr">
        <is>
          <t>sistema stradale elettrico</t>
        </is>
      </c>
      <c r="BE238" s="2" t="inlineStr">
        <is>
          <t>3</t>
        </is>
      </c>
      <c r="BF238" s="2" t="inlineStr">
        <is>
          <t/>
        </is>
      </c>
      <c r="BG238" t="inlineStr">
        <is>
          <t>installazione fisica lungo una strada che consente il trasferimento di elettricità a un veicolo elettrico mentre il veicolo è in movimento</t>
        </is>
      </c>
      <c r="BH238" s="2" t="inlineStr">
        <is>
          <t>elektrifikuotojo kelio sistema</t>
        </is>
      </c>
      <c r="BI238" s="2" t="inlineStr">
        <is>
          <t>3</t>
        </is>
      </c>
      <c r="BJ238" s="2" t="inlineStr">
        <is>
          <t/>
        </is>
      </c>
      <c r="BK238" t="inlineStr">
        <is>
          <t>kelyje įrengti fiziniai įrenginiai, kuriais elektra gali būti perduodama važiuojančiai elektrinei transporto priemonei</t>
        </is>
      </c>
      <c r="BL238" s="2" t="inlineStr">
        <is>
          <t>elektroceļu sistēma</t>
        </is>
      </c>
      <c r="BM238" s="2" t="inlineStr">
        <is>
          <t>3</t>
        </is>
      </c>
      <c r="BN238" s="2" t="inlineStr">
        <is>
          <t/>
        </is>
      </c>
      <c r="BO238" t="inlineStr">
        <is>
          <t>tāda fiziska instalācija gar ceļu, kas ļauj pārvadīt elektroenerģiju uz elektrotransportlīdzekli tā kustības laikā</t>
        </is>
      </c>
      <c r="BP238" s="2" t="inlineStr">
        <is>
          <t>ERS|
sistema ta' triq elettrika</t>
        </is>
      </c>
      <c r="BQ238" s="2" t="inlineStr">
        <is>
          <t>3|
3</t>
        </is>
      </c>
      <c r="BR238" s="2" t="inlineStr">
        <is>
          <t xml:space="preserve">|
</t>
        </is>
      </c>
      <c r="BS238" t="inlineStr">
        <is>
          <t>installazzjoni fiżika tul triq li tippermetti t-trasferiment tal-elettriku għal ġo vettura elettrika waqt li l-vettura tkun miexja</t>
        </is>
      </c>
      <c r="BT238" s="2" t="inlineStr">
        <is>
          <t>ERS|
elektrisch wegsysteem</t>
        </is>
      </c>
      <c r="BU238" s="2" t="inlineStr">
        <is>
          <t>3|
3</t>
        </is>
      </c>
      <c r="BV238" s="2" t="inlineStr">
        <is>
          <t xml:space="preserve">|
</t>
        </is>
      </c>
      <c r="BW238" t="inlineStr">
        <is>
          <t>"fysieke installatie op een weg waarmee elektriciteit kan worden verstrekt aan een rijdend elektrisch voertuig"</t>
        </is>
      </c>
      <c r="BX238" s="2" t="inlineStr">
        <is>
          <t>system dróg elektrycznych</t>
        </is>
      </c>
      <c r="BY238" s="2" t="inlineStr">
        <is>
          <t>3</t>
        </is>
      </c>
      <c r="BZ238" s="2" t="inlineStr">
        <is>
          <t/>
        </is>
      </c>
      <c r="CA238" t="inlineStr">
        <is>
          <t>instalacja fizyczna wzdłuż drogi umożliwiającą dostarczanie energii elektrycznej do pojazdu elektrycznego będącego w ruchu</t>
        </is>
      </c>
      <c r="CB238" s="2" t="inlineStr">
        <is>
          <t>sistema de estrada elétrica</t>
        </is>
      </c>
      <c r="CC238" s="2" t="inlineStr">
        <is>
          <t>3</t>
        </is>
      </c>
      <c r="CD238" s="2" t="inlineStr">
        <is>
          <t/>
        </is>
      </c>
      <c r="CE238" t="inlineStr">
        <is>
          <t>Instalação física ao longo de uma estrada que permita a transferência de eletricidade para um veículo elétrico com o veículo em movimento.</t>
        </is>
      </c>
      <c r="CF238" s="2" t="inlineStr">
        <is>
          <t>sistem rutier electric</t>
        </is>
      </c>
      <c r="CG238" s="2" t="inlineStr">
        <is>
          <t>3</t>
        </is>
      </c>
      <c r="CH238" s="2" t="inlineStr">
        <is>
          <t>proposed</t>
        </is>
      </c>
      <c r="CI238" t="inlineStr">
        <is>
          <t>instalație fizică de-a lungul unui drum care
permite transferul de energie electrică către un vehicul electric în timp ce
vehiculul este în mișcare</t>
        </is>
      </c>
      <c r="CJ238" s="2" t="inlineStr">
        <is>
          <t>ERS|
elektrický cestný systém</t>
        </is>
      </c>
      <c r="CK238" s="2" t="inlineStr">
        <is>
          <t>3|
3</t>
        </is>
      </c>
      <c r="CL238" s="2" t="inlineStr">
        <is>
          <t xml:space="preserve">|
</t>
        </is>
      </c>
      <c r="CM238" t="inlineStr">
        <is>
          <t>fyzické zariadenie pozdĺž cesty, ktoré umožňuje prenos elektriny do elektrického vozidla počas jeho pohybu</t>
        </is>
      </c>
      <c r="CN238" s="2" t="inlineStr">
        <is>
          <t>električni cestni sistem</t>
        </is>
      </c>
      <c r="CO238" s="2" t="inlineStr">
        <is>
          <t>3</t>
        </is>
      </c>
      <c r="CP238" s="2" t="inlineStr">
        <is>
          <t/>
        </is>
      </c>
      <c r="CQ238" t="inlineStr">
        <is>
          <t>fizična naprava ob cesti, ki omogoča prenos električne energije na električno vozilo med vožnjo</t>
        </is>
      </c>
      <c r="CR238" s="2" t="inlineStr">
        <is>
          <t>elvägssystem</t>
        </is>
      </c>
      <c r="CS238" s="2" t="inlineStr">
        <is>
          <t>3</t>
        </is>
      </c>
      <c r="CT238" s="2" t="inlineStr">
        <is>
          <t/>
        </is>
      </c>
      <c r="CU238" t="inlineStr">
        <is>
          <t>fysisk anläggning längs en väg som möjliggör överföring av el till ett elfordon medan fordonet är i rörelse</t>
        </is>
      </c>
    </row>
    <row r="239">
      <c r="A239" s="1" t="str">
        <f>HYPERLINK("https://iate.europa.eu/entry/result/1378441/all", "1378441")</f>
        <v>1378441</v>
      </c>
      <c r="B239" t="inlineStr">
        <is>
          <t>INDUSTRY;TRANSPORT</t>
        </is>
      </c>
      <c r="C239" t="inlineStr">
        <is>
          <t>INDUSTRY|industrial structures and policy|industrial structures;TRANSPORT|maritime and inland waterway transport</t>
        </is>
      </c>
      <c r="D239" s="2" t="inlineStr">
        <is>
          <t>бункероване</t>
        </is>
      </c>
      <c r="E239" s="2" t="inlineStr">
        <is>
          <t>3</t>
        </is>
      </c>
      <c r="F239" s="2" t="inlineStr">
        <is>
          <t/>
        </is>
      </c>
      <c r="G239" t="inlineStr">
        <is>
          <t/>
        </is>
      </c>
      <c r="H239" s="2" t="inlineStr">
        <is>
          <t>doplňování paliva</t>
        </is>
      </c>
      <c r="I239" s="2" t="inlineStr">
        <is>
          <t>3</t>
        </is>
      </c>
      <c r="J239" s="2" t="inlineStr">
        <is>
          <t/>
        </is>
      </c>
      <c r="K239" t="inlineStr">
        <is>
          <t/>
        </is>
      </c>
      <c r="L239" s="2" t="inlineStr">
        <is>
          <t>bunkring</t>
        </is>
      </c>
      <c r="M239" s="2" t="inlineStr">
        <is>
          <t>3</t>
        </is>
      </c>
      <c r="N239" s="2" t="inlineStr">
        <is>
          <t/>
        </is>
      </c>
      <c r="O239" t="inlineStr">
        <is>
          <t>opfyldning af et skibs bunkere med fast, flydende eller gasformigt brændstof eller med enhver anden energikilde</t>
        </is>
      </c>
      <c r="P239" s="2" t="inlineStr">
        <is>
          <t>Bunkern</t>
        </is>
      </c>
      <c r="Q239" s="2" t="inlineStr">
        <is>
          <t>3</t>
        </is>
      </c>
      <c r="R239" s="2" t="inlineStr">
        <is>
          <t/>
        </is>
      </c>
      <c r="S239" t="inlineStr">
        <is>
          <t>Versorgung von Schiffen mit festen, flüssigen oder gasförmigen Brennstoffen oder jeder anderen Energiequelle</t>
        </is>
      </c>
      <c r="T239" s="2" t="inlineStr">
        <is>
          <t>καυσίμευση|
πετρέλευση|
εφοδιασμός με καύσιμο</t>
        </is>
      </c>
      <c r="U239" s="2" t="inlineStr">
        <is>
          <t>4|
3|
3</t>
        </is>
      </c>
      <c r="V239" s="2" t="inlineStr">
        <is>
          <t xml:space="preserve">|
|
</t>
        </is>
      </c>
      <c r="W239" t="inlineStr">
        <is>
          <t>παροχή σε πλοίο στερεών, υγρών ή αέριων καυσίμων ή οποιασδήποτε άλλης πηγής ενέργειας που χρησιμοποιείται για την πρόωση του πλοίου, καθώς και για τη γενική και ειδική παροχή ενέργειας σ’ αυτό</t>
        </is>
      </c>
      <c r="X239" s="2" t="inlineStr">
        <is>
          <t>bunkering</t>
        </is>
      </c>
      <c r="Y239" s="2" t="inlineStr">
        <is>
          <t>3</t>
        </is>
      </c>
      <c r="Z239" s="2" t="inlineStr">
        <is>
          <t/>
        </is>
      </c>
      <c r="AA239" t="inlineStr">
        <is>
          <t>filling a ship's bunkers with solid, liquid or gaseous fuel or of any other energy source</t>
        </is>
      </c>
      <c r="AB239" s="2" t="inlineStr">
        <is>
          <t>aprovisionamiento de combustible|
repostaje|
suministro de combustible</t>
        </is>
      </c>
      <c r="AC239" s="2" t="inlineStr">
        <is>
          <t>3|
3|
3</t>
        </is>
      </c>
      <c r="AD239" s="2" t="inlineStr">
        <is>
          <t xml:space="preserve">|
preferred|
</t>
        </is>
      </c>
      <c r="AE239" t="inlineStr">
        <is>
          <t>Aprovisionamiento de combustible sólido, líquido o gaseoso o de 
cualquier otra fuente de energía utilizada para la propulsión del buque y
 para el abastecimiento general y específico de energía a bordo de dicho
 buque mientras esté atracado.</t>
        </is>
      </c>
      <c r="AF239" s="2" t="inlineStr">
        <is>
          <t>punkerdus</t>
        </is>
      </c>
      <c r="AG239" s="2" t="inlineStr">
        <is>
          <t>3</t>
        </is>
      </c>
      <c r="AH239" s="2" t="inlineStr">
        <is>
          <t/>
        </is>
      </c>
      <c r="AI239" t="inlineStr">
        <is>
          <t>varustamine tahke, vedela või gaasilise kütuse või mis tahes muu energiaallikaga, mida kasutatakse veesõiduki käitamiseks ning sildunud veesõiduki üldiseks ja eriotstarbeliseks energiaga varustamiseks</t>
        </is>
      </c>
      <c r="AJ239" s="2" t="inlineStr">
        <is>
          <t>polttoainetäydennys|
bunkraus|
aluksen tankkaus|
alustankkaus</t>
        </is>
      </c>
      <c r="AK239" s="2" t="inlineStr">
        <is>
          <t>3|
3|
3|
3</t>
        </is>
      </c>
      <c r="AL239" s="2" t="inlineStr">
        <is>
          <t xml:space="preserve">|
|
|
</t>
        </is>
      </c>
      <c r="AM239" t="inlineStr">
        <is>
          <t>vesiliikenteen aluksen polttoainesäiliöiden täydentäminen kiinteällä, nestemäisellä tai kaasumaisella polttoaineella tai muulla energialähteellä</t>
        </is>
      </c>
      <c r="AN239" s="2" t="inlineStr">
        <is>
          <t>soutage|
avitaillement en combustible|
mazoutage</t>
        </is>
      </c>
      <c r="AO239" s="2" t="inlineStr">
        <is>
          <t>3|
3|
3</t>
        </is>
      </c>
      <c r="AP239" s="2" t="inlineStr">
        <is>
          <t xml:space="preserve">|
|
</t>
        </is>
      </c>
      <c r="AQ239" t="inlineStr">
        <is>
          <t>approvisionnement d'un navire en carburant</t>
        </is>
      </c>
      <c r="AR239" s="2" t="inlineStr">
        <is>
          <t>buncaeireacht</t>
        </is>
      </c>
      <c r="AS239" s="2" t="inlineStr">
        <is>
          <t>3</t>
        </is>
      </c>
      <c r="AT239" s="2" t="inlineStr">
        <is>
          <t/>
        </is>
      </c>
      <c r="AU239" t="inlineStr">
        <is>
          <t/>
        </is>
      </c>
      <c r="AV239" s="2" t="inlineStr">
        <is>
          <t>opskrba gorivom</t>
        </is>
      </c>
      <c r="AW239" s="2" t="inlineStr">
        <is>
          <t>3</t>
        </is>
      </c>
      <c r="AX239" s="2" t="inlineStr">
        <is>
          <t/>
        </is>
      </c>
      <c r="AY239" t="inlineStr">
        <is>
          <t>opskrba plovila krutim, tekućim ili plinovitim gorivom ili bilo kojim drugim izvorom energije za pogon plovila</t>
        </is>
      </c>
      <c r="AZ239" s="2" t="inlineStr">
        <is>
          <t>tüzelőanyag-ellátás</t>
        </is>
      </c>
      <c r="BA239" s="2" t="inlineStr">
        <is>
          <t>3</t>
        </is>
      </c>
      <c r="BB239" s="2" t="inlineStr">
        <is>
          <t/>
        </is>
      </c>
      <c r="BC239" t="inlineStr">
        <is>
          <t>a vízi jármű meghajtására, illetve a kikötőben rögzített vízi jármű 
fedélzeti – általános vagy különleges – energiaellátására használt 
szilárd, folyékony vagy gáznemű tüzelőanyag vagy bármely más 
energiaforrás szolgáltatása</t>
        </is>
      </c>
      <c r="BD239" s="2" t="inlineStr">
        <is>
          <t>rifornimento di carburante|
bunkeraggio</t>
        </is>
      </c>
      <c r="BE239" s="2" t="inlineStr">
        <is>
          <t>3|
3</t>
        </is>
      </c>
      <c r="BF239" s="2" t="inlineStr">
        <is>
          <t xml:space="preserve">|
</t>
        </is>
      </c>
      <c r="BG239" t="inlineStr">
        <is>
          <t>fornitura di carburanti solidi, liquidi o gassosi o di qualsiasi altra fonte di energia utilizzata per la propulsione delle navi come pure per la fornitura generale e specifica di energia alle navi quando sono all'ormeggio</t>
        </is>
      </c>
      <c r="BH239" s="2" t="inlineStr">
        <is>
          <t>bunkeriavimas|
laivų bunkeriavimas</t>
        </is>
      </c>
      <c r="BI239" s="2" t="inlineStr">
        <is>
          <t>3|
3</t>
        </is>
      </c>
      <c r="BJ239" s="2" t="inlineStr">
        <is>
          <t xml:space="preserve">|
</t>
        </is>
      </c>
      <c r="BK239" t="inlineStr">
        <is>
          <t>kietojo, skystojo arba dujinio kuro ar kitos rūšies energijos šaltinio, naudojamo laivui varyti, taip pat prišvartuotam laivui aprūpinti bendrosios ir specialiosios paskirties energija, tiekimas laivui</t>
        </is>
      </c>
      <c r="BL239" s="2" t="inlineStr">
        <is>
          <t>bunkurēšana</t>
        </is>
      </c>
      <c r="BM239" s="2" t="inlineStr">
        <is>
          <t>2</t>
        </is>
      </c>
      <c r="BN239" s="2" t="inlineStr">
        <is>
          <t/>
        </is>
      </c>
      <c r="BO239" t="inlineStr">
        <is>
          <t>kuģu apgāde ar degvielu un naftas produktiem</t>
        </is>
      </c>
      <c r="BP239" s="2" t="inlineStr">
        <is>
          <t>bunkering</t>
        </is>
      </c>
      <c r="BQ239" s="2" t="inlineStr">
        <is>
          <t>3</t>
        </is>
      </c>
      <c r="BR239" s="2" t="inlineStr">
        <is>
          <t/>
        </is>
      </c>
      <c r="BS239" t="inlineStr">
        <is>
          <t>il-mili tal-bunkers ta' vapur bi fjuwil solidu, likwidu jew gassuż jew bi kwalunkwe sors ieħor ta' enerġija</t>
        </is>
      </c>
      <c r="BT239" s="2" t="inlineStr">
        <is>
          <t>bunkering|
bunkeren</t>
        </is>
      </c>
      <c r="BU239" s="2" t="inlineStr">
        <is>
          <t>3|
3</t>
        </is>
      </c>
      <c r="BV239" s="2" t="inlineStr">
        <is>
          <t xml:space="preserve">|
</t>
        </is>
      </c>
      <c r="BW239" t="inlineStr">
        <is>
          <t>"levering van vaste, vloeibare of gasvormige brandstoffen of van elke andere energiebron die wordt gebruikt voor de aandrijving van vaartuigen en de algemene en specifieke energievoorziening aan boord van een aan een aanlegplaats gemeerd vaartuig"</t>
        </is>
      </c>
      <c r="BX239" s="2" t="inlineStr">
        <is>
          <t>bunkrowanie</t>
        </is>
      </c>
      <c r="BY239" s="2" t="inlineStr">
        <is>
          <t>4</t>
        </is>
      </c>
      <c r="BZ239" s="2" t="inlineStr">
        <is>
          <t/>
        </is>
      </c>
      <c r="CA239" t="inlineStr">
        <is>
          <t/>
        </is>
      </c>
      <c r="CB239" s="2" t="inlineStr">
        <is>
          <t>abastecimento de combustível|
abastecimento</t>
        </is>
      </c>
      <c r="CC239" s="2" t="inlineStr">
        <is>
          <t>3|
3</t>
        </is>
      </c>
      <c r="CD239" s="2" t="inlineStr">
        <is>
          <t xml:space="preserve">|
</t>
        </is>
      </c>
      <c r="CE239" t="inlineStr">
        <is>
          <t>Transferência de combustível sólido, líquido ou gasoso ou de qualquer outra fonte de energia, aos navios acostados, a partir de qualquer embarcação ou carro-tanque e destinados à propulsão do próprio navio ou dos seus auxiliares.</t>
        </is>
      </c>
      <c r="CF239" s="2" t="inlineStr">
        <is>
          <t>buncheraj</t>
        </is>
      </c>
      <c r="CG239" s="2" t="inlineStr">
        <is>
          <t>3</t>
        </is>
      </c>
      <c r="CH239" s="2" t="inlineStr">
        <is>
          <t/>
        </is>
      </c>
      <c r="CI239" t="inlineStr">
        <is>
          <t>furnizarea de combustibil solid, lichid sau gazos sau orice altă sursă 
de energie utilizată pentru propulsarea navei și pentru 
alimentarea specifică și generală cu energie la bordul navei atunci când
 se află la dană</t>
        </is>
      </c>
      <c r="CJ239" s="2" t="inlineStr">
        <is>
          <t>tankovanie lodného paliva|
tankovanie|
tankovanie paliva</t>
        </is>
      </c>
      <c r="CK239" s="2" t="inlineStr">
        <is>
          <t>3|
3|
3</t>
        </is>
      </c>
      <c r="CL239" s="2" t="inlineStr">
        <is>
          <t xml:space="preserve">|
|
</t>
        </is>
      </c>
      <c r="CM239" t="inlineStr">
        <is>
          <t>zásobovanie lode pohonnou látkou</t>
        </is>
      </c>
      <c r="CN239" s="2" t="inlineStr">
        <is>
          <t>oskrbovanje z gorivom</t>
        </is>
      </c>
      <c r="CO239" s="2" t="inlineStr">
        <is>
          <t>3</t>
        </is>
      </c>
      <c r="CP239" s="2" t="inlineStr">
        <is>
          <t/>
        </is>
      </c>
      <c r="CQ239" t="inlineStr">
        <is>
          <t>polnjenje ladijskih rezervoarjev za pogonsko gorivo</t>
        </is>
      </c>
      <c r="CR239" s="2" t="inlineStr">
        <is>
          <t>bunkring</t>
        </is>
      </c>
      <c r="CS239" s="2" t="inlineStr">
        <is>
          <t>3</t>
        </is>
      </c>
      <c r="CT239" s="2" t="inlineStr">
        <is>
          <t/>
        </is>
      </c>
      <c r="CU239" t="inlineStr">
        <is>
          <t>det att fylla ett fartygs bunker med fast, flytande eller gasformigt bränsle eller annan energikälla</t>
        </is>
      </c>
    </row>
    <row r="240">
      <c r="A240" s="1" t="str">
        <f>HYPERLINK("https://iate.europa.eu/entry/result/1872027/all", "1872027")</f>
        <v>1872027</v>
      </c>
      <c r="B240" t="inlineStr">
        <is>
          <t>EDUCATION AND COMMUNICATIONS</t>
        </is>
      </c>
      <c r="C240" t="inlineStr">
        <is>
          <t>EDUCATION AND COMMUNICATIONS|communications</t>
        </is>
      </c>
      <c r="D240" t="inlineStr">
        <is>
          <t/>
        </is>
      </c>
      <c r="E240" t="inlineStr">
        <is>
          <t/>
        </is>
      </c>
      <c r="F240" t="inlineStr">
        <is>
          <t/>
        </is>
      </c>
      <c r="G240" t="inlineStr">
        <is>
          <t/>
        </is>
      </c>
      <c r="H240" s="2" t="inlineStr">
        <is>
          <t>dynamická data</t>
        </is>
      </c>
      <c r="I240" s="2" t="inlineStr">
        <is>
          <t>3</t>
        </is>
      </c>
      <c r="J240" s="2" t="inlineStr">
        <is>
          <t/>
        </is>
      </c>
      <c r="K240" t="inlineStr">
        <is>
          <t>data, která podléhají průběžné aktualizaci či aktualizaci v reálném čase, 
zejména z důvodu jejich proměnlivosti či rychlého zastarávání</t>
        </is>
      </c>
      <c r="L240" t="inlineStr">
        <is>
          <t/>
        </is>
      </c>
      <c r="M240" t="inlineStr">
        <is>
          <t/>
        </is>
      </c>
      <c r="N240" t="inlineStr">
        <is>
          <t/>
        </is>
      </c>
      <c r="O240" t="inlineStr">
        <is>
          <t/>
        </is>
      </c>
      <c r="P240" t="inlineStr">
        <is>
          <t/>
        </is>
      </c>
      <c r="Q240" t="inlineStr">
        <is>
          <t/>
        </is>
      </c>
      <c r="R240" t="inlineStr">
        <is>
          <t/>
        </is>
      </c>
      <c r="S240" t="inlineStr">
        <is>
          <t/>
        </is>
      </c>
      <c r="T240" t="inlineStr">
        <is>
          <t/>
        </is>
      </c>
      <c r="U240" t="inlineStr">
        <is>
          <t/>
        </is>
      </c>
      <c r="V240" t="inlineStr">
        <is>
          <t/>
        </is>
      </c>
      <c r="W240" t="inlineStr">
        <is>
          <t/>
        </is>
      </c>
      <c r="X240" s="2" t="inlineStr">
        <is>
          <t>dynamic data</t>
        </is>
      </c>
      <c r="Y240" s="2" t="inlineStr">
        <is>
          <t>3</t>
        </is>
      </c>
      <c r="Z240" s="2" t="inlineStr">
        <is>
          <t/>
        </is>
      </c>
      <c r="AA240" t="inlineStr">
        <is>
          <t>data subject to frequent or real-time updates, in particular because of their volatility or rapid obsolescence</t>
        </is>
      </c>
      <c r="AB240" s="2" t="inlineStr">
        <is>
          <t>datos dinámicos</t>
        </is>
      </c>
      <c r="AC240" s="2" t="inlineStr">
        <is>
          <t>3</t>
        </is>
      </c>
      <c r="AD240" s="2" t="inlineStr">
        <is>
          <t/>
        </is>
      </c>
      <c r="AE240" t="inlineStr">
        <is>
          <t/>
        </is>
      </c>
      <c r="AF240" t="inlineStr">
        <is>
          <t/>
        </is>
      </c>
      <c r="AG240" t="inlineStr">
        <is>
          <t/>
        </is>
      </c>
      <c r="AH240" t="inlineStr">
        <is>
          <t/>
        </is>
      </c>
      <c r="AI240" t="inlineStr">
        <is>
          <t/>
        </is>
      </c>
      <c r="AJ240" t="inlineStr">
        <is>
          <t/>
        </is>
      </c>
      <c r="AK240" t="inlineStr">
        <is>
          <t/>
        </is>
      </c>
      <c r="AL240" t="inlineStr">
        <is>
          <t/>
        </is>
      </c>
      <c r="AM240" t="inlineStr">
        <is>
          <t/>
        </is>
      </c>
      <c r="AN240" s="2" t="inlineStr">
        <is>
          <t>données dynamiques</t>
        </is>
      </c>
      <c r="AO240" s="2" t="inlineStr">
        <is>
          <t>3</t>
        </is>
      </c>
      <c r="AP240" s="2" t="inlineStr">
        <is>
          <t/>
        </is>
      </c>
      <c r="AQ240" t="inlineStr">
        <is>
          <t>données faisant l'objet d'actualisations fréquentes ou en temps réel, notamment à cause de leur volatilité ou de leur obsolescence rapide</t>
        </is>
      </c>
      <c r="AR240" t="inlineStr">
        <is>
          <t/>
        </is>
      </c>
      <c r="AS240" t="inlineStr">
        <is>
          <t/>
        </is>
      </c>
      <c r="AT240" t="inlineStr">
        <is>
          <t/>
        </is>
      </c>
      <c r="AU240" t="inlineStr">
        <is>
          <t/>
        </is>
      </c>
      <c r="AV240" t="inlineStr">
        <is>
          <t/>
        </is>
      </c>
      <c r="AW240" t="inlineStr">
        <is>
          <t/>
        </is>
      </c>
      <c r="AX240" t="inlineStr">
        <is>
          <t/>
        </is>
      </c>
      <c r="AY240" t="inlineStr">
        <is>
          <t/>
        </is>
      </c>
      <c r="AZ240" t="inlineStr">
        <is>
          <t/>
        </is>
      </c>
      <c r="BA240" t="inlineStr">
        <is>
          <t/>
        </is>
      </c>
      <c r="BB240" t="inlineStr">
        <is>
          <t/>
        </is>
      </c>
      <c r="BC240" t="inlineStr">
        <is>
          <t/>
        </is>
      </c>
      <c r="BD240" t="inlineStr">
        <is>
          <t/>
        </is>
      </c>
      <c r="BE240" t="inlineStr">
        <is>
          <t/>
        </is>
      </c>
      <c r="BF240" t="inlineStr">
        <is>
          <t/>
        </is>
      </c>
      <c r="BG240" t="inlineStr">
        <is>
          <t/>
        </is>
      </c>
      <c r="BH240" t="inlineStr">
        <is>
          <t/>
        </is>
      </c>
      <c r="BI240" t="inlineStr">
        <is>
          <t/>
        </is>
      </c>
      <c r="BJ240" t="inlineStr">
        <is>
          <t/>
        </is>
      </c>
      <c r="BK240" t="inlineStr">
        <is>
          <t/>
        </is>
      </c>
      <c r="BL240" t="inlineStr">
        <is>
          <t/>
        </is>
      </c>
      <c r="BM240" t="inlineStr">
        <is>
          <t/>
        </is>
      </c>
      <c r="BN240" t="inlineStr">
        <is>
          <t/>
        </is>
      </c>
      <c r="BO240" t="inlineStr">
        <is>
          <t/>
        </is>
      </c>
      <c r="BP240" t="inlineStr">
        <is>
          <t/>
        </is>
      </c>
      <c r="BQ240" t="inlineStr">
        <is>
          <t/>
        </is>
      </c>
      <c r="BR240" t="inlineStr">
        <is>
          <t/>
        </is>
      </c>
      <c r="BS240" t="inlineStr">
        <is>
          <t/>
        </is>
      </c>
      <c r="BT240" s="2" t="inlineStr">
        <is>
          <t>dynamische gegevens</t>
        </is>
      </c>
      <c r="BU240" s="2" t="inlineStr">
        <is>
          <t>3</t>
        </is>
      </c>
      <c r="BV240" s="2" t="inlineStr">
        <is>
          <t/>
        </is>
      </c>
      <c r="BW240" t="inlineStr">
        <is>
          <t>documenten in digitale vorm die frequent of in real
time worden geactualiseerd, met name wegens hun volatiliteit of omdat ze snel
verouderd-zijn</t>
        </is>
      </c>
      <c r="BX240" t="inlineStr">
        <is>
          <t/>
        </is>
      </c>
      <c r="BY240" t="inlineStr">
        <is>
          <t/>
        </is>
      </c>
      <c r="BZ240" t="inlineStr">
        <is>
          <t/>
        </is>
      </c>
      <c r="CA240" t="inlineStr">
        <is>
          <t/>
        </is>
      </c>
      <c r="CB240" t="inlineStr">
        <is>
          <t/>
        </is>
      </c>
      <c r="CC240" t="inlineStr">
        <is>
          <t/>
        </is>
      </c>
      <c r="CD240" t="inlineStr">
        <is>
          <t/>
        </is>
      </c>
      <c r="CE240" t="inlineStr">
        <is>
          <t/>
        </is>
      </c>
      <c r="CF240" t="inlineStr">
        <is>
          <t/>
        </is>
      </c>
      <c r="CG240" t="inlineStr">
        <is>
          <t/>
        </is>
      </c>
      <c r="CH240" t="inlineStr">
        <is>
          <t/>
        </is>
      </c>
      <c r="CI240" t="inlineStr">
        <is>
          <t/>
        </is>
      </c>
      <c r="CJ240" t="inlineStr">
        <is>
          <t/>
        </is>
      </c>
      <c r="CK240" t="inlineStr">
        <is>
          <t/>
        </is>
      </c>
      <c r="CL240" t="inlineStr">
        <is>
          <t/>
        </is>
      </c>
      <c r="CM240" t="inlineStr">
        <is>
          <t/>
        </is>
      </c>
      <c r="CN240" t="inlineStr">
        <is>
          <t/>
        </is>
      </c>
      <c r="CO240" t="inlineStr">
        <is>
          <t/>
        </is>
      </c>
      <c r="CP240" t="inlineStr">
        <is>
          <t/>
        </is>
      </c>
      <c r="CQ240" t="inlineStr">
        <is>
          <t/>
        </is>
      </c>
      <c r="CR240" t="inlineStr">
        <is>
          <t/>
        </is>
      </c>
      <c r="CS240" t="inlineStr">
        <is>
          <t/>
        </is>
      </c>
      <c r="CT240" t="inlineStr">
        <is>
          <t/>
        </is>
      </c>
      <c r="CU240" t="inlineStr">
        <is>
          <t/>
        </is>
      </c>
    </row>
    <row r="241">
      <c r="A241" s="1" t="str">
        <f>HYPERLINK("https://iate.europa.eu/entry/result/3619462/all", "3619462")</f>
        <v>3619462</v>
      </c>
      <c r="B241" t="inlineStr">
        <is>
          <t>ENERGY;TRANSPORT</t>
        </is>
      </c>
      <c r="C241" t="inlineStr">
        <is>
          <t>ENERGY|soft energy;TRANSPORT|maritime and inland waterway transport|maritime transport</t>
        </is>
      </c>
      <c r="D241" t="inlineStr">
        <is>
          <t/>
        </is>
      </c>
      <c r="E241" t="inlineStr">
        <is>
          <t/>
        </is>
      </c>
      <c r="F241" t="inlineStr">
        <is>
          <t/>
        </is>
      </c>
      <c r="G241" t="inlineStr">
        <is>
          <t/>
        </is>
      </c>
      <c r="H241" t="inlineStr">
        <is>
          <t/>
        </is>
      </c>
      <c r="I241" t="inlineStr">
        <is>
          <t/>
        </is>
      </c>
      <c r="J241" t="inlineStr">
        <is>
          <t/>
        </is>
      </c>
      <c r="K241" t="inlineStr">
        <is>
          <t/>
        </is>
      </c>
      <c r="L241" t="inlineStr">
        <is>
          <t/>
        </is>
      </c>
      <c r="M241" t="inlineStr">
        <is>
          <t/>
        </is>
      </c>
      <c r="N241" t="inlineStr">
        <is>
          <t/>
        </is>
      </c>
      <c r="O241" t="inlineStr">
        <is>
          <t/>
        </is>
      </c>
      <c r="P241" t="inlineStr">
        <is>
          <t/>
        </is>
      </c>
      <c r="Q241" t="inlineStr">
        <is>
          <t/>
        </is>
      </c>
      <c r="R241" t="inlineStr">
        <is>
          <t/>
        </is>
      </c>
      <c r="S241" t="inlineStr">
        <is>
          <t/>
        </is>
      </c>
      <c r="T241" t="inlineStr">
        <is>
          <t/>
        </is>
      </c>
      <c r="U241" t="inlineStr">
        <is>
          <t/>
        </is>
      </c>
      <c r="V241" t="inlineStr">
        <is>
          <t/>
        </is>
      </c>
      <c r="W241" t="inlineStr">
        <is>
          <t/>
        </is>
      </c>
      <c r="X241" s="2" t="inlineStr">
        <is>
          <t>zero-emission propulsion technology</t>
        </is>
      </c>
      <c r="Y241" s="2" t="inlineStr">
        <is>
          <t>3</t>
        </is>
      </c>
      <c r="Z241" s="2" t="inlineStr">
        <is>
          <t/>
        </is>
      </c>
      <c r="AA241" t="inlineStr">
        <is>
          <t/>
        </is>
      </c>
      <c r="AB241" t="inlineStr">
        <is>
          <t/>
        </is>
      </c>
      <c r="AC241" t="inlineStr">
        <is>
          <t/>
        </is>
      </c>
      <c r="AD241" t="inlineStr">
        <is>
          <t/>
        </is>
      </c>
      <c r="AE241" t="inlineStr">
        <is>
          <t/>
        </is>
      </c>
      <c r="AF241" t="inlineStr">
        <is>
          <t/>
        </is>
      </c>
      <c r="AG241" t="inlineStr">
        <is>
          <t/>
        </is>
      </c>
      <c r="AH241" t="inlineStr">
        <is>
          <t/>
        </is>
      </c>
      <c r="AI241" t="inlineStr">
        <is>
          <t/>
        </is>
      </c>
      <c r="AJ241" t="inlineStr">
        <is>
          <t/>
        </is>
      </c>
      <c r="AK241" t="inlineStr">
        <is>
          <t/>
        </is>
      </c>
      <c r="AL241" t="inlineStr">
        <is>
          <t/>
        </is>
      </c>
      <c r="AM241" t="inlineStr">
        <is>
          <t/>
        </is>
      </c>
      <c r="AN241" t="inlineStr">
        <is>
          <t/>
        </is>
      </c>
      <c r="AO241" t="inlineStr">
        <is>
          <t/>
        </is>
      </c>
      <c r="AP241" t="inlineStr">
        <is>
          <t/>
        </is>
      </c>
      <c r="AQ241" t="inlineStr">
        <is>
          <t/>
        </is>
      </c>
      <c r="AR241" s="2" t="inlineStr">
        <is>
          <t>teicneolaíocht tiomána astaíochtaí nialasacha</t>
        </is>
      </c>
      <c r="AS241" s="2" t="inlineStr">
        <is>
          <t>3</t>
        </is>
      </c>
      <c r="AT241" s="2" t="inlineStr">
        <is>
          <t/>
        </is>
      </c>
      <c r="AU241" t="inlineStr">
        <is>
          <t/>
        </is>
      </c>
      <c r="AV241" t="inlineStr">
        <is>
          <t/>
        </is>
      </c>
      <c r="AW241" t="inlineStr">
        <is>
          <t/>
        </is>
      </c>
      <c r="AX241" t="inlineStr">
        <is>
          <t/>
        </is>
      </c>
      <c r="AY241" t="inlineStr">
        <is>
          <t/>
        </is>
      </c>
      <c r="AZ241" t="inlineStr">
        <is>
          <t/>
        </is>
      </c>
      <c r="BA241" t="inlineStr">
        <is>
          <t/>
        </is>
      </c>
      <c r="BB241" t="inlineStr">
        <is>
          <t/>
        </is>
      </c>
      <c r="BC241" t="inlineStr">
        <is>
          <t/>
        </is>
      </c>
      <c r="BD241" t="inlineStr">
        <is>
          <t/>
        </is>
      </c>
      <c r="BE241" t="inlineStr">
        <is>
          <t/>
        </is>
      </c>
      <c r="BF241" t="inlineStr">
        <is>
          <t/>
        </is>
      </c>
      <c r="BG241" t="inlineStr">
        <is>
          <t/>
        </is>
      </c>
      <c r="BH241" t="inlineStr">
        <is>
          <t/>
        </is>
      </c>
      <c r="BI241" t="inlineStr">
        <is>
          <t/>
        </is>
      </c>
      <c r="BJ241" t="inlineStr">
        <is>
          <t/>
        </is>
      </c>
      <c r="BK241" t="inlineStr">
        <is>
          <t/>
        </is>
      </c>
      <c r="BL241" t="inlineStr">
        <is>
          <t/>
        </is>
      </c>
      <c r="BM241" t="inlineStr">
        <is>
          <t/>
        </is>
      </c>
      <c r="BN241" t="inlineStr">
        <is>
          <t/>
        </is>
      </c>
      <c r="BO241" t="inlineStr">
        <is>
          <t/>
        </is>
      </c>
      <c r="BP241" t="inlineStr">
        <is>
          <t/>
        </is>
      </c>
      <c r="BQ241" t="inlineStr">
        <is>
          <t/>
        </is>
      </c>
      <c r="BR241" t="inlineStr">
        <is>
          <t/>
        </is>
      </c>
      <c r="BS241" t="inlineStr">
        <is>
          <t/>
        </is>
      </c>
      <c r="BT241" t="inlineStr">
        <is>
          <t/>
        </is>
      </c>
      <c r="BU241" t="inlineStr">
        <is>
          <t/>
        </is>
      </c>
      <c r="BV241" t="inlineStr">
        <is>
          <t/>
        </is>
      </c>
      <c r="BW241" t="inlineStr">
        <is>
          <t/>
        </is>
      </c>
      <c r="BX241" s="2" t="inlineStr">
        <is>
          <t>bezemisyjna technologia napędowa</t>
        </is>
      </c>
      <c r="BY241" s="2" t="inlineStr">
        <is>
          <t>3</t>
        </is>
      </c>
      <c r="BZ241" s="2" t="inlineStr">
        <is>
          <t/>
        </is>
      </c>
      <c r="CA241" t="inlineStr">
        <is>
          <t/>
        </is>
      </c>
      <c r="CB241" s="2" t="inlineStr">
        <is>
          <t>tecnologia de propulsão sem emissões</t>
        </is>
      </c>
      <c r="CC241" s="2" t="inlineStr">
        <is>
          <t>3</t>
        </is>
      </c>
      <c r="CD241" s="2" t="inlineStr">
        <is>
          <t/>
        </is>
      </c>
      <c r="CE241" t="inlineStr">
        <is>
          <t/>
        </is>
      </c>
      <c r="CF241" t="inlineStr">
        <is>
          <t/>
        </is>
      </c>
      <c r="CG241" t="inlineStr">
        <is>
          <t/>
        </is>
      </c>
      <c r="CH241" t="inlineStr">
        <is>
          <t/>
        </is>
      </c>
      <c r="CI241" t="inlineStr">
        <is>
          <t/>
        </is>
      </c>
      <c r="CJ241" s="2" t="inlineStr">
        <is>
          <t>pohonná technológia s nulovými emisiami|
bezemisná pohonná technológia</t>
        </is>
      </c>
      <c r="CK241" s="2" t="inlineStr">
        <is>
          <t>3|
3</t>
        </is>
      </c>
      <c r="CL241" s="2" t="inlineStr">
        <is>
          <t xml:space="preserve">|
</t>
        </is>
      </c>
      <c r="CM241" t="inlineStr">
        <is>
          <t/>
        </is>
      </c>
      <c r="CN241" s="2" t="inlineStr">
        <is>
          <t>pogonska tehnologija z ničelno emisijo</t>
        </is>
      </c>
      <c r="CO241" s="2" t="inlineStr">
        <is>
          <t>3</t>
        </is>
      </c>
      <c r="CP241" s="2" t="inlineStr">
        <is>
          <t/>
        </is>
      </c>
      <c r="CQ241" t="inlineStr">
        <is>
          <t/>
        </is>
      </c>
      <c r="CR241" t="inlineStr">
        <is>
          <t/>
        </is>
      </c>
      <c r="CS241" t="inlineStr">
        <is>
          <t/>
        </is>
      </c>
      <c r="CT241" t="inlineStr">
        <is>
          <t/>
        </is>
      </c>
      <c r="CU241" t="inlineStr">
        <is>
          <t/>
        </is>
      </c>
    </row>
    <row r="242">
      <c r="A242" s="1" t="str">
        <f>HYPERLINK("https://iate.europa.eu/entry/result/3590576/all", "3590576")</f>
        <v>3590576</v>
      </c>
      <c r="B242" t="inlineStr">
        <is>
          <t>ENVIRONMENT</t>
        </is>
      </c>
      <c r="C242" t="inlineStr">
        <is>
          <t>ENVIRONMENT|environmental policy|climate change policy;ENVIRONMENT|environmental policy|climate change policy|reduction of gas emissions</t>
        </is>
      </c>
      <c r="D242" t="inlineStr">
        <is>
          <t/>
        </is>
      </c>
      <c r="E242" t="inlineStr">
        <is>
          <t/>
        </is>
      </c>
      <c r="F242" t="inlineStr">
        <is>
          <t/>
        </is>
      </c>
      <c r="G242" t="inlineStr">
        <is>
          <t/>
        </is>
      </c>
      <c r="H242" s="2" t="inlineStr">
        <is>
          <t>přesouvání zdrojů</t>
        </is>
      </c>
      <c r="I242" s="2" t="inlineStr">
        <is>
          <t>3</t>
        </is>
      </c>
      <c r="J242" s="2" t="inlineStr">
        <is>
          <t/>
        </is>
      </c>
      <c r="K242" t="inlineStr">
        <is>
          <t>přiřazování výroby materiálů s nižší emisní náročností na trhy s vyššími náklady na emise uhlíku, přičemž celková uhlíková náročnost výroby na domácím trhu zůstává konstantní</t>
        </is>
      </c>
      <c r="L242" s="2" t="inlineStr">
        <is>
          <t>omfordeling af ressourcer</t>
        </is>
      </c>
      <c r="M242" s="2" t="inlineStr">
        <is>
          <t>3</t>
        </is>
      </c>
      <c r="N242" s="2" t="inlineStr">
        <is>
          <t/>
        </is>
      </c>
      <c r="O242" t="inlineStr">
        <is>
          <t>potentielt uønsket effekt af CO&lt;sub&gt;2&lt;/sub&gt;-grænsekorrektionsmekanismen, hvor producenter uden for EU eksporterer deres lavemissionsproduktion til Europa og sælger deres mindre miljøvenlige produktion til resten af ​​verden og dermed ikke reducerer emissionerne på globalt plan</t>
        </is>
      </c>
      <c r="P242" s="2" t="inlineStr">
        <is>
          <t>Resource Shuffling</t>
        </is>
      </c>
      <c r="Q242" s="2" t="inlineStr">
        <is>
          <t>3</t>
        </is>
      </c>
      <c r="R242" s="2" t="inlineStr">
        <is>
          <t/>
        </is>
      </c>
      <c r="S242" t="inlineStr">
        <is>
          <t>eine Verschiebung der Exporte, bei der die Produkte mit einem
niedrigen Emissionsfußabdruck dorthin exportiert werden, wo eine relativ strenge
Umweltpolitik Emissionen zu verhindern sucht, zum Beispiel durch einen CO2-Grenzausgleichmechanismus; emissionsintensive Produkte werden hingegen nach Regionen mit weniger ambitionierten Umweltschutzmaßnahmen exportiert</t>
        </is>
      </c>
      <c r="T242" t="inlineStr">
        <is>
          <t/>
        </is>
      </c>
      <c r="U242" t="inlineStr">
        <is>
          <t/>
        </is>
      </c>
      <c r="V242" t="inlineStr">
        <is>
          <t/>
        </is>
      </c>
      <c r="W242" t="inlineStr">
        <is>
          <t/>
        </is>
      </c>
      <c r="X242" s="2" t="inlineStr">
        <is>
          <t>resource shuffling</t>
        </is>
      </c>
      <c r="Y242" s="2" t="inlineStr">
        <is>
          <t>3</t>
        </is>
      </c>
      <c r="Z242" s="2" t="inlineStr">
        <is>
          <t/>
        </is>
      </c>
      <c r="AA242" t="inlineStr">
        <is>
          <t>allocation or attribution of less emissions-intensive materials production towards markets with higher carbon costs, while the overall carbon intensity of production in the home market remains constant</t>
        </is>
      </c>
      <c r="AB242" s="2" t="inlineStr">
        <is>
          <t>redistribución de recursos</t>
        </is>
      </c>
      <c r="AC242" s="2" t="inlineStr">
        <is>
          <t>3</t>
        </is>
      </c>
      <c r="AD242" s="2" t="inlineStr">
        <is>
          <t/>
        </is>
      </c>
      <c r="AE242" t="inlineStr">
        <is>
          <t>Toda práctica, procedimiento o proceso de reorientación de
los flujos de recursos relacionados con productos cubiertos por
el &lt;a href="https://iate.europa.eu/entry/result/3579087/es" target="_blank"&gt;Mecanismo de Ajuste en Frontera por Carbono&lt;/a&gt; que no responde a un motivo
económico justificado, sino obedece al intento de eludir o aprovechar los efectos de ese mecanismo, sin beneficios (o con desventajas) en cuanto a las emisiones globales de gases de efecto invernadero.</t>
        </is>
      </c>
      <c r="AF242" s="2" t="inlineStr">
        <is>
          <t>ressursside ümberpaigutamine</t>
        </is>
      </c>
      <c r="AG242" s="2" t="inlineStr">
        <is>
          <t>3</t>
        </is>
      </c>
      <c r="AH242" s="2" t="inlineStr">
        <is>
          <t>preferred</t>
        </is>
      </c>
      <c r="AI242" t="inlineStr">
        <is>
          <t>väiksema heitemahukusega materjalide tootmise paigutamine või üleviimine kõrgete süsinikuhindadega turgudele, samal ajal kui tootmise üldine CO&lt;sub&gt;2&lt;/sub&gt;-mahukus koduturul jääb samaks</t>
        </is>
      </c>
      <c r="AJ242" s="2" t="inlineStr">
        <is>
          <t>resurssijärjestely</t>
        </is>
      </c>
      <c r="AK242" s="2" t="inlineStr">
        <is>
          <t>3</t>
        </is>
      </c>
      <c r="AL242" s="2" t="inlineStr">
        <is>
          <t/>
        </is>
      </c>
      <c r="AM242" t="inlineStr">
        <is>
          <t/>
        </is>
      </c>
      <c r="AN242" s="2" t="inlineStr">
        <is>
          <t>redistribution des ressources|
remaniement des ressources</t>
        </is>
      </c>
      <c r="AO242" s="2" t="inlineStr">
        <is>
          <t>2|
2</t>
        </is>
      </c>
      <c r="AP242" s="2" t="inlineStr">
        <is>
          <t xml:space="preserve">|
</t>
        </is>
      </c>
      <c r="AQ242" t="inlineStr">
        <is>
          <t>système de contournement du &lt;a href="https://iate.europa.eu/entry/result/3579087/fr" target="_blank"&gt;mécanisme d’ajustement carbone aux frontières&lt;/a&gt; par lequel la production à haute intensité de carbone serait dirigée ailleurs que vers l'UE, celle-ci ne recevant 
que de la production à faible intensité de carbone, ce qui a 
un effet négatif ou nul sur les émissions globales de CO&lt;sub&gt;2&lt;/sub&gt;</t>
        </is>
      </c>
      <c r="AR242" s="2" t="inlineStr">
        <is>
          <t>athdháileadh acmhainní</t>
        </is>
      </c>
      <c r="AS242" s="2" t="inlineStr">
        <is>
          <t>3</t>
        </is>
      </c>
      <c r="AT242" s="2" t="inlineStr">
        <is>
          <t/>
        </is>
      </c>
      <c r="AU242" t="inlineStr">
        <is>
          <t/>
        </is>
      </c>
      <c r="AV242" t="inlineStr">
        <is>
          <t/>
        </is>
      </c>
      <c r="AW242" t="inlineStr">
        <is>
          <t/>
        </is>
      </c>
      <c r="AX242" t="inlineStr">
        <is>
          <t/>
        </is>
      </c>
      <c r="AY242" t="inlineStr">
        <is>
          <t/>
        </is>
      </c>
      <c r="AZ242" s="2" t="inlineStr">
        <is>
          <t>erőforrások átcsoportosítása</t>
        </is>
      </c>
      <c r="BA242" s="2" t="inlineStr">
        <is>
          <t>3</t>
        </is>
      </c>
      <c r="BB242" s="2" t="inlineStr">
        <is>
          <t/>
        </is>
      </c>
      <c r="BC242" t="inlineStr">
        <is>
          <t>a
kevésbé kibocsátásintenzív anyagtermelés áthelyezése a magasabb szén-dioxid-kibocsátási
költségekkel rendelkező piacok felé, miközben a hazai piacon nem változik a termelés
teljes karbonintenzitásának a szintje</t>
        </is>
      </c>
      <c r="BD242" s="2" t="inlineStr">
        <is>
          <t>rimescolamento delle risorse</t>
        </is>
      </c>
      <c r="BE242" s="2" t="inlineStr">
        <is>
          <t>3</t>
        </is>
      </c>
      <c r="BF242" s="2" t="inlineStr">
        <is>
          <t/>
        </is>
      </c>
      <c r="BG242" t="inlineStr">
        <is>
          <t>sistema che,
indirizzando verso l’UE solo prodotti a basse emissioni di carbonio e deviando verso
zone in cui il contenuto di carbonio non è tassato prodotti ad alta intensità
di carbonio, elude il &lt;a href="https://iate.europa.eu/entry/result/3579087/en" target="_blank"&gt;meccanismo di adeguamento del carbonio alla frontiera&lt;/a&gt; senza ottenere risultati positivi per l’ambiente o addirittura facendo
aumentare le emissioni dovute al trasporto</t>
        </is>
      </c>
      <c r="BH242" s="2" t="inlineStr">
        <is>
          <t>išteklių perskirstymas</t>
        </is>
      </c>
      <c r="BI242" s="2" t="inlineStr">
        <is>
          <t>3</t>
        </is>
      </c>
      <c r="BJ242" s="2" t="inlineStr">
        <is>
          <t/>
        </is>
      </c>
      <c r="BK242" t="inlineStr">
        <is>
          <t>mažiau taršių medžiagų gamybos paskirstymas arba
priskyrimas rinkoms, kuriose išlaidos dėl išmetamo anglies dioksido yra didesnės, o
bendras gamybos vietinėje rinkoje anglies dioksido intensyvumas išlieka
nepakitęs</t>
        </is>
      </c>
      <c r="BL242" t="inlineStr">
        <is>
          <t/>
        </is>
      </c>
      <c r="BM242" t="inlineStr">
        <is>
          <t/>
        </is>
      </c>
      <c r="BN242" t="inlineStr">
        <is>
          <t/>
        </is>
      </c>
      <c r="BO242" t="inlineStr">
        <is>
          <t/>
        </is>
      </c>
      <c r="BP242" t="inlineStr">
        <is>
          <t/>
        </is>
      </c>
      <c r="BQ242" t="inlineStr">
        <is>
          <t/>
        </is>
      </c>
      <c r="BR242" t="inlineStr">
        <is>
          <t/>
        </is>
      </c>
      <c r="BS242" t="inlineStr">
        <is>
          <t/>
        </is>
      </c>
      <c r="BT242" s="2" t="inlineStr">
        <is>
          <t>resource shuffling|
herschikken van hulpbronnen</t>
        </is>
      </c>
      <c r="BU242" s="2" t="inlineStr">
        <is>
          <t>3|
3</t>
        </is>
      </c>
      <c r="BV242" s="2" t="inlineStr">
        <is>
          <t>|
proposed</t>
        </is>
      </c>
      <c r="BW242" t="inlineStr">
        <is>
          <t>mogelijk ongewenst effect van het &lt;a href="https://iate.europa.eu/entry/result/3579087/nl" target="_blank"&gt;mechanisme voor koolstofgrenscorrectie&lt;/a&gt;, waarbij producenten buiten de EU hun koolstofarme productie naar Europa exporteren en hun minder milieuvriendelijke productie in de rest van de wereld verkopen waardoor de emissies op globaal niveau
niet dalen</t>
        </is>
      </c>
      <c r="BX242" s="2" t="inlineStr">
        <is>
          <t>przesuwanie zasobów</t>
        </is>
      </c>
      <c r="BY242" s="2" t="inlineStr">
        <is>
          <t>2</t>
        </is>
      </c>
      <c r="BZ242" s="2" t="inlineStr">
        <is>
          <t/>
        </is>
      </c>
      <c r="CA242" t="inlineStr">
        <is>
          <t>przenoszenie lub przydzielanie mniej emisyjnej produkcji materiałów na
rynki charakteryzujące się wyższymi kosztami emisji, podczas gdy ogólna
&lt;a href="https://iate.europa.eu/entry/result/898529/pl" target="_blank"&gt;intensywność emisji dwutlenku węgla&lt;/a&gt; związana z produkcją 
pozostaje na rynku krajowym niezmienna</t>
        </is>
      </c>
      <c r="CB242" t="inlineStr">
        <is>
          <t/>
        </is>
      </c>
      <c r="CC242" t="inlineStr">
        <is>
          <t/>
        </is>
      </c>
      <c r="CD242" t="inlineStr">
        <is>
          <t/>
        </is>
      </c>
      <c r="CE242" t="inlineStr">
        <is>
          <t/>
        </is>
      </c>
      <c r="CF242" t="inlineStr">
        <is>
          <t/>
        </is>
      </c>
      <c r="CG242" t="inlineStr">
        <is>
          <t/>
        </is>
      </c>
      <c r="CH242" t="inlineStr">
        <is>
          <t/>
        </is>
      </c>
      <c r="CI242" t="inlineStr">
        <is>
          <t/>
        </is>
      </c>
      <c r="CJ242" t="inlineStr">
        <is>
          <t/>
        </is>
      </c>
      <c r="CK242" t="inlineStr">
        <is>
          <t/>
        </is>
      </c>
      <c r="CL242" t="inlineStr">
        <is>
          <t/>
        </is>
      </c>
      <c r="CM242" t="inlineStr">
        <is>
          <t/>
        </is>
      </c>
      <c r="CN242" s="2" t="inlineStr">
        <is>
          <t>premeščanje virov</t>
        </is>
      </c>
      <c r="CO242" s="2" t="inlineStr">
        <is>
          <t>3</t>
        </is>
      </c>
      <c r="CP242" s="2" t="inlineStr">
        <is>
          <t/>
        </is>
      </c>
      <c r="CQ242" t="inlineStr">
        <is>
          <t/>
        </is>
      </c>
      <c r="CR242" s="2" t="inlineStr">
        <is>
          <t>resursförflyttning</t>
        </is>
      </c>
      <c r="CS242" s="2" t="inlineStr">
        <is>
          <t>2</t>
        </is>
      </c>
      <c r="CT242" s="2" t="inlineStr">
        <is>
          <t/>
        </is>
      </c>
      <c r="CU242" t="inlineStr">
        <is>
          <t/>
        </is>
      </c>
    </row>
    <row r="243">
      <c r="A243" s="1" t="str">
        <f>HYPERLINK("https://iate.europa.eu/entry/result/3534177/all", "3534177")</f>
        <v>3534177</v>
      </c>
      <c r="B243" t="inlineStr">
        <is>
          <t>ENVIRONMENT</t>
        </is>
      </c>
      <c r="C243" t="inlineStr">
        <is>
          <t>ENVIRONMENT|environmental policy|climate change policy|emission trading|EU Emissions Trading Scheme;ENVIRONMENT|environmental policy|climate change policy|reduction of gas emissions;ENVIRONMENT|environmental policy|climate change policy|emission allowance</t>
        </is>
      </c>
      <c r="D243" t="inlineStr">
        <is>
          <t/>
        </is>
      </c>
      <c r="E243" t="inlineStr">
        <is>
          <t/>
        </is>
      </c>
      <c r="F243" t="inlineStr">
        <is>
          <t/>
        </is>
      </c>
      <c r="G243" t="inlineStr">
        <is>
          <t/>
        </is>
      </c>
      <c r="H243" s="2" t="inlineStr">
        <is>
          <t>úplné dražení povolenek</t>
        </is>
      </c>
      <c r="I243" s="2" t="inlineStr">
        <is>
          <t>3</t>
        </is>
      </c>
      <c r="J243" s="2" t="inlineStr">
        <is>
          <t/>
        </is>
      </c>
      <c r="K243" t="inlineStr">
        <is>
          <t/>
        </is>
      </c>
      <c r="L243" s="2" t="inlineStr">
        <is>
          <t>fuld auktionering</t>
        </is>
      </c>
      <c r="M243" s="2" t="inlineStr">
        <is>
          <t>3</t>
        </is>
      </c>
      <c r="N243" s="2" t="inlineStr">
        <is>
          <t/>
        </is>
      </c>
      <c r="O243" t="inlineStr">
        <is>
          <t>tildeling af emissionskvoter gennem køb af 100 % af kvoterne på auktion</t>
        </is>
      </c>
      <c r="P243" s="2" t="inlineStr">
        <is>
          <t>vollständige Versteigerung</t>
        </is>
      </c>
      <c r="Q243" s="2" t="inlineStr">
        <is>
          <t>3</t>
        </is>
      </c>
      <c r="R243" s="2" t="inlineStr">
        <is>
          <t/>
        </is>
      </c>
      <c r="S243" t="inlineStr">
        <is>
          <t/>
        </is>
      </c>
      <c r="T243" t="inlineStr">
        <is>
          <t/>
        </is>
      </c>
      <c r="U243" t="inlineStr">
        <is>
          <t/>
        </is>
      </c>
      <c r="V243" t="inlineStr">
        <is>
          <t/>
        </is>
      </c>
      <c r="W243" t="inlineStr">
        <is>
          <t/>
        </is>
      </c>
      <c r="X243" s="2" t="inlineStr">
        <is>
          <t>full auctioning</t>
        </is>
      </c>
      <c r="Y243" s="2" t="inlineStr">
        <is>
          <t>3</t>
        </is>
      </c>
      <c r="Z243" s="2" t="inlineStr">
        <is>
          <t/>
        </is>
      </c>
      <c r="AA243" t="inlineStr">
        <is>
          <t>allocation of emission allowances through the purchase of 100% of allowances by auction</t>
        </is>
      </c>
      <c r="AB243" t="inlineStr">
        <is>
          <t/>
        </is>
      </c>
      <c r="AC243" t="inlineStr">
        <is>
          <t/>
        </is>
      </c>
      <c r="AD243" t="inlineStr">
        <is>
          <t/>
        </is>
      </c>
      <c r="AE243" t="inlineStr">
        <is>
          <t/>
        </is>
      </c>
      <c r="AF243" s="2" t="inlineStr">
        <is>
          <t>täielik enampakkumine</t>
        </is>
      </c>
      <c r="AG243" s="2" t="inlineStr">
        <is>
          <t>3</t>
        </is>
      </c>
      <c r="AH243" s="2" t="inlineStr">
        <is>
          <t/>
        </is>
      </c>
      <c r="AI243" t="inlineStr">
        <is>
          <t>lubatud heitkoguse ühikute eraldamine 100% ühikute ostmise kaudu enampakkumisel</t>
        </is>
      </c>
      <c r="AJ243" t="inlineStr">
        <is>
          <t/>
        </is>
      </c>
      <c r="AK243" t="inlineStr">
        <is>
          <t/>
        </is>
      </c>
      <c r="AL243" t="inlineStr">
        <is>
          <t/>
        </is>
      </c>
      <c r="AM243" t="inlineStr">
        <is>
          <t/>
        </is>
      </c>
      <c r="AN243" s="2" t="inlineStr">
        <is>
          <t>mise aux enchères intégrale</t>
        </is>
      </c>
      <c r="AO243" s="2" t="inlineStr">
        <is>
          <t>3</t>
        </is>
      </c>
      <c r="AP243" s="2" t="inlineStr">
        <is>
          <t/>
        </is>
      </c>
      <c r="AQ243" t="inlineStr">
        <is>
          <t/>
        </is>
      </c>
      <c r="AR243" s="2" t="inlineStr">
        <is>
          <t>ceantáil iomlán</t>
        </is>
      </c>
      <c r="AS243" s="2" t="inlineStr">
        <is>
          <t>3</t>
        </is>
      </c>
      <c r="AT243" s="2" t="inlineStr">
        <is>
          <t/>
        </is>
      </c>
      <c r="AU243" t="inlineStr">
        <is>
          <t/>
        </is>
      </c>
      <c r="AV243" t="inlineStr">
        <is>
          <t/>
        </is>
      </c>
      <c r="AW243" t="inlineStr">
        <is>
          <t/>
        </is>
      </c>
      <c r="AX243" t="inlineStr">
        <is>
          <t/>
        </is>
      </c>
      <c r="AY243" t="inlineStr">
        <is>
          <t/>
        </is>
      </c>
      <c r="AZ243" s="2" t="inlineStr">
        <is>
          <t>teljes árverés</t>
        </is>
      </c>
      <c r="BA243" s="2" t="inlineStr">
        <is>
          <t>3</t>
        </is>
      </c>
      <c r="BB243" s="2" t="inlineStr">
        <is>
          <t/>
        </is>
      </c>
      <c r="BC243" t="inlineStr">
        <is>
          <t>a kibocsátási egységek kiosztása az egységek 100%-ának árverés útján történő értékesítése révén</t>
        </is>
      </c>
      <c r="BD243" s="2" t="inlineStr">
        <is>
          <t>messa all'asta integrale</t>
        </is>
      </c>
      <c r="BE243" s="2" t="inlineStr">
        <is>
          <t>3</t>
        </is>
      </c>
      <c r="BF243" s="2" t="inlineStr">
        <is>
          <t/>
        </is>
      </c>
      <c r="BG243" t="inlineStr">
        <is>
          <t>assegnazione di quote di emissioni mediante l'acquisto all'asta del 100% delle assegnazioni</t>
        </is>
      </c>
      <c r="BH243" s="2" t="inlineStr">
        <is>
          <t>visiškas perėjimas prie aukcionų|
visų ATL pardavimas aukcione</t>
        </is>
      </c>
      <c r="BI243" s="2" t="inlineStr">
        <is>
          <t>3|
3</t>
        </is>
      </c>
      <c r="BJ243" s="2" t="inlineStr">
        <is>
          <t xml:space="preserve">|
</t>
        </is>
      </c>
      <c r="BK243" t="inlineStr">
        <is>
          <t>apyvartinių taršos leidimų paskirstymas 100
% leidimų parduodant aukcionuose</t>
        </is>
      </c>
      <c r="BL243" t="inlineStr">
        <is>
          <t/>
        </is>
      </c>
      <c r="BM243" t="inlineStr">
        <is>
          <t/>
        </is>
      </c>
      <c r="BN243" t="inlineStr">
        <is>
          <t/>
        </is>
      </c>
      <c r="BO243" t="inlineStr">
        <is>
          <t/>
        </is>
      </c>
      <c r="BP243" t="inlineStr">
        <is>
          <t/>
        </is>
      </c>
      <c r="BQ243" t="inlineStr">
        <is>
          <t/>
        </is>
      </c>
      <c r="BR243" t="inlineStr">
        <is>
          <t/>
        </is>
      </c>
      <c r="BS243" t="inlineStr">
        <is>
          <t/>
        </is>
      </c>
      <c r="BT243" s="2" t="inlineStr">
        <is>
          <t>volledige veiling</t>
        </is>
      </c>
      <c r="BU243" s="2" t="inlineStr">
        <is>
          <t>3</t>
        </is>
      </c>
      <c r="BV243" s="2" t="inlineStr">
        <is>
          <t/>
        </is>
      </c>
      <c r="BW243" t="inlineStr">
        <is>
          <t>toewijzing van emissierechten door ze niet gratis toe te wijzen maar door alle rechten op de markt te veilen</t>
        </is>
      </c>
      <c r="BX243" s="2" t="inlineStr">
        <is>
          <t>sprzedaż wszystkich uprawnień na aukcji</t>
        </is>
      </c>
      <c r="BY243" s="2" t="inlineStr">
        <is>
          <t>3</t>
        </is>
      </c>
      <c r="BZ243" s="2" t="inlineStr">
        <is>
          <t/>
        </is>
      </c>
      <c r="CA243" t="inlineStr">
        <is>
          <t>zasada ustanowiona w art. 10 ust. 1 &lt;a href="https://iate.europa.eu/entry/result/3580433/pl" target="_blank"&gt;dyrektywy EU ETS&lt;/a&gt;, zgodnie z którym począwszy od 2019 roku państwa członkowskie sprzedają na aukcji wszystkie uprawnienia, które nie są przyznawane bezpłatnie zgodnie z art. 10a i 10c tejże dyrektywy i które nie zostały umieszczone w rezerwie stabilności rynkowej ustanowionej decyzją Parlamentu Europejskiego i Rady (UE) 2015/1814 ( 2 ) („rezerwa stabilności rynkowej”) lub anulowane zgodnie z art. 12 ust. 4 tejże dyrektywy</t>
        </is>
      </c>
      <c r="CB243" s="2" t="inlineStr">
        <is>
          <t>venda integral em leilão|
venda exclusiva em leilão</t>
        </is>
      </c>
      <c r="CC243" s="2" t="inlineStr">
        <is>
          <t>3|
3</t>
        </is>
      </c>
      <c r="CD243" s="2" t="inlineStr">
        <is>
          <t xml:space="preserve">|
</t>
        </is>
      </c>
      <c r="CE243" t="inlineStr">
        <is>
          <t/>
        </is>
      </c>
      <c r="CF243" t="inlineStr">
        <is>
          <t/>
        </is>
      </c>
      <c r="CG243" t="inlineStr">
        <is>
          <t/>
        </is>
      </c>
      <c r="CH243" t="inlineStr">
        <is>
          <t/>
        </is>
      </c>
      <c r="CI243" t="inlineStr">
        <is>
          <t/>
        </is>
      </c>
      <c r="CJ243" t="inlineStr">
        <is>
          <t/>
        </is>
      </c>
      <c r="CK243" t="inlineStr">
        <is>
          <t/>
        </is>
      </c>
      <c r="CL243" t="inlineStr">
        <is>
          <t/>
        </is>
      </c>
      <c r="CM243" t="inlineStr">
        <is>
          <t/>
        </is>
      </c>
      <c r="CN243" s="2" t="inlineStr">
        <is>
          <t>prodaja vseh pravic na dražbi</t>
        </is>
      </c>
      <c r="CO243" s="2" t="inlineStr">
        <is>
          <t>3</t>
        </is>
      </c>
      <c r="CP243" s="2" t="inlineStr">
        <is>
          <t/>
        </is>
      </c>
      <c r="CQ243" t="inlineStr">
        <is>
          <t/>
        </is>
      </c>
      <c r="CR243" s="2" t="inlineStr">
        <is>
          <t>full auktionering</t>
        </is>
      </c>
      <c r="CS243" s="2" t="inlineStr">
        <is>
          <t>3</t>
        </is>
      </c>
      <c r="CT243" s="2" t="inlineStr">
        <is>
          <t/>
        </is>
      </c>
      <c r="CU243" t="inlineStr">
        <is>
          <t/>
        </is>
      </c>
    </row>
    <row r="244">
      <c r="A244" s="1" t="str">
        <f>HYPERLINK("https://iate.europa.eu/entry/result/3627096/all", "3627096")</f>
        <v>3627096</v>
      </c>
      <c r="B244" t="inlineStr">
        <is>
          <t>ENVIRONMENT</t>
        </is>
      </c>
      <c r="C244" t="inlineStr">
        <is>
          <t>ENVIRONMENT|environmental policy|climate change policy|emission trading</t>
        </is>
      </c>
      <c r="D244" s="2" t="inlineStr">
        <is>
          <t>абсолютна горна граница</t>
        </is>
      </c>
      <c r="E244" s="2" t="inlineStr">
        <is>
          <t>3</t>
        </is>
      </c>
      <c r="F244" s="2" t="inlineStr">
        <is>
          <t/>
        </is>
      </c>
      <c r="G244" t="inlineStr">
        <is>
          <t/>
        </is>
      </c>
      <c r="H244" s="2" t="inlineStr">
        <is>
          <t>absolutní strop</t>
        </is>
      </c>
      <c r="I244" s="2" t="inlineStr">
        <is>
          <t>3</t>
        </is>
      </c>
      <c r="J244" s="2" t="inlineStr">
        <is>
          <t/>
        </is>
      </c>
      <c r="K244" t="inlineStr">
        <is>
          <t>nejvyšší povolené množství skleníkových plynů za určité období</t>
        </is>
      </c>
      <c r="L244" s="2" t="inlineStr">
        <is>
          <t>absolut loft</t>
        </is>
      </c>
      <c r="M244" s="2" t="inlineStr">
        <is>
          <t>3</t>
        </is>
      </c>
      <c r="N244" s="2" t="inlineStr">
        <is>
          <t/>
        </is>
      </c>
      <c r="O244" t="inlineStr">
        <is>
          <t>fast grænse for samlet mængde drivhusgasemissioner i en bestemt periode</t>
        </is>
      </c>
      <c r="P244" s="2" t="inlineStr">
        <is>
          <t>absolute Obergrenze</t>
        </is>
      </c>
      <c r="Q244" s="2" t="inlineStr">
        <is>
          <t>3</t>
        </is>
      </c>
      <c r="R244" s="2" t="inlineStr">
        <is>
          <t/>
        </is>
      </c>
      <c r="S244" t="inlineStr">
        <is>
          <t>festgesetzte Obergrenze für Treibhausgasemissionen während eines festgelegten Zeitraums</t>
        </is>
      </c>
      <c r="T244" t="inlineStr">
        <is>
          <t/>
        </is>
      </c>
      <c r="U244" t="inlineStr">
        <is>
          <t/>
        </is>
      </c>
      <c r="V244" t="inlineStr">
        <is>
          <t/>
        </is>
      </c>
      <c r="W244" t="inlineStr">
        <is>
          <t/>
        </is>
      </c>
      <c r="X244" s="2" t="inlineStr">
        <is>
          <t>absolute cap</t>
        </is>
      </c>
      <c r="Y244" s="2" t="inlineStr">
        <is>
          <t>3</t>
        </is>
      </c>
      <c r="Z244" s="2" t="inlineStr">
        <is>
          <t/>
        </is>
      </c>
      <c r="AA244" t="inlineStr">
        <is>
          <t>fixed limit on the total quantity of greenhouse gas emissions over a set period of time</t>
        </is>
      </c>
      <c r="AB244" s="2" t="inlineStr">
        <is>
          <t>límite absoluto</t>
        </is>
      </c>
      <c r="AC244" s="2" t="inlineStr">
        <is>
          <t>3</t>
        </is>
      </c>
      <c r="AD244" s="2" t="inlineStr">
        <is>
          <t/>
        </is>
      </c>
      <c r="AE244" t="inlineStr">
        <is>
          <t>Límite máximo establecido para las emisiones totales de gases de efecto invernadero durante un periodo determinado.</t>
        </is>
      </c>
      <c r="AF244" s="2" t="inlineStr">
        <is>
          <t>absoluutne ülempiir</t>
        </is>
      </c>
      <c r="AG244" s="2" t="inlineStr">
        <is>
          <t>2</t>
        </is>
      </c>
      <c r="AH244" s="2" t="inlineStr">
        <is>
          <t>proposed</t>
        </is>
      </c>
      <c r="AI244" t="inlineStr">
        <is>
          <t>kindlaksmääratud ajavahemiku jooksul väljastatavate kasvuhoonegaaside heitkoguste fikseeritud maksimummäär</t>
        </is>
      </c>
      <c r="AJ244" t="inlineStr">
        <is>
          <t/>
        </is>
      </c>
      <c r="AK244" t="inlineStr">
        <is>
          <t/>
        </is>
      </c>
      <c r="AL244" t="inlineStr">
        <is>
          <t/>
        </is>
      </c>
      <c r="AM244" t="inlineStr">
        <is>
          <t/>
        </is>
      </c>
      <c r="AN244" s="2" t="inlineStr">
        <is>
          <t>plafond absolu</t>
        </is>
      </c>
      <c r="AO244" s="2" t="inlineStr">
        <is>
          <t>3</t>
        </is>
      </c>
      <c r="AP244" s="2" t="inlineStr">
        <is>
          <t/>
        </is>
      </c>
      <c r="AQ244" t="inlineStr">
        <is>
          <t>limite maximale fixée pour les émissions de gaz à effet de serre durant une période donnée</t>
        </is>
      </c>
      <c r="AR244" s="2" t="inlineStr">
        <is>
          <t>dearbhtheorainn</t>
        </is>
      </c>
      <c r="AS244" s="2" t="inlineStr">
        <is>
          <t>3</t>
        </is>
      </c>
      <c r="AT244" s="2" t="inlineStr">
        <is>
          <t/>
        </is>
      </c>
      <c r="AU244" t="inlineStr">
        <is>
          <t/>
        </is>
      </c>
      <c r="AV244" t="inlineStr">
        <is>
          <t/>
        </is>
      </c>
      <c r="AW244" t="inlineStr">
        <is>
          <t/>
        </is>
      </c>
      <c r="AX244" t="inlineStr">
        <is>
          <t/>
        </is>
      </c>
      <c r="AY244" t="inlineStr">
        <is>
          <t/>
        </is>
      </c>
      <c r="AZ244" s="2" t="inlineStr">
        <is>
          <t>abszolút felső határérték</t>
        </is>
      </c>
      <c r="BA244" s="2" t="inlineStr">
        <is>
          <t>3</t>
        </is>
      </c>
      <c r="BB244" s="2" t="inlineStr">
        <is>
          <t/>
        </is>
      </c>
      <c r="BC244" t="inlineStr">
        <is>
          <t>az üvegházhatásúgáz-kibocsátás összesített mértékére egy meghatározott időszakra
vonatkozóan megállapított legfelsőbb érték</t>
        </is>
      </c>
      <c r="BD244" s="2" t="inlineStr">
        <is>
          <t>massimale assoluto</t>
        </is>
      </c>
      <c r="BE244" s="2" t="inlineStr">
        <is>
          <t>3</t>
        </is>
      </c>
      <c r="BF244" s="2" t="inlineStr">
        <is>
          <t/>
        </is>
      </c>
      <c r="BG244" t="inlineStr">
        <is>
          <t>limite massimo fissato per le emissioni di gas a effetto serra in un determinato periodo di tempo</t>
        </is>
      </c>
      <c r="BH244" s="2" t="inlineStr">
        <is>
          <t>absoliuti viršutinė riba</t>
        </is>
      </c>
      <c r="BI244" s="2" t="inlineStr">
        <is>
          <t>3</t>
        </is>
      </c>
      <c r="BJ244" s="2" t="inlineStr">
        <is>
          <t/>
        </is>
      </c>
      <c r="BK244" t="inlineStr">
        <is>
          <t>fiksuota
bendro išmetamo šiltnamio efektą sukeliančių dujų kiekio riba per nustatytą
laikotarpį</t>
        </is>
      </c>
      <c r="BL244" s="2" t="inlineStr">
        <is>
          <t>absolūtais limits</t>
        </is>
      </c>
      <c r="BM244" s="2" t="inlineStr">
        <is>
          <t>2</t>
        </is>
      </c>
      <c r="BN244" s="2" t="inlineStr">
        <is>
          <t/>
        </is>
      </c>
      <c r="BO244" t="inlineStr">
        <is>
          <t>&lt;div&gt;noteikts siltumnīcefekta gāzu emisiju limits konkrētā laikposmā&lt;/div&gt;</t>
        </is>
      </c>
      <c r="BP244" t="inlineStr">
        <is>
          <t/>
        </is>
      </c>
      <c r="BQ244" t="inlineStr">
        <is>
          <t/>
        </is>
      </c>
      <c r="BR244" t="inlineStr">
        <is>
          <t/>
        </is>
      </c>
      <c r="BS244" t="inlineStr">
        <is>
          <t/>
        </is>
      </c>
      <c r="BT244" s="2" t="inlineStr">
        <is>
          <t>absoluut emissieplafond|
absoluut plafond</t>
        </is>
      </c>
      <c r="BU244" s="2" t="inlineStr">
        <is>
          <t>3|
3</t>
        </is>
      </c>
      <c r="BV244" s="2" t="inlineStr">
        <is>
          <t xml:space="preserve">|
</t>
        </is>
      </c>
      <c r="BW244" t="inlineStr">
        <is>
          <t>absolute limiet voor de totale hoeveelheid van bepaalde broeikasgassen die in een bepaalde periode mag worden uitgestoten</t>
        </is>
      </c>
      <c r="BX244" s="2" t="inlineStr">
        <is>
          <t>pułap bezwzględny</t>
        </is>
      </c>
      <c r="BY244" s="2" t="inlineStr">
        <is>
          <t>3</t>
        </is>
      </c>
      <c r="BZ244" s="2" t="inlineStr">
        <is>
          <t/>
        </is>
      </c>
      <c r="CA244" t="inlineStr">
        <is>
          <t>ustalony limit łącznej ilości gazów cieplarnianych, które mogą być wyemitowane w określonym przedziale czasowym</t>
        </is>
      </c>
      <c r="CB244" s="2" t="inlineStr">
        <is>
          <t>limite máximo absoluto|
limite absoluto|
valor-limite absoluto</t>
        </is>
      </c>
      <c r="CC244" s="2" t="inlineStr">
        <is>
          <t>3|
3|
2</t>
        </is>
      </c>
      <c r="CD244" s="2" t="inlineStr">
        <is>
          <t>proposed|
proposed|
proposed</t>
        </is>
      </c>
      <c r="CE244" t="inlineStr">
        <is>
          <t>Limite máximo fixado para as emissões de gases com efeito de estufa durante um determinado período.</t>
        </is>
      </c>
      <c r="CF244" t="inlineStr">
        <is>
          <t/>
        </is>
      </c>
      <c r="CG244" t="inlineStr">
        <is>
          <t/>
        </is>
      </c>
      <c r="CH244" t="inlineStr">
        <is>
          <t/>
        </is>
      </c>
      <c r="CI244" t="inlineStr">
        <is>
          <t/>
        </is>
      </c>
      <c r="CJ244" t="inlineStr">
        <is>
          <t/>
        </is>
      </c>
      <c r="CK244" t="inlineStr">
        <is>
          <t/>
        </is>
      </c>
      <c r="CL244" t="inlineStr">
        <is>
          <t/>
        </is>
      </c>
      <c r="CM244" t="inlineStr">
        <is>
          <t/>
        </is>
      </c>
      <c r="CN244" s="2" t="inlineStr">
        <is>
          <t>absolutna zgornja meja|
absolutna mejna vrednost</t>
        </is>
      </c>
      <c r="CO244" s="2" t="inlineStr">
        <is>
          <t>3|
2</t>
        </is>
      </c>
      <c r="CP244" s="2" t="inlineStr">
        <is>
          <t>|
proposed</t>
        </is>
      </c>
      <c r="CQ244" t="inlineStr">
        <is>
          <t/>
        </is>
      </c>
      <c r="CR244" s="2" t="inlineStr">
        <is>
          <t>absolut tak</t>
        </is>
      </c>
      <c r="CS244" s="2" t="inlineStr">
        <is>
          <t>3</t>
        </is>
      </c>
      <c r="CT244" s="2" t="inlineStr">
        <is>
          <t/>
        </is>
      </c>
      <c r="CU244" t="inlineStr">
        <is>
          <t/>
        </is>
      </c>
    </row>
    <row r="245">
      <c r="A245" s="1" t="str">
        <f>HYPERLINK("https://iate.europa.eu/entry/result/3627070/all", "3627070")</f>
        <v>3627070</v>
      </c>
      <c r="B245" t="inlineStr">
        <is>
          <t>SCIENCE</t>
        </is>
      </c>
      <c r="C245" t="inlineStr">
        <is>
          <t>SCIENCE|natural and applied sciences</t>
        </is>
      </c>
      <c r="D245" t="inlineStr">
        <is>
          <t/>
        </is>
      </c>
      <c r="E245" t="inlineStr">
        <is>
          <t/>
        </is>
      </c>
      <c r="F245" t="inlineStr">
        <is>
          <t/>
        </is>
      </c>
      <c r="G245" t="inlineStr">
        <is>
          <t/>
        </is>
      </c>
      <c r="H245" s="2" t="inlineStr">
        <is>
          <t>hodnota uváděná v literatuře</t>
        </is>
      </c>
      <c r="I245" s="2" t="inlineStr">
        <is>
          <t>2</t>
        </is>
      </c>
      <c r="J245" s="2" t="inlineStr">
        <is>
          <t/>
        </is>
      </c>
      <c r="K245" t="inlineStr">
        <is>
          <t>v kontextu vědy přijímaná hodnota konstanty nebo experimentálního měření, kterou lze nalézt v literatuře a která je nezbytná k provedení experimentálního nebo teoretického výpočtu v laboratoři</t>
        </is>
      </c>
      <c r="L245" s="2" t="inlineStr">
        <is>
          <t>litteraturværdi</t>
        </is>
      </c>
      <c r="M245" s="2" t="inlineStr">
        <is>
          <t>2</t>
        </is>
      </c>
      <c r="N245" s="2" t="inlineStr">
        <is>
          <t/>
        </is>
      </c>
      <c r="O245" t="inlineStr">
        <is>
          <t>i videnskabelig sammenhæg, en accepteret værdi af en konstant eller eksperimentel måling, som kan findes i litteraturen (såsom tidsskrifter eller referencer), og som er nødvendig for at udføre en eksperimentel eller teoretisk beregning i et laboratorium</t>
        </is>
      </c>
      <c r="P245" s="2" t="inlineStr">
        <is>
          <t>Literaturwert</t>
        </is>
      </c>
      <c r="Q245" s="2" t="inlineStr">
        <is>
          <t>3</t>
        </is>
      </c>
      <c r="R245" s="2" t="inlineStr">
        <is>
          <t/>
        </is>
      </c>
      <c r="S245" t="inlineStr">
        <is>
          <t>Stoffkonstanten, die Zahlenwerte sind, die unter bestimmten Bedingungen stets gleich und einheitlich bleiben</t>
        </is>
      </c>
      <c r="T245" t="inlineStr">
        <is>
          <t/>
        </is>
      </c>
      <c r="U245" t="inlineStr">
        <is>
          <t/>
        </is>
      </c>
      <c r="V245" t="inlineStr">
        <is>
          <t/>
        </is>
      </c>
      <c r="W245" t="inlineStr">
        <is>
          <t/>
        </is>
      </c>
      <c r="X245" s="2" t="inlineStr">
        <is>
          <t>literature value</t>
        </is>
      </c>
      <c r="Y245" s="2" t="inlineStr">
        <is>
          <t>3</t>
        </is>
      </c>
      <c r="Z245" s="2" t="inlineStr">
        <is>
          <t/>
        </is>
      </c>
      <c r="AA245" t="inlineStr">
        <is>
          <t>in science, an accepted value of a constant or experimental measurement, which may be found in literature (such as journals or references), and which is necessary to carry out an experimental or theoretical calculation in a laboratory</t>
        </is>
      </c>
      <c r="AB245" t="inlineStr">
        <is>
          <t/>
        </is>
      </c>
      <c r="AC245" t="inlineStr">
        <is>
          <t/>
        </is>
      </c>
      <c r="AD245" t="inlineStr">
        <is>
          <t/>
        </is>
      </c>
      <c r="AE245" t="inlineStr">
        <is>
          <t/>
        </is>
      </c>
      <c r="AF245" s="2" t="inlineStr">
        <is>
          <t>erialakirjanduses esitatud väärtus|
kirjanduses esitatud väärtus</t>
        </is>
      </c>
      <c r="AG245" s="2" t="inlineStr">
        <is>
          <t>3|
3</t>
        </is>
      </c>
      <c r="AH245" s="2" t="inlineStr">
        <is>
          <t xml:space="preserve">proposed|
</t>
        </is>
      </c>
      <c r="AI245" t="inlineStr">
        <is>
          <t>pideval või katselisel mõõtmisel saadud aktsepteeritud väärtus, mida võib leida erialakirjandusest (ajakirjad või viited) ja mille puhul on vaja laboris teostada katsetamisel põhinev või teoreetiline arvutus</t>
        </is>
      </c>
      <c r="AJ245" t="inlineStr">
        <is>
          <t/>
        </is>
      </c>
      <c r="AK245" t="inlineStr">
        <is>
          <t/>
        </is>
      </c>
      <c r="AL245" t="inlineStr">
        <is>
          <t/>
        </is>
      </c>
      <c r="AM245" t="inlineStr">
        <is>
          <t/>
        </is>
      </c>
      <c r="AN245" s="2" t="inlineStr">
        <is>
          <t>valeur de référence de la littérature|
valeur définie dans la littérature|
valeur de la littérature</t>
        </is>
      </c>
      <c r="AO245" s="2" t="inlineStr">
        <is>
          <t>3|
2|
2</t>
        </is>
      </c>
      <c r="AP245" s="2" t="inlineStr">
        <is>
          <t xml:space="preserve">|
|
</t>
        </is>
      </c>
      <c r="AQ245" t="inlineStr">
        <is>
          <t>en science, valeur acceptée d'une mesure constante ou expérimentale qui peut être trouvée dans la littérature spécialisée et qui est nécessaire pour réaliser des calculs expérimentaux ou théoriques en laboratoire</t>
        </is>
      </c>
      <c r="AR245" s="2" t="inlineStr">
        <is>
          <t>luach de réir na litríochta</t>
        </is>
      </c>
      <c r="AS245" s="2" t="inlineStr">
        <is>
          <t>3</t>
        </is>
      </c>
      <c r="AT245" s="2" t="inlineStr">
        <is>
          <t/>
        </is>
      </c>
      <c r="AU245" t="inlineStr">
        <is>
          <t/>
        </is>
      </c>
      <c r="AV245" t="inlineStr">
        <is>
          <t/>
        </is>
      </c>
      <c r="AW245" t="inlineStr">
        <is>
          <t/>
        </is>
      </c>
      <c r="AX245" t="inlineStr">
        <is>
          <t/>
        </is>
      </c>
      <c r="AY245" t="inlineStr">
        <is>
          <t/>
        </is>
      </c>
      <c r="AZ245" s="2" t="inlineStr">
        <is>
          <t>szakirodalmi érték</t>
        </is>
      </c>
      <c r="BA245" s="2" t="inlineStr">
        <is>
          <t>3</t>
        </is>
      </c>
      <c r="BB245" s="2" t="inlineStr">
        <is>
          <t/>
        </is>
      </c>
      <c r="BC245" t="inlineStr">
        <is>
          <t>tudományos mérésre vonatkozó referenciaérték, amely a szakirodalomban (pl.
folyóiratokban vagy egyéb forrásokban) fellelhető és laboratóriumban végzett gyakorlati
vagy elméleti számításhoz szükséges</t>
        </is>
      </c>
      <c r="BD245" s="2" t="inlineStr">
        <is>
          <t>valore di letteratura|
valore di riferimento di letteratura|
valore riportato in letteratura</t>
        </is>
      </c>
      <c r="BE245" s="2" t="inlineStr">
        <is>
          <t>3|
3|
3</t>
        </is>
      </c>
      <c r="BF245" s="2" t="inlineStr">
        <is>
          <t xml:space="preserve">|
|
</t>
        </is>
      </c>
      <c r="BG245" t="inlineStr">
        <is>
          <t>in ambito scientifico, valore accettato di una misura costante o sperimentale che si puo' riscontrare nella letteratura specializzata e che serve per realizzare calcoli sperimentali o teorici in laboratorio</t>
        </is>
      </c>
      <c r="BH245" s="2" t="inlineStr">
        <is>
          <t>specialioje literatūroje pateikiama vertė</t>
        </is>
      </c>
      <c r="BI245" s="2" t="inlineStr">
        <is>
          <t>3</t>
        </is>
      </c>
      <c r="BJ245" s="2" t="inlineStr">
        <is>
          <t/>
        </is>
      </c>
      <c r="BK245" t="inlineStr">
        <is>
          <t>mokslo srityje – specializuotoje literatūroje nurodyta teorinė vertė, kuri reikalinga eksperimentui arba skaičiavimams laboratorijoje atlikti</t>
        </is>
      </c>
      <c r="BL245" s="2" t="inlineStr">
        <is>
          <t>literatūrā minēta vērtība</t>
        </is>
      </c>
      <c r="BM245" s="2" t="inlineStr">
        <is>
          <t>2</t>
        </is>
      </c>
      <c r="BN245" s="2" t="inlineStr">
        <is>
          <t/>
        </is>
      </c>
      <c r="BO245" t="inlineStr">
        <is>
          <t/>
        </is>
      </c>
      <c r="BP245" t="inlineStr">
        <is>
          <t/>
        </is>
      </c>
      <c r="BQ245" t="inlineStr">
        <is>
          <t/>
        </is>
      </c>
      <c r="BR245" t="inlineStr">
        <is>
          <t/>
        </is>
      </c>
      <c r="BS245" t="inlineStr">
        <is>
          <t/>
        </is>
      </c>
      <c r="BT245" s="2" t="inlineStr">
        <is>
          <t>literatuurwaarde|
waarde uit de literatuur</t>
        </is>
      </c>
      <c r="BU245" s="2" t="inlineStr">
        <is>
          <t>3|
3</t>
        </is>
      </c>
      <c r="BV245" s="2" t="inlineStr">
        <is>
          <t xml:space="preserve">|
</t>
        </is>
      </c>
      <c r="BW245" t="inlineStr">
        <is>
          <t>een geaccepteerde waarde van een constante die kan worden gehaald uit wetenschappelijke literatuur indien een bepaalde werkelijke waarde die nodig is voor een berekening niet voorhanden is</t>
        </is>
      </c>
      <c r="BX245" s="2" t="inlineStr">
        <is>
          <t>wartość tablicowa</t>
        </is>
      </c>
      <c r="BY245" s="2" t="inlineStr">
        <is>
          <t>3</t>
        </is>
      </c>
      <c r="BZ245" s="2" t="inlineStr">
        <is>
          <t/>
        </is>
      </c>
      <c r="CA245" t="inlineStr">
        <is>
          <t>w naukach ścisłych, wielkość traktowana jako wartość uznana, już wcześniej wielokrotnie precyzyjnie zmierzona, której bardzo dokładną wartość można znaleźć w tablicach</t>
        </is>
      </c>
      <c r="CB245" s="2" t="inlineStr">
        <is>
          <t>valor da literatura|
valor de referência da literatura|
valor referido na literatura</t>
        </is>
      </c>
      <c r="CC245" s="2" t="inlineStr">
        <is>
          <t>3|
3|
3</t>
        </is>
      </c>
      <c r="CD245" s="2" t="inlineStr">
        <is>
          <t xml:space="preserve">|
|
</t>
        </is>
      </c>
      <c r="CE245" t="inlineStr">
        <is>
          <t>Em ciência, valor de uma constante ou de uma medida experimental verificado, referido na literatura especializada e que pode ser utilizado em cálculos experimentais ou teóricos.</t>
        </is>
      </c>
      <c r="CF245" t="inlineStr">
        <is>
          <t/>
        </is>
      </c>
      <c r="CG245" t="inlineStr">
        <is>
          <t/>
        </is>
      </c>
      <c r="CH245" t="inlineStr">
        <is>
          <t/>
        </is>
      </c>
      <c r="CI245" t="inlineStr">
        <is>
          <t/>
        </is>
      </c>
      <c r="CJ245" t="inlineStr">
        <is>
          <t/>
        </is>
      </c>
      <c r="CK245" t="inlineStr">
        <is>
          <t/>
        </is>
      </c>
      <c r="CL245" t="inlineStr">
        <is>
          <t/>
        </is>
      </c>
      <c r="CM245" t="inlineStr">
        <is>
          <t/>
        </is>
      </c>
      <c r="CN245" s="2" t="inlineStr">
        <is>
          <t>vrednost iz literature</t>
        </is>
      </c>
      <c r="CO245" s="2" t="inlineStr">
        <is>
          <t>3</t>
        </is>
      </c>
      <c r="CP245" s="2" t="inlineStr">
        <is>
          <t/>
        </is>
      </c>
      <c r="CQ245" t="inlineStr">
        <is>
          <t/>
        </is>
      </c>
      <c r="CR245" s="2" t="inlineStr">
        <is>
          <t>hänvisningsvärde</t>
        </is>
      </c>
      <c r="CS245" s="2" t="inlineStr">
        <is>
          <t>3</t>
        </is>
      </c>
      <c r="CT245" s="2" t="inlineStr">
        <is>
          <t/>
        </is>
      </c>
      <c r="CU245" t="inlineStr">
        <is>
          <t/>
        </is>
      </c>
    </row>
    <row r="246">
      <c r="A246" s="1" t="str">
        <f>HYPERLINK("https://iate.europa.eu/entry/result/3627072/all", "3627072")</f>
        <v>3627072</v>
      </c>
      <c r="B246" t="inlineStr">
        <is>
          <t>ENVIRONMENT</t>
        </is>
      </c>
      <c r="C246" t="inlineStr">
        <is>
          <t>ENVIRONMENT|environmental policy|pollution control measures;ENVIRONMENT|environmental policy|environmental policy</t>
        </is>
      </c>
      <c r="D246" s="2" t="inlineStr">
        <is>
          <t>безплатно замърсяване</t>
        </is>
      </c>
      <c r="E246" s="2" t="inlineStr">
        <is>
          <t>3</t>
        </is>
      </c>
      <c r="F246" s="2" t="inlineStr">
        <is>
          <t/>
        </is>
      </c>
      <c r="G246" t="inlineStr">
        <is>
          <t/>
        </is>
      </c>
      <c r="H246" s="2" t="inlineStr">
        <is>
          <t>znečišťování zdarma</t>
        </is>
      </c>
      <c r="I246" s="2" t="inlineStr">
        <is>
          <t>3</t>
        </is>
      </c>
      <c r="J246" s="2" t="inlineStr">
        <is>
          <t/>
        </is>
      </c>
      <c r="K246" t="inlineStr">
        <is>
          <t>situace, kdy znečišťovatel nepřijme odpovědnost za způsobené znečištění a nenese náklady, které toto znečištění způsobilo</t>
        </is>
      </c>
      <c r="L246" s="2" t="inlineStr">
        <is>
          <t>gratis forurening</t>
        </is>
      </c>
      <c r="M246" s="2" t="inlineStr">
        <is>
          <t>3</t>
        </is>
      </c>
      <c r="N246" s="2" t="inlineStr">
        <is>
          <t/>
        </is>
      </c>
      <c r="O246" t="inlineStr">
        <is>
          <t>situation, hvor forureneren ikke drages til ansvar for den forurening, som vedkommende er skyld i, og ikke bærer de omkostninger, som den pågældende forurening medfører</t>
        </is>
      </c>
      <c r="P246" s="2" t="inlineStr">
        <is>
          <t>Umweltverschmutzung zum Nulltarif</t>
        </is>
      </c>
      <c r="Q246" s="2" t="inlineStr">
        <is>
          <t>3</t>
        </is>
      </c>
      <c r="R246" s="2" t="inlineStr">
        <is>
          <t/>
        </is>
      </c>
      <c r="S246" t="inlineStr">
        <is>
          <t>Situation, in der der Verursacher für die von ihm verursachte Umweltverschmutzung nicht zur 
Verantwortung gezogen wird sowie für die dadurch entstandenen Kosten nicht aufkommt</t>
        </is>
      </c>
      <c r="T246" t="inlineStr">
        <is>
          <t/>
        </is>
      </c>
      <c r="U246" t="inlineStr">
        <is>
          <t/>
        </is>
      </c>
      <c r="V246" t="inlineStr">
        <is>
          <t/>
        </is>
      </c>
      <c r="W246" t="inlineStr">
        <is>
          <t/>
        </is>
      </c>
      <c r="X246" s="2" t="inlineStr">
        <is>
          <t>pollution for free</t>
        </is>
      </c>
      <c r="Y246" s="2" t="inlineStr">
        <is>
          <t>3</t>
        </is>
      </c>
      <c r="Z246" s="2" t="inlineStr">
        <is>
          <t/>
        </is>
      </c>
      <c r="AA246" t="inlineStr">
        <is>
          <t>situation where a polluter is not held responsible for pollution caused and does not bear the costs to which that pollution gives rise</t>
        </is>
      </c>
      <c r="AB246" s="2" t="inlineStr">
        <is>
          <t>contaminación gratuita</t>
        </is>
      </c>
      <c r="AC246" s="2" t="inlineStr">
        <is>
          <t>3</t>
        </is>
      </c>
      <c r="AD246" s="2" t="inlineStr">
        <is>
          <t/>
        </is>
      </c>
      <c r="AE246" t="inlineStr">
        <is>
          <t>Situación en la que el causante de la contaminación no responde por el daño causado ni sufraga los costes de su subsanación.</t>
        </is>
      </c>
      <c r="AF246" s="2" t="inlineStr">
        <is>
          <t>tasuta saastamise võimalus</t>
        </is>
      </c>
      <c r="AG246" s="2" t="inlineStr">
        <is>
          <t>3</t>
        </is>
      </c>
      <c r="AH246" s="2" t="inlineStr">
        <is>
          <t/>
        </is>
      </c>
      <c r="AI246" t="inlineStr">
        <is>
          <t>olukord, kus saastajat ei peeta vastutavaks põhjustatud saaste eest ja ta ei kanna sellega seotud kulusid</t>
        </is>
      </c>
      <c r="AJ246" t="inlineStr">
        <is>
          <t/>
        </is>
      </c>
      <c r="AK246" t="inlineStr">
        <is>
          <t/>
        </is>
      </c>
      <c r="AL246" t="inlineStr">
        <is>
          <t/>
        </is>
      </c>
      <c r="AM246" t="inlineStr">
        <is>
          <t/>
        </is>
      </c>
      <c r="AN246" s="2" t="inlineStr">
        <is>
          <t>pollution gratuite</t>
        </is>
      </c>
      <c r="AO246" s="2" t="inlineStr">
        <is>
          <t>3</t>
        </is>
      </c>
      <c r="AP246" s="2" t="inlineStr">
        <is>
          <t/>
        </is>
      </c>
      <c r="AQ246" t="inlineStr">
        <is>
          <t>situation dans laquelle un pollueur n'est pas tenu pour responsable de la pollution qu'il génère et ne supporte pas les coûts engendrés par ladite pollution</t>
        </is>
      </c>
      <c r="AR246" s="2" t="inlineStr">
        <is>
          <t>truailliú saor in aisce</t>
        </is>
      </c>
      <c r="AS246" s="2" t="inlineStr">
        <is>
          <t>3</t>
        </is>
      </c>
      <c r="AT246" s="2" t="inlineStr">
        <is>
          <t/>
        </is>
      </c>
      <c r="AU246" t="inlineStr">
        <is>
          <t/>
        </is>
      </c>
      <c r="AV246" t="inlineStr">
        <is>
          <t/>
        </is>
      </c>
      <c r="AW246" t="inlineStr">
        <is>
          <t/>
        </is>
      </c>
      <c r="AX246" t="inlineStr">
        <is>
          <t/>
        </is>
      </c>
      <c r="AY246" t="inlineStr">
        <is>
          <t/>
        </is>
      </c>
      <c r="AZ246" s="2" t="inlineStr">
        <is>
          <t>ingyenes szennyezés</t>
        </is>
      </c>
      <c r="BA246" s="2" t="inlineStr">
        <is>
          <t>3</t>
        </is>
      </c>
      <c r="BB246" s="2" t="inlineStr">
        <is>
          <t/>
        </is>
      </c>
      <c r="BC246" t="inlineStr">
        <is>
          <t>olyan
eset, amikor a szennyezőt nem vonják felelősségre az általa okozott
szennyezésért, és nem kell viselnie az ahhoz kapcsolódó költségeket</t>
        </is>
      </c>
      <c r="BD246" s="2" t="inlineStr">
        <is>
          <t>inquinamento gratuito</t>
        </is>
      </c>
      <c r="BE246" s="2" t="inlineStr">
        <is>
          <t>3</t>
        </is>
      </c>
      <c r="BF246" s="2" t="inlineStr">
        <is>
          <t/>
        </is>
      </c>
      <c r="BG246" t="inlineStr">
        <is>
          <t>situazione in cui chi inquina non è tenuto responsabile dell'inquinamento causato e non sostiene i costi dovuti a tale inquinamento</t>
        </is>
      </c>
      <c r="BH246" s="2" t="inlineStr">
        <is>
          <t>„nemokama tarša“</t>
        </is>
      </c>
      <c r="BI246" s="2" t="inlineStr">
        <is>
          <t>3</t>
        </is>
      </c>
      <c r="BJ246" s="2" t="inlineStr">
        <is>
          <t/>
        </is>
      </c>
      <c r="BK246" t="inlineStr">
        <is>
          <t/>
        </is>
      </c>
      <c r="BL246" s="2" t="inlineStr">
        <is>
          <t>"piesārņošana neko nemaksā"</t>
        </is>
      </c>
      <c r="BM246" s="2" t="inlineStr">
        <is>
          <t>2</t>
        </is>
      </c>
      <c r="BN246" s="2" t="inlineStr">
        <is>
          <t/>
        </is>
      </c>
      <c r="BO246" t="inlineStr">
        <is>
          <t>situācija, kad piesārņotājs netiek saukts pie atbildības par radīto piesārņojumu un kad tas nesedz ar to saistītās izmaksas</t>
        </is>
      </c>
      <c r="BP246" t="inlineStr">
        <is>
          <t/>
        </is>
      </c>
      <c r="BQ246" t="inlineStr">
        <is>
          <t/>
        </is>
      </c>
      <c r="BR246" t="inlineStr">
        <is>
          <t/>
        </is>
      </c>
      <c r="BS246" t="inlineStr">
        <is>
          <t/>
        </is>
      </c>
      <c r="BT246" s="2" t="inlineStr">
        <is>
          <t>gratis verontreiniging</t>
        </is>
      </c>
      <c r="BU246" s="2" t="inlineStr">
        <is>
          <t>3</t>
        </is>
      </c>
      <c r="BV246" s="2" t="inlineStr">
        <is>
          <t/>
        </is>
      </c>
      <c r="BW246" t="inlineStr">
        <is>
          <t>situatie waarin vervuilers niet verantwoordelijk worden gesteld voor de
verontreiniging die zij veroorzaken en niet de kosten van
hun verontreiniging dragen</t>
        </is>
      </c>
      <c r="BX246" s="2" t="inlineStr">
        <is>
          <t>zanieczyszczanie za darmo</t>
        </is>
      </c>
      <c r="BY246" s="2" t="inlineStr">
        <is>
          <t>3</t>
        </is>
      </c>
      <c r="BZ246" s="2" t="inlineStr">
        <is>
          <t/>
        </is>
      </c>
      <c r="CA246" t="inlineStr">
        <is>
          <t>sytuacja, gdy zanieczyszczający nie zostaje pociągnięty do odpowiedzialności za spowodowane przez siebie zanieczyszczenie i nie ponosi kosztów wynikających z wygenerowania takiego zanieczyszczenia</t>
        </is>
      </c>
      <c r="CB246" s="2" t="inlineStr">
        <is>
          <t>poluição gratuita</t>
        </is>
      </c>
      <c r="CC246" s="2" t="inlineStr">
        <is>
          <t>3</t>
        </is>
      </c>
      <c r="CD246" s="2" t="inlineStr">
        <is>
          <t/>
        </is>
      </c>
      <c r="CE246" t="inlineStr">
        <is>
          <t>Situação em que o poluidor não é responsabilizado pela poluição que causa e não suporta os custos por ela gerados.</t>
        </is>
      </c>
      <c r="CF246" s="2" t="inlineStr">
        <is>
          <t>poluare gratuită</t>
        </is>
      </c>
      <c r="CG246" s="2" t="inlineStr">
        <is>
          <t>3</t>
        </is>
      </c>
      <c r="CH246" s="2" t="inlineStr">
        <is>
          <t/>
        </is>
      </c>
      <c r="CI246" t="inlineStr">
        <is>
          <t>situație în care poluatorul nu este tras la răspundere pentru poluarea pe care o provoacă și nu suportă costurile generate de poluarea în cauză</t>
        </is>
      </c>
      <c r="CJ246" t="inlineStr">
        <is>
          <t/>
        </is>
      </c>
      <c r="CK246" t="inlineStr">
        <is>
          <t/>
        </is>
      </c>
      <c r="CL246" t="inlineStr">
        <is>
          <t/>
        </is>
      </c>
      <c r="CM246" t="inlineStr">
        <is>
          <t/>
        </is>
      </c>
      <c r="CN246" s="2" t="inlineStr">
        <is>
          <t>brezplačno onesnaževanje</t>
        </is>
      </c>
      <c r="CO246" s="2" t="inlineStr">
        <is>
          <t>3</t>
        </is>
      </c>
      <c r="CP246" s="2" t="inlineStr">
        <is>
          <t/>
        </is>
      </c>
      <c r="CQ246" t="inlineStr">
        <is>
          <t/>
        </is>
      </c>
      <c r="CR246" s="2" t="inlineStr">
        <is>
          <t>gratis förorening</t>
        </is>
      </c>
      <c r="CS246" s="2" t="inlineStr">
        <is>
          <t>2</t>
        </is>
      </c>
      <c r="CT246" s="2" t="inlineStr">
        <is>
          <t/>
        </is>
      </c>
      <c r="CU246" t="inlineStr">
        <is>
          <t/>
        </is>
      </c>
    </row>
    <row r="247">
      <c r="A247" s="1" t="str">
        <f>HYPERLINK("https://iate.europa.eu/entry/result/3619737/all", "3619737")</f>
        <v>3619737</v>
      </c>
      <c r="B247" t="inlineStr">
        <is>
          <t>INDUSTRY</t>
        </is>
      </c>
      <c r="C247" t="inlineStr">
        <is>
          <t>INDUSTRY|electronics and electrical engineering|electrical engineering|electrical equipment|electricity storage device</t>
        </is>
      </c>
      <c r="D247" s="2" t="inlineStr">
        <is>
          <t>зададена стойност за мощността</t>
        </is>
      </c>
      <c r="E247" s="2" t="inlineStr">
        <is>
          <t>3</t>
        </is>
      </c>
      <c r="F247" s="2" t="inlineStr">
        <is>
          <t/>
        </is>
      </c>
      <c r="G247" t="inlineStr">
        <is>
          <t>информацията, запаметена в системата за управление на батерията, която определя настройките за електрическата мощност, при които батерията работи по време на зареждане или разреждане, така че да се оптимизират състоянието ѝ на изправност и експлоатационната ѝ употреба</t>
        </is>
      </c>
      <c r="H247" s="2" t="inlineStr">
        <is>
          <t>nastavení výkonu</t>
        </is>
      </c>
      <c r="I247" s="2" t="inlineStr">
        <is>
          <t>3</t>
        </is>
      </c>
      <c r="J247" s="2" t="inlineStr">
        <is>
          <t/>
        </is>
      </c>
      <c r="K247" t="inlineStr">
        <is>
          <t>informace uchovávané v systému řízení baterie, který předepisuje 
nastavení elektrického výkonu, ve kterém baterie pracuje během dobíjení 
nebo vybíjení tak, aby byl optimalizován její technický stav a provozní 
využívání</t>
        </is>
      </c>
      <c r="L247" s="2" t="inlineStr">
        <is>
          <t>strømsætpunkt</t>
        </is>
      </c>
      <c r="M247" s="2" t="inlineStr">
        <is>
          <t>3</t>
        </is>
      </c>
      <c r="N247" s="2" t="inlineStr">
        <is>
          <t/>
        </is>
      </c>
      <c r="O247" t="inlineStr">
        <is>
          <t>oplysninger, der opbevares i et batteris styringssystem, som foreskriver de elektriske strømindstillinger, som batteriet anvender under en opladning eller afladning, således at dets sundhedstilstand og operationelle anvendelse optimeres</t>
        </is>
      </c>
      <c r="P247" s="2" t="inlineStr">
        <is>
          <t>Leistungseinstellung</t>
        </is>
      </c>
      <c r="Q247" s="2" t="inlineStr">
        <is>
          <t>3</t>
        </is>
      </c>
      <c r="R247" s="2" t="inlineStr">
        <is>
          <t/>
        </is>
      </c>
      <c r="S247" t="inlineStr">
        <is>
          <t>im Managementsystem der Batterie gespeicherte Informationen, die die elektrischen Leistungseinstellungen vorgeben, mit denen die Batterie während eines Lade- oder Entladevorgangs arbeitet, um ihren Alterungszustand und die Nutzung im Betrieb zu optimieren</t>
        </is>
      </c>
      <c r="T247" s="2" t="inlineStr">
        <is>
          <t>σημείο ρύθμισης ισχύος</t>
        </is>
      </c>
      <c r="U247" s="2" t="inlineStr">
        <is>
          <t>3</t>
        </is>
      </c>
      <c r="V247" s="2" t="inlineStr">
        <is>
          <t/>
        </is>
      </c>
      <c r="W247" t="inlineStr">
        <is>
          <t>οι πληροφορίες που περιέχονται στο σύστημα διαχείρισης μιας μπαταρίας και ορίζουν τις ρυθμίσεις ηλεκτρικής ισχύος στις οποίες λειτουργεί η μπαταρία κατά τη διάρκεια μιας επαναφόρτισης ή εκφόρτισης, έτσι ώστε να βελτιστοποιείται η κατάσταση της υγείας και η χρήση της</t>
        </is>
      </c>
      <c r="X247" s="2" t="inlineStr">
        <is>
          <t>power set point</t>
        </is>
      </c>
      <c r="Y247" s="2" t="inlineStr">
        <is>
          <t>3</t>
        </is>
      </c>
      <c r="Z247" s="2" t="inlineStr">
        <is>
          <t/>
        </is>
      </c>
      <c r="AA247" t="inlineStr">
        <is>
          <t>information held in a battery’s management system prescribing the electric power settings at which the battery operates during a recharging or a discharging operation, so that its state of health and operational use are optimised</t>
        </is>
      </c>
      <c r="AB247" s="2" t="inlineStr">
        <is>
          <t>valor de consigna de potencia</t>
        </is>
      </c>
      <c r="AC247" s="2" t="inlineStr">
        <is>
          <t>3</t>
        </is>
      </c>
      <c r="AD247" s="2" t="inlineStr">
        <is>
          <t/>
        </is>
      </c>
      <c r="AE247" t="inlineStr">
        <is>
          <t>Información contenida en el sistema de 
gestión de la batería que indica la configuración de potencia eléctrica a
 la que funciona la batería durante una operación de recarga o descarga,
 a fin de optimizar su estado de salud y su uso operativo.</t>
        </is>
      </c>
      <c r="AF247" s="2" t="inlineStr">
        <is>
          <t>võimsuse seadeväärtus</t>
        </is>
      </c>
      <c r="AG247" s="2" t="inlineStr">
        <is>
          <t>3</t>
        </is>
      </c>
      <c r="AH247" s="2" t="inlineStr">
        <is>
          <t/>
        </is>
      </c>
      <c r="AI247" t="inlineStr">
        <is>
          <t>akujuhtimissüsteemis olev teave, mille alusel määratakse kindlaks aku seisukorra ja kasutuse optimeerimiseks vajalik elektrilise võimsuse režiim, milles aku töötab laadimise ja tühjendamise ajal</t>
        </is>
      </c>
      <c r="AJ247" s="2" t="inlineStr">
        <is>
          <t>tehon asetusarvo</t>
        </is>
      </c>
      <c r="AK247" s="2" t="inlineStr">
        <is>
          <t>3</t>
        </is>
      </c>
      <c r="AL247" s="2" t="inlineStr">
        <is>
          <t/>
        </is>
      </c>
      <c r="AM247" t="inlineStr">
        <is>
          <t>akun hallintajärjestelmän sisältämä tieto, jolla määritetään akun lataamisen tai purkautumisen aikana käytettävät sähkötehon asetukset siten, että akun toimintakunto ja käyttö ovat optimaalisia</t>
        </is>
      </c>
      <c r="AN247" s="2" t="inlineStr">
        <is>
          <t>point de consigne de puissance</t>
        </is>
      </c>
      <c r="AO247" s="2" t="inlineStr">
        <is>
          <t>3</t>
        </is>
      </c>
      <c r="AP247" s="2" t="inlineStr">
        <is>
          <t/>
        </is>
      </c>
      <c r="AQ247" t="inlineStr">
        <is>
          <t>informations contenues dans le système de gestion de batterie qui 
fixent les paramètres de puissance électrique applicables lors de la 
charge ou de la décharge de la batterie, de manière à optimiser son état
 de santé et son utilisation opérationnelle</t>
        </is>
      </c>
      <c r="AR247" s="2" t="inlineStr">
        <is>
          <t>pointe socraithe cumhachta</t>
        </is>
      </c>
      <c r="AS247" s="2" t="inlineStr">
        <is>
          <t>3</t>
        </is>
      </c>
      <c r="AT247" s="2" t="inlineStr">
        <is>
          <t/>
        </is>
      </c>
      <c r="AU247" t="inlineStr">
        <is>
          <t>an fhaisnéis a choinnítear i gcóras bainistíochta an cheallra lena fhorordaítear na socruithe cumhachta leictrí ag a noibríonn an ceallra le linn oibríocht athluchtaithe nó sceite, sa mhéid go bhfuil a staid sláinte agus a úsáid oibríochtúil barrfheabhsaithe</t>
        </is>
      </c>
      <c r="AV247" s="2" t="inlineStr">
        <is>
          <t>zadana vrijednost snage</t>
        </is>
      </c>
      <c r="AW247" s="2" t="inlineStr">
        <is>
          <t>3</t>
        </is>
      </c>
      <c r="AX247" s="2" t="inlineStr">
        <is>
          <t/>
        </is>
      </c>
      <c r="AY247" t="inlineStr">
        <is>
          <t>informacije sadržane u sustavu upravljanja baterijom kojima se propisuju postavke električne snage pri kojima baterija radi tijekom punjenja ili pražnjenja kako bi se optimiziralo njezino stanje i operativno korištenje</t>
        </is>
      </c>
      <c r="AZ247" s="2" t="inlineStr">
        <is>
          <t>munkaponti feszültség-, illetve áramerősség-adatok</t>
        </is>
      </c>
      <c r="BA247" s="2" t="inlineStr">
        <is>
          <t>2</t>
        </is>
      </c>
      <c r="BB247" s="2" t="inlineStr">
        <is>
          <t>proposed</t>
        </is>
      </c>
      <c r="BC247" t="inlineStr">
        <is>
          <t>&lt;a href="https://iate.europa.eu/entry/result/3581124/hu" target="_blank"&gt;elem-, illetve akkumulátorfelügyeleti rendszerben&lt;/a&gt; tárolt információk, amelyek előírják az &lt;a href="https://iate.europa.eu/entry/result/1084486/hu" target="_blank"&gt;akkumulátor&lt;/a&gt; állapotának és használatának optimalizálásához szükséges töltési vagy 
kisütési elektromos teljesítménybeállításokat</t>
        </is>
      </c>
      <c r="BD247" s="2" t="inlineStr">
        <is>
          <t>setpoint di potenza</t>
        </is>
      </c>
      <c r="BE247" s="2" t="inlineStr">
        <is>
          <t>3</t>
        </is>
      </c>
      <c r="BF247" s="2" t="inlineStr">
        <is>
          <t/>
        </is>
      </c>
      <c r="BG247" t="inlineStr">
        <is>
          <t>informazioni conservate nel sistema di gestione della batteria che prescrivono le impostazioni di potenza elettrica alle quali la batteria funziona durante le operazioni di ricarica o di scaricamento, in modo da ottimizzarne lo stato di salute e l'uso operativo</t>
        </is>
      </c>
      <c r="BH247" s="2" t="inlineStr">
        <is>
          <t>galios nuostatis</t>
        </is>
      </c>
      <c r="BI247" s="2" t="inlineStr">
        <is>
          <t>3</t>
        </is>
      </c>
      <c r="BJ247" s="2" t="inlineStr">
        <is>
          <t/>
        </is>
      </c>
      <c r="BK247" t="inlineStr">
        <is>
          <t/>
        </is>
      </c>
      <c r="BL247" s="2" t="inlineStr">
        <is>
          <t>jaudas iestatījuma punkts</t>
        </is>
      </c>
      <c r="BM247" s="2" t="inlineStr">
        <is>
          <t>3</t>
        </is>
      </c>
      <c r="BN247" s="2" t="inlineStr">
        <is>
          <t/>
        </is>
      </c>
      <c r="BO247" t="inlineStr">
        <is>
          <t>informācija, kas atrodas baterijas pārvaldības sistēmā un nosaka, ar 
kādiem jaudas iestatījumiem baterija darbojas uzlādes vai izlādes 
operācijas laikā, lai optimizētu tās veselības stāvokli un operacionālo 
izmantojumu</t>
        </is>
      </c>
      <c r="BP247" s="2" t="inlineStr">
        <is>
          <t>set point tal-potenza</t>
        </is>
      </c>
      <c r="BQ247" s="2" t="inlineStr">
        <is>
          <t>3</t>
        </is>
      </c>
      <c r="BR247" s="2" t="inlineStr">
        <is>
          <t/>
        </is>
      </c>
      <c r="BS247" t="inlineStr">
        <is>
          <t>informazzjoni li jkun hemm fis-sistema tal-ġestjoni tal-batterija li tiddetta s-settings tal-enerġija elettrika li biha taħdem il-batterija matul operazzjoni tal-irriċarġjar jew tad-disċarġjar, sabiex l-istat tas-saħħa u l-użu operazzjonali tagħha jiġu ottimizzati</t>
        </is>
      </c>
      <c r="BT247" s="2" t="inlineStr">
        <is>
          <t>instelpunt voor het vermogen</t>
        </is>
      </c>
      <c r="BU247" s="2" t="inlineStr">
        <is>
          <t>3</t>
        </is>
      </c>
      <c r="BV247" s="2" t="inlineStr">
        <is>
          <t/>
        </is>
      </c>
      <c r="BW247" t="inlineStr">
        <is>
          <t>"informatie in het beheersysteem van een batterij waarin de elektrische vermogensinstellingen zijn voorgeschreven waarbij de batterij tijdens het opladen of ontladen werkt, zodat de conditie en het operationele gebruik ervan worden geoptimaliseerd"</t>
        </is>
      </c>
      <c r="BX247" s="2" t="inlineStr">
        <is>
          <t>wartość zadana mocy</t>
        </is>
      </c>
      <c r="BY247" s="2" t="inlineStr">
        <is>
          <t>3</t>
        </is>
      </c>
      <c r="BZ247" s="2" t="inlineStr">
        <is>
          <t/>
        </is>
      </c>
      <c r="CA247" t="inlineStr">
        <is>
          <t>informacje przechowywane w systemie zarządzania baterią, określające ustawienia mocy elektrycznej, przy których bateria pracuje podczas ładowania lub rozładowywania, służące optymalizacji stanu zdrowia baterii i je eksploatacji</t>
        </is>
      </c>
      <c r="CB247" s="2" t="inlineStr">
        <is>
          <t>ponto de regulação da potência</t>
        </is>
      </c>
      <c r="CC247" s="2" t="inlineStr">
        <is>
          <t>3</t>
        </is>
      </c>
      <c r="CD247" s="2" t="inlineStr">
        <is>
          <t/>
        </is>
      </c>
      <c r="CE247" t="inlineStr">
        <is>
          <t/>
        </is>
      </c>
      <c r="CF247" s="2" t="inlineStr">
        <is>
          <t>punct de setare a puterii</t>
        </is>
      </c>
      <c r="CG247" s="2" t="inlineStr">
        <is>
          <t>3</t>
        </is>
      </c>
      <c r="CH247" s="2" t="inlineStr">
        <is>
          <t/>
        </is>
      </c>
      <c r="CI247" t="inlineStr">
        <is>
          <t>informațiile deținute în sistemul 
de gestionare al unei baterii care prescriu setările de energie electrică la care 
funcționează bateria în timpul unei operațiuni de reîncărcare sau de descărcare, 
pentru a se optimiza starea sa de sănătate și utilizarea sa operațională</t>
        </is>
      </c>
      <c r="CJ247" s="2" t="inlineStr">
        <is>
          <t>stanovený výkon</t>
        </is>
      </c>
      <c r="CK247" s="2" t="inlineStr">
        <is>
          <t>2</t>
        </is>
      </c>
      <c r="CL247" s="2" t="inlineStr">
        <is>
          <t/>
        </is>
      </c>
      <c r="CM247" t="inlineStr">
        <is>
          <t>informácia uložená v systéme riadenia batérie predpisujúca
 nastavený výkon, pri ktorom batéria funguje počas nabíjania alebo vybíjania
 na účely optimalizácie jej stavu a prevádzkového používania</t>
        </is>
      </c>
      <c r="CN247" s="2" t="inlineStr">
        <is>
          <t>vrednost delovne moči</t>
        </is>
      </c>
      <c r="CO247" s="2" t="inlineStr">
        <is>
          <t>3</t>
        </is>
      </c>
      <c r="CP247" s="2" t="inlineStr">
        <is>
          <t/>
        </is>
      </c>
      <c r="CQ247" t="inlineStr">
        <is>
          <t>informacije v sistemu upravljanja baterije, ki predpisujejo nastavitve električne energije, pri katerih baterija deluje med polnjenjem ali praznjenjem, tako da sta njeno stanje in operativna uporaba optimizirana</t>
        </is>
      </c>
      <c r="CR247" s="2" t="inlineStr">
        <is>
          <t>effektbörvärde</t>
        </is>
      </c>
      <c r="CS247" s="2" t="inlineStr">
        <is>
          <t>3</t>
        </is>
      </c>
      <c r="CT247" s="2" t="inlineStr">
        <is>
          <t/>
        </is>
      </c>
      <c r="CU247" t="inlineStr">
        <is>
          <t>den information som finns i batteriets styrsystem och som anger vilka effektinställningar batteriet ska ha under en uppladdning eller urladdning för att dess hälsotillstånd och operativa användning ska optimeras</t>
        </is>
      </c>
    </row>
    <row r="248">
      <c r="A248" s="1" t="str">
        <f>HYPERLINK("https://iate.europa.eu/entry/result/1401314/all", "1401314")</f>
        <v>1401314</v>
      </c>
      <c r="B248" t="inlineStr">
        <is>
          <t>TRANSPORT</t>
        </is>
      </c>
      <c r="C248" t="inlineStr">
        <is>
          <t>TRANSPORT</t>
        </is>
      </c>
      <c r="D248" t="inlineStr">
        <is>
          <t/>
        </is>
      </c>
      <c r="E248" t="inlineStr">
        <is>
          <t/>
        </is>
      </c>
      <c r="F248" t="inlineStr">
        <is>
          <t/>
        </is>
      </c>
      <c r="G248" t="inlineStr">
        <is>
          <t/>
        </is>
      </c>
      <c r="H248" t="inlineStr">
        <is>
          <t/>
        </is>
      </c>
      <c r="I248" t="inlineStr">
        <is>
          <t/>
        </is>
      </c>
      <c r="J248" t="inlineStr">
        <is>
          <t/>
        </is>
      </c>
      <c r="K248" t="inlineStr">
        <is>
          <t/>
        </is>
      </c>
      <c r="L248" s="2" t="inlineStr">
        <is>
          <t>færdselens intensitet|
trafikintensitet|
trafiktæthed</t>
        </is>
      </c>
      <c r="M248" s="2" t="inlineStr">
        <is>
          <t>3|
3|
3</t>
        </is>
      </c>
      <c r="N248" s="2" t="inlineStr">
        <is>
          <t xml:space="preserve">|
|
</t>
        </is>
      </c>
      <c r="O248" t="inlineStr">
        <is>
          <t/>
        </is>
      </c>
      <c r="P248" s="2" t="inlineStr">
        <is>
          <t>Dichte eines Verkehrsstromes|
Verkehrsdichte</t>
        </is>
      </c>
      <c r="Q248" s="2" t="inlineStr">
        <is>
          <t>3|
3</t>
        </is>
      </c>
      <c r="R248" s="2" t="inlineStr">
        <is>
          <t xml:space="preserve">|
</t>
        </is>
      </c>
      <c r="S248" t="inlineStr">
        <is>
          <t/>
        </is>
      </c>
      <c r="T248" s="2" t="inlineStr">
        <is>
          <t>πυκνότητα κίνησης|
πυκνότητα κυκλοφορίας</t>
        </is>
      </c>
      <c r="U248" s="2" t="inlineStr">
        <is>
          <t>3|
3</t>
        </is>
      </c>
      <c r="V248" s="2" t="inlineStr">
        <is>
          <t xml:space="preserve">|
</t>
        </is>
      </c>
      <c r="W248" t="inlineStr">
        <is>
          <t/>
        </is>
      </c>
      <c r="X248" s="2" t="inlineStr">
        <is>
          <t>density of traffic|
traffic intensity|
traffic density|
traffic concentration</t>
        </is>
      </c>
      <c r="Y248" s="2" t="inlineStr">
        <is>
          <t>1|
3|
3|
3</t>
        </is>
      </c>
      <c r="Z248" s="2" t="inlineStr">
        <is>
          <t xml:space="preserve">|
|
|
</t>
        </is>
      </c>
      <c r="AA248" t="inlineStr">
        <is>
          <t>number of
vehicles, trains, vessels and aircraft that occupy a unit length of a particular
road, railway, seaway/waterway or airspace section; it can be expressed as
vehicles/km</t>
        </is>
      </c>
      <c r="AB248" s="2" t="inlineStr">
        <is>
          <t>concentración de tráfico|
densidad de tráfico</t>
        </is>
      </c>
      <c r="AC248" s="2" t="inlineStr">
        <is>
          <t>3|
3</t>
        </is>
      </c>
      <c r="AD248" s="2" t="inlineStr">
        <is>
          <t xml:space="preserve">|
</t>
        </is>
      </c>
      <c r="AE248" t="inlineStr">
        <is>
          <t>número de vehículos por unidad de longitud de vía o carretera o parte de ella en un instante dado, excluyendo los vehículos estacionados</t>
        </is>
      </c>
      <c r="AF248" t="inlineStr">
        <is>
          <t/>
        </is>
      </c>
      <c r="AG248" t="inlineStr">
        <is>
          <t/>
        </is>
      </c>
      <c r="AH248" t="inlineStr">
        <is>
          <t/>
        </is>
      </c>
      <c r="AI248" t="inlineStr">
        <is>
          <t/>
        </is>
      </c>
      <c r="AJ248" s="2" t="inlineStr">
        <is>
          <t>liikennetiheys|
liikennemäärä</t>
        </is>
      </c>
      <c r="AK248" s="2" t="inlineStr">
        <is>
          <t>3|
2</t>
        </is>
      </c>
      <c r="AL248" s="2" t="inlineStr">
        <is>
          <t xml:space="preserve">|
</t>
        </is>
      </c>
      <c r="AM248" t="inlineStr">
        <is>
          <t/>
        </is>
      </c>
      <c r="AN248" s="2" t="inlineStr">
        <is>
          <t>concentration du trafic|
intensité de la circulation|
concentration de la circulation|
intensité du trafic|
densité de circulation|
densité du trafic</t>
        </is>
      </c>
      <c r="AO248" s="2" t="inlineStr">
        <is>
          <t>3|
3|
3|
3|
3|
3</t>
        </is>
      </c>
      <c r="AP248" s="2" t="inlineStr">
        <is>
          <t xml:space="preserve">|
|
|
|
|
</t>
        </is>
      </c>
      <c r="AQ248" t="inlineStr">
        <is>
          <t>nombre de véhicules, trains, navires et aéronefs
se trouvant à un instant donné sur une unité de longueur d'une section
donnée d'une route, voie ferrée, voie maritime ou navigable ou de l'espace
aérien; peut être exprimé en véhicules/km</t>
        </is>
      </c>
      <c r="AR248" t="inlineStr">
        <is>
          <t/>
        </is>
      </c>
      <c r="AS248" t="inlineStr">
        <is>
          <t/>
        </is>
      </c>
      <c r="AT248" t="inlineStr">
        <is>
          <t/>
        </is>
      </c>
      <c r="AU248" t="inlineStr">
        <is>
          <t/>
        </is>
      </c>
      <c r="AV248" t="inlineStr">
        <is>
          <t/>
        </is>
      </c>
      <c r="AW248" t="inlineStr">
        <is>
          <t/>
        </is>
      </c>
      <c r="AX248" t="inlineStr">
        <is>
          <t/>
        </is>
      </c>
      <c r="AY248" t="inlineStr">
        <is>
          <t/>
        </is>
      </c>
      <c r="AZ248" t="inlineStr">
        <is>
          <t/>
        </is>
      </c>
      <c r="BA248" t="inlineStr">
        <is>
          <t/>
        </is>
      </c>
      <c r="BB248" t="inlineStr">
        <is>
          <t/>
        </is>
      </c>
      <c r="BC248" t="inlineStr">
        <is>
          <t/>
        </is>
      </c>
      <c r="BD248" s="2" t="inlineStr">
        <is>
          <t>concentrazione di traffico|
densità di flusso|
densità di traffico|
densità del traffico|
densità di circolazione</t>
        </is>
      </c>
      <c r="BE248" s="2" t="inlineStr">
        <is>
          <t>3|
3|
3|
3|
3</t>
        </is>
      </c>
      <c r="BF248" s="2" t="inlineStr">
        <is>
          <t xml:space="preserve">|
|
|
|
</t>
        </is>
      </c>
      <c r="BG248" t="inlineStr">
        <is>
          <t>numero dei veicoli che si trovano ad un dato istante su di una unità di lunghezza della strada, della carreggiata o della corsia, esclusi i veicoli in sosta</t>
        </is>
      </c>
      <c r="BH248" t="inlineStr">
        <is>
          <t/>
        </is>
      </c>
      <c r="BI248" t="inlineStr">
        <is>
          <t/>
        </is>
      </c>
      <c r="BJ248" t="inlineStr">
        <is>
          <t/>
        </is>
      </c>
      <c r="BK248" t="inlineStr">
        <is>
          <t/>
        </is>
      </c>
      <c r="BL248" t="inlineStr">
        <is>
          <t/>
        </is>
      </c>
      <c r="BM248" t="inlineStr">
        <is>
          <t/>
        </is>
      </c>
      <c r="BN248" t="inlineStr">
        <is>
          <t/>
        </is>
      </c>
      <c r="BO248" t="inlineStr">
        <is>
          <t/>
        </is>
      </c>
      <c r="BP248" t="inlineStr">
        <is>
          <t/>
        </is>
      </c>
      <c r="BQ248" t="inlineStr">
        <is>
          <t/>
        </is>
      </c>
      <c r="BR248" t="inlineStr">
        <is>
          <t/>
        </is>
      </c>
      <c r="BS248" t="inlineStr">
        <is>
          <t/>
        </is>
      </c>
      <c r="BT248" s="2" t="inlineStr">
        <is>
          <t>verkeersdichtheid|
verkeersintensiteit</t>
        </is>
      </c>
      <c r="BU248" s="2" t="inlineStr">
        <is>
          <t>3|
3</t>
        </is>
      </c>
      <c r="BV248" s="2" t="inlineStr">
        <is>
          <t xml:space="preserve">|
</t>
        </is>
      </c>
      <c r="BW248" t="inlineStr">
        <is>
          <t/>
        </is>
      </c>
      <c r="BX248" t="inlineStr">
        <is>
          <t/>
        </is>
      </c>
      <c r="BY248" t="inlineStr">
        <is>
          <t/>
        </is>
      </c>
      <c r="BZ248" t="inlineStr">
        <is>
          <t/>
        </is>
      </c>
      <c r="CA248" t="inlineStr">
        <is>
          <t/>
        </is>
      </c>
      <c r="CB248" s="2" t="inlineStr">
        <is>
          <t>densidade de tráfego</t>
        </is>
      </c>
      <c r="CC248" s="2" t="inlineStr">
        <is>
          <t>3</t>
        </is>
      </c>
      <c r="CD248" s="2" t="inlineStr">
        <is>
          <t/>
        </is>
      </c>
      <c r="CE248" t="inlineStr">
        <is>
          <t>número de veículos que,num dado instante,ocupa a unidade de comprimento de uma via de tráfego</t>
        </is>
      </c>
      <c r="CF248" t="inlineStr">
        <is>
          <t/>
        </is>
      </c>
      <c r="CG248" t="inlineStr">
        <is>
          <t/>
        </is>
      </c>
      <c r="CH248" t="inlineStr">
        <is>
          <t/>
        </is>
      </c>
      <c r="CI248" t="inlineStr">
        <is>
          <t/>
        </is>
      </c>
      <c r="CJ248" t="inlineStr">
        <is>
          <t/>
        </is>
      </c>
      <c r="CK248" t="inlineStr">
        <is>
          <t/>
        </is>
      </c>
      <c r="CL248" t="inlineStr">
        <is>
          <t/>
        </is>
      </c>
      <c r="CM248" t="inlineStr">
        <is>
          <t/>
        </is>
      </c>
      <c r="CN248" s="2" t="inlineStr">
        <is>
          <t>gostota prometa</t>
        </is>
      </c>
      <c r="CO248" s="2" t="inlineStr">
        <is>
          <t>3</t>
        </is>
      </c>
      <c r="CP248" s="2" t="inlineStr">
        <is>
          <t/>
        </is>
      </c>
      <c r="CQ248" t="inlineStr">
        <is>
          <t>število motornih vozil na določenem odseku prometnega omrežja v določenem času</t>
        </is>
      </c>
      <c r="CR248" t="inlineStr">
        <is>
          <t/>
        </is>
      </c>
      <c r="CS248" t="inlineStr">
        <is>
          <t/>
        </is>
      </c>
      <c r="CT248" t="inlineStr">
        <is>
          <t/>
        </is>
      </c>
      <c r="CU248" t="inlineStr">
        <is>
          <t/>
        </is>
      </c>
    </row>
    <row r="249">
      <c r="A249" s="1" t="str">
        <f>HYPERLINK("https://iate.europa.eu/entry/result/3572249/all", "3572249")</f>
        <v>3572249</v>
      </c>
      <c r="B249" t="inlineStr">
        <is>
          <t>ENERGY</t>
        </is>
      </c>
      <c r="C249" t="inlineStr">
        <is>
          <t>ENERGY|energy policy|energy policy|energy grid;ENERGY|energy policy|energy policy</t>
        </is>
      </c>
      <c r="D249" s="2" t="inlineStr">
        <is>
          <t>ООРСЕС|
Организация на операторите на разпределителни системи в Европейския съюз</t>
        </is>
      </c>
      <c r="E249" s="2" t="inlineStr">
        <is>
          <t>3|
3</t>
        </is>
      </c>
      <c r="F249" s="2" t="inlineStr">
        <is>
          <t xml:space="preserve">|
</t>
        </is>
      </c>
      <c r="G249" t="inlineStr">
        <is>
          <t/>
        </is>
      </c>
      <c r="H249" s="2" t="inlineStr">
        <is>
          <t>Evropský subjekt pro provozovatele distribučních soustav|
subjekt EU DSO</t>
        </is>
      </c>
      <c r="I249" s="2" t="inlineStr">
        <is>
          <t>3|
3</t>
        </is>
      </c>
      <c r="J249" s="2" t="inlineStr">
        <is>
          <t xml:space="preserve">|
</t>
        </is>
      </c>
      <c r="K249" t="inlineStr">
        <is>
          <t>subjekt, jehož prostřednictvím
provozovatelé distribučních soustav spolupracují na úrovni Unie s cílem
prosazovat dokončení a fungování vnitřního trhu s elektřinou a podporovat
optimální řízení a koordinovaný provoz distribučních soustav a přenosových soustav</t>
        </is>
      </c>
      <c r="L249" s="2" t="inlineStr">
        <is>
          <t>EU DSO-enhed|
europæisk enhed for distributionssystemoperatører</t>
        </is>
      </c>
      <c r="M249" s="2" t="inlineStr">
        <is>
          <t>3|
3</t>
        </is>
      </c>
      <c r="N249" s="2" t="inlineStr">
        <is>
          <t xml:space="preserve">|
</t>
        </is>
      </c>
      <c r="O249" t="inlineStr">
        <is>
          <t>samarbejdsstruktur for distributionssystemoperatører, der samarbejder med
&lt;a href="https://iate.europa.eu/entry/result/2249982/da" target="_blank"&gt;ENTSO for elektricitet&lt;/a&gt; om at forberede og gennemføre netreglerne, når det er
relevant, og vejleder om integration bl.a. af decentral
produktion og energilagring i distributionsnet eller andre områder i relation
til forvaltningen af distributionsnet</t>
        </is>
      </c>
      <c r="P249" s="2" t="inlineStr">
        <is>
          <t>Europäische Organisation der Verteilernetzbetreiber|
EU-VNBO</t>
        </is>
      </c>
      <c r="Q249" s="2" t="inlineStr">
        <is>
          <t>3|
3</t>
        </is>
      </c>
      <c r="R249" s="2" t="inlineStr">
        <is>
          <t xml:space="preserve">|
</t>
        </is>
      </c>
      <c r="S249" t="inlineStr">
        <is>
          <t>Organisation, im Rahmen der Verteilernetzbetreiber auf Unionsebene zusammenarbeiten, um die Vollendung und das Funktionieren des Elektrizitätsbinnenmarkts sowie die optimale Verwaltung und den koordinierten Betrieb der Verteiler- und Übertragungsnetze zu fördern</t>
        </is>
      </c>
      <c r="T249" s="2" t="inlineStr">
        <is>
          <t>φορέας ΔΣΔ της ΕΕ|
ευρωπαϊκός φορέας διαχειριστών συστημάτων διανομής</t>
        </is>
      </c>
      <c r="U249" s="2" t="inlineStr">
        <is>
          <t>3|
3</t>
        </is>
      </c>
      <c r="V249" s="2" t="inlineStr">
        <is>
          <t xml:space="preserve">|
</t>
        </is>
      </c>
      <c r="W249" t="inlineStr">
        <is>
          <t>συνεργατική δομή διαχειριστών συστημάτων διανομής που συνεργάζεται με το ΕΔΔΣΜ ηλεκτρικής ενέργειας για την εκπόνηση και την εφαρμογή των κωδίκων δικτύου, κατά περίπτωση, και παρέχει οδηγίες σχετικά με την ενσωμάτωση, μεταξύ άλλων, της αποκεντρωμένης παραγωγής και της αποθήκευσης ενέργειας στα δίκτυα διανομής ή σχετικά με άλλους τομείς που αφορούν τη διαχείριση των δικτύων διανομής</t>
        </is>
      </c>
      <c r="X249" s="2" t="inlineStr">
        <is>
          <t>EU DSO entity|
EU DSO entity for electricity|
European entity for distribution system operators</t>
        </is>
      </c>
      <c r="Y249" s="2" t="inlineStr">
        <is>
          <t>3|
3|
3</t>
        </is>
      </c>
      <c r="Z249" s="2" t="inlineStr">
        <is>
          <t xml:space="preserve">|
deprecated|
</t>
        </is>
      </c>
      <c r="AA249" t="inlineStr">
        <is>
          <t>cooperation structure of distribution system operators
working together with the ENTSO for Electricity on the preparation and implementation of the
network codes where applicable and providing guidance on the integration inter
alia of distributed generation and energy storage in distribution networks or
other areas which relate to the management of distribution networks</t>
        </is>
      </c>
      <c r="AB249" s="2" t="inlineStr">
        <is>
          <t>entidad de los GRD|
entidad europea de los gestores de redes de distribución</t>
        </is>
      </c>
      <c r="AC249" s="2" t="inlineStr">
        <is>
          <t>3|
3</t>
        </is>
      </c>
      <c r="AD249" s="2" t="inlineStr">
        <is>
          <t xml:space="preserve">|
</t>
        </is>
      </c>
      <c r="AE249" t="inlineStr">
        <is>
          <t>Estructura
de cooperación de los gestores de sistemas de distribución con REGRT de
Electricidad para la preparación y aplicación de los
códigos de red, en su caso, y para aportar orientaciones sobre la integración,
entre otras cosas, de la generación distribuida y el almacenamiento de energía
en redes de distribución u otros ámbitos relativos a la gestión de las redes de
distribución.</t>
        </is>
      </c>
      <c r="AF249" s="2" t="inlineStr">
        <is>
          <t>Euroopa jaotusvõrguettevõtjate üksus|
ELi jaotusvõrguettevõtjate üksus</t>
        </is>
      </c>
      <c r="AG249" s="2" t="inlineStr">
        <is>
          <t>3|
3</t>
        </is>
      </c>
      <c r="AH249" s="2" t="inlineStr">
        <is>
          <t xml:space="preserve">|
</t>
        </is>
      </c>
      <c r="AI249" t="inlineStr">
        <is>
          <t>jaotusvõrguettevõtjate omavahelise koostöö ja &lt;i&gt;Euroopa elektri ülekandevõrguettevõtjate võrgustikuga&lt;/i&gt; &lt;a href="/entry/result/2249982/all" id="ENTRY_TO_ENTRY_CONVERTER" target="_blank"&gt;IATE:2249982&lt;/a&gt; tehtava koostöö struktuur, mille raames valmistatakse ette ja rakendatakse võrgueeskirju ning antakse suuniseid hajatootmise ja energia salvestamise lõimimise kohta jaotusvõrgus ja muudes küsimustes, mis on seotud jaotusvõrkude haldamisega</t>
        </is>
      </c>
      <c r="AJ249" s="2" t="inlineStr">
        <is>
          <t>jakeluverkonhaltijoiden eurooppalainen elin|
EU DSO -elin</t>
        </is>
      </c>
      <c r="AK249" s="2" t="inlineStr">
        <is>
          <t>3|
3</t>
        </is>
      </c>
      <c r="AL249" s="2" t="inlineStr">
        <is>
          <t xml:space="preserve">|
</t>
        </is>
      </c>
      <c r="AM249" t="inlineStr">
        <is>
          <t>jakeluverkon haltijoiden yhteistyörakenne, joka tekee tapauksen mukaan yhteistyötä Sähkö-ENTSOn kanssa verkkosääntöjen valmistelussa ja täytäntöönpanossa ja antaa ohjeita muun muassa hajautetun tuotannon ja energian varastoinnin liittämisestä jakeluverkkoihin tai muista jakeluverkkojen hallintaan liittyvistä aiheista</t>
        </is>
      </c>
      <c r="AN249" s="2" t="inlineStr">
        <is>
          <t>entité des gestionnaires de réseau de distribution de l'Union|
entité des GRD de l'Union</t>
        </is>
      </c>
      <c r="AO249" s="2" t="inlineStr">
        <is>
          <t>3|
3</t>
        </is>
      </c>
      <c r="AP249" s="2" t="inlineStr">
        <is>
          <t xml:space="preserve">|
</t>
        </is>
      </c>
      <c r="AQ249" t="inlineStr">
        <is>
          <t/>
        </is>
      </c>
      <c r="AR249" s="2" t="inlineStr">
        <is>
          <t>eintiteas AE do OCDanna|
eintiteas Eorpach d'oibreoirí córas dáileacháin</t>
        </is>
      </c>
      <c r="AS249" s="2" t="inlineStr">
        <is>
          <t>3|
3</t>
        </is>
      </c>
      <c r="AT249" s="2" t="inlineStr">
        <is>
          <t xml:space="preserve">|
</t>
        </is>
      </c>
      <c r="AU249" t="inlineStr">
        <is>
          <t/>
        </is>
      </c>
      <c r="AV249" s="2" t="inlineStr">
        <is>
          <t>tijelo EU-a za ODS-ove|
Europsko tijelo za operatore distribucijskih sustava</t>
        </is>
      </c>
      <c r="AW249" s="2" t="inlineStr">
        <is>
          <t>3|
3</t>
        </is>
      </c>
      <c r="AX249" s="2" t="inlineStr">
        <is>
          <t xml:space="preserve">|
</t>
        </is>
      </c>
      <c r="AY249" t="inlineStr">
        <is>
          <t/>
        </is>
      </c>
      <c r="AZ249" s="2" t="inlineStr">
        <is>
          <t>EU DSO|
elosztórendszer-üzemeltetők európai szervezete</t>
        </is>
      </c>
      <c r="BA249" s="2" t="inlineStr">
        <is>
          <t>3|
3</t>
        </is>
      </c>
      <c r="BB249" s="2" t="inlineStr">
        <is>
          <t xml:space="preserve">|
</t>
        </is>
      </c>
      <c r="BC249" t="inlineStr">
        <is>
          <t>az elosztórendszer-üzemeltetők együttműködési struktúrája, amely együttműködik a villamosenergia-piaci ENTSO-val az üzemi és kereskedelmi szabályzatok kidolgozása és végrehajtása terén, és iránymutatást ad az elosztott energiatermelésnek és az energiatárolásnak az elosztóhálózatokba való integrálása tekintetében, illetve más, az elosztóhálózatok irányításához kapcsolódó területeken</t>
        </is>
      </c>
      <c r="BD249" s="2" t="inlineStr">
        <is>
          <t>EU DSO|
ente europeo dei gestori dei sistemi di distribuzione dell'UE</t>
        </is>
      </c>
      <c r="BE249" s="2" t="inlineStr">
        <is>
          <t>3|
3</t>
        </is>
      </c>
      <c r="BF249" s="2" t="inlineStr">
        <is>
          <t xml:space="preserve">|
</t>
        </is>
      </c>
      <c r="BG249" t="inlineStr">
        <is>
          <t>ente europeo istituito allo scopo di promuovere sia il completamento e il funzionamento del mercato interno dell'energia elettrica sia una gestione ottimale e coordinata dei sistemi di distribuzione e trasmissione, che coopera strettamente con la &lt;a href="https://iate.europa.eu/entry/result/2245782/it" target="_blank"&gt;rete europea dei gestori dei sistemi di trasmissione&lt;/a&gt;per l'energia elettrica nella preparazione e applicazione dei codici di rete, ove opportuno, e si adopera per fornire orientamenti sull'integrazione tra l'altro della generazione distribuita e dello stoccaggio dell'energia nelle reti di distribuzione o in altri settori connessi alla gestione delle reti di distribuzione</t>
        </is>
      </c>
      <c r="BH249" s="2" t="inlineStr">
        <is>
          <t>Europos skirstymo sistemos operatorių subjektas|
ES SSO subjektas</t>
        </is>
      </c>
      <c r="BI249" s="2" t="inlineStr">
        <is>
          <t>3|
3</t>
        </is>
      </c>
      <c r="BJ249" s="2" t="inlineStr">
        <is>
          <t xml:space="preserve">|
</t>
        </is>
      </c>
      <c r="BK249" t="inlineStr">
        <is>
          <t/>
        </is>
      </c>
      <c r="BL249" s="2" t="inlineStr">
        <is>
          <t>Eiropas sadales sistēmu operatoru struktūra|
ES SSO struktūra</t>
        </is>
      </c>
      <c r="BM249" s="2" t="inlineStr">
        <is>
          <t>3|
3</t>
        </is>
      </c>
      <c r="BN249" s="2" t="inlineStr">
        <is>
          <t xml:space="preserve">|
</t>
        </is>
      </c>
      <c r="BO249" t="inlineStr">
        <is>
          <t/>
        </is>
      </c>
      <c r="BP249" s="2" t="inlineStr">
        <is>
          <t>Entità Ewropea għall-operaturi tas-sistema tad-distribuzzjoni|
entità tal-UE għad-DSO</t>
        </is>
      </c>
      <c r="BQ249" s="2" t="inlineStr">
        <is>
          <t>3|
3</t>
        </is>
      </c>
      <c r="BR249" s="2" t="inlineStr">
        <is>
          <t xml:space="preserve">|
</t>
        </is>
      </c>
      <c r="BS249" t="inlineStr">
        <is>
          <t>struttura ta' kooperazzjoni għall-operaturi tas-sistema tad-distribuzzjoni li jikkooperaw mal-ENTSO għall-Elettriku fir-rigward tal-preparazzjoni u tal-implimentazzjoni tal-kodiċijiet tan-network fejn applikabbli u li tipprovdi gwida għall-integrazzjoni fost l-oħrajn tal-ġenerazzjoni distribwita u l-ħżin tal-enerġija fin-networks tad-distribuzzjoni jew f'oqsma oħra relatati mal-ġestjoni tan-networks tad-distribuzzjoni</t>
        </is>
      </c>
      <c r="BT249" s="2" t="inlineStr">
        <is>
          <t>Europese entiteit van distributiesysteembeheerders|
EU-DSB-entiteit</t>
        </is>
      </c>
      <c r="BU249" s="2" t="inlineStr">
        <is>
          <t>3|
3</t>
        </is>
      </c>
      <c r="BV249" s="2" t="inlineStr">
        <is>
          <t xml:space="preserve">|
</t>
        </is>
      </c>
      <c r="BW249" t="inlineStr">
        <is>
          <t>entiteit van distributiesysteembeheerders die nauw samenwerkt met het ENTSB voor elektriciteit wat betreft de voorbereiding en tenuitvoerlegging van de netcodes, voor zover van toepassing, en eraan werkt te voorzien in richtsnoeren betreffende de integratie van onder meer decentrale productie en energieopslag in distributienetten of andere gebieden die verband houden met het beheer van distributienetten</t>
        </is>
      </c>
      <c r="BX249" s="2" t="inlineStr">
        <is>
          <t>europejska organizacja operatorów systemów dystrybucyjnych|
organizacja OSD UE</t>
        </is>
      </c>
      <c r="BY249" s="2" t="inlineStr">
        <is>
          <t>3|
3</t>
        </is>
      </c>
      <c r="BZ249" s="2" t="inlineStr">
        <is>
          <t xml:space="preserve">|
</t>
        </is>
      </c>
      <c r="CA249" t="inlineStr">
        <is>
          <t>forma współpracy na szczeblu UE obejmująca operatorów systemów dystrybucyjnych, którzy nie wchodzą w skład przedsiębiorstwa zintegrowanego pionowo lub którzy zostali rozdzieleni</t>
        </is>
      </c>
      <c r="CB249" s="2" t="inlineStr">
        <is>
          <t>entidade europeia dos operadores de redes de distribuição|
entidade ORDUE</t>
        </is>
      </c>
      <c r="CC249" s="2" t="inlineStr">
        <is>
          <t>3|
3</t>
        </is>
      </c>
      <c r="CD249" s="2" t="inlineStr">
        <is>
          <t xml:space="preserve">|
</t>
        </is>
      </c>
      <c r="CE249" t="inlineStr">
        <is>
          <t>Estrutura de cooperação dos operadores das redes de distribuição a nível da União Europeia através da entidade ORDUE [operadores da rede de distribuição da União], a fim de promover a conclusão e o bom funcionamento do mercado interno da eletricidade, promover a gestão otimizada e uma exploração coordenada das redes de distribuição e de transporte.</t>
        </is>
      </c>
      <c r="CF249" s="2" t="inlineStr">
        <is>
          <t>entitatea OSD UE</t>
        </is>
      </c>
      <c r="CG249" s="2" t="inlineStr">
        <is>
          <t>3</t>
        </is>
      </c>
      <c r="CH249" s="2" t="inlineStr">
        <is>
          <t/>
        </is>
      </c>
      <c r="CI249" t="inlineStr">
        <is>
          <t/>
        </is>
      </c>
      <c r="CJ249" s="2" t="inlineStr">
        <is>
          <t>Európsky subjekt prevádzkovateľov distribučných sústav|
subjekt PDS EÚ</t>
        </is>
      </c>
      <c r="CK249" s="2" t="inlineStr">
        <is>
          <t>3|
3</t>
        </is>
      </c>
      <c r="CL249" s="2" t="inlineStr">
        <is>
          <t xml:space="preserve">|
</t>
        </is>
      </c>
      <c r="CM249" t="inlineStr">
        <is>
          <t>štruktúra spolupráce prevádzkovateľov distribučných sústav, ktorí v podľa potreby spolupracujú s &lt;a href="https://iate.europa.eu/entry/slideshow/1636657677163/2249982/enhttps://iate.europa.eu/entry/slideshow/1636657677163/2249982/sk" target="_blank"&gt;ENTSO pre elektrinu&lt;/a&gt; pri príprave a vykonávaní sieťových predpisov a poskytujú usmernenia týkajúce sa okrem iného integrácie distribuovanej výroby a uskladňovania energie do distribučných sústav alebo iných oblastí, ktoré sa týkajú riadenia distribučných sústav</t>
        </is>
      </c>
      <c r="CN249" s="2" t="inlineStr">
        <is>
          <t>telo EU ODS|
Evropsko telo za operaterje distribucijskih sistemov</t>
        </is>
      </c>
      <c r="CO249" s="2" t="inlineStr">
        <is>
          <t>3|
3</t>
        </is>
      </c>
      <c r="CP249" s="2" t="inlineStr">
        <is>
          <t xml:space="preserve">|
</t>
        </is>
      </c>
      <c r="CQ249" t="inlineStr">
        <is>
          <t>organizacijska struktura za sodelovanje operaterjev distribucijskih sistemov z operaterji prenosnih sistemov in ENTSO za električno energijo z namenom dokončne vzpostavitve in delovanja notranjega trga električne energije ter spodbujanja optimalnega upravljanja in usklajenega obratovanja distribucijskih in prenosnih sistemov ter s tem povečanja učinkovitosti distribucijskega omrežja električne energije v Uniji</t>
        </is>
      </c>
      <c r="CR249" s="2" t="inlineStr">
        <is>
          <t>europeisk enhet för unionens systemansvariga för distributionssystem|
EU DSO-enhet</t>
        </is>
      </c>
      <c r="CS249" s="2" t="inlineStr">
        <is>
          <t>3|
3</t>
        </is>
      </c>
      <c r="CT249" s="2" t="inlineStr">
        <is>
          <t xml:space="preserve">|
</t>
        </is>
      </c>
      <c r="CU249" t="inlineStr">
        <is>
          <t/>
        </is>
      </c>
    </row>
    <row r="250">
      <c r="A250" s="1" t="str">
        <f>HYPERLINK("https://iate.europa.eu/entry/result/3623507/all", "3623507")</f>
        <v>3623507</v>
      </c>
      <c r="B250" t="inlineStr">
        <is>
          <t>EUROPEAN UNION;TRANSPORT;ENERGY</t>
        </is>
      </c>
      <c r="C250" t="inlineStr">
        <is>
          <t>EUROPEAN UNION|European Union law|EU act|regulation (EU);TRANSPORT;ENERGY|energy policy|energy industry|fuel;ENERGY|soft energy|soft energy</t>
        </is>
      </c>
      <c r="D250" s="2" t="inlineStr">
        <is>
          <t>Регламент за инфраструктурата за алтернативни горива</t>
        </is>
      </c>
      <c r="E250" s="2" t="inlineStr">
        <is>
          <t>3</t>
        </is>
      </c>
      <c r="F250" s="2" t="inlineStr">
        <is>
          <t/>
        </is>
      </c>
      <c r="G250" t="inlineStr">
        <is>
          <t>предложение за регламент на Европейския парламент и на Съвета за разгръщането на инфраструктура за алтернативни горива и за отмяна на Директива 2014/94/ЕС на Европейския парламент и на Съвета</t>
        </is>
      </c>
      <c r="H250" t="inlineStr">
        <is>
          <t/>
        </is>
      </c>
      <c r="I250" t="inlineStr">
        <is>
          <t/>
        </is>
      </c>
      <c r="J250" t="inlineStr">
        <is>
          <t/>
        </is>
      </c>
      <c r="K250" t="inlineStr">
        <is>
          <t/>
        </is>
      </c>
      <c r="L250" s="2" t="inlineStr">
        <is>
          <t>forordning om infrastruktur for alternative brændstoffer|
AFIR|
forordning om infrastruktur for alternative drivmidler|
forordning om etablering af infrastruktur for alternative drivmidler|
forordning om etablering af infrastruktur for alternative brændstoffer</t>
        </is>
      </c>
      <c r="M250" s="2" t="inlineStr">
        <is>
          <t>3|
3|
3|
3|
3</t>
        </is>
      </c>
      <c r="N250" s="2" t="inlineStr">
        <is>
          <t xml:space="preserve">|
|
|
preferred|
</t>
        </is>
      </c>
      <c r="O250" t="inlineStr">
        <is>
          <t>foreslået EU-forordning, der fastsætter obligatoriske nationale mål for etablering af en tilstrækkelig infrastruktur for alternative drivmidler i Unionen for vejkøretøjer, fartøjer og stationære luftfartøjer samt fælles tekniske specifikationer og krav til brugeroplysninger, datalevering og betalingskrav for infrastruktur for alternative drivmidler</t>
        </is>
      </c>
      <c r="P250" s="2" t="inlineStr">
        <is>
          <t>Verordnung über den Aufbau der Infrastruktur für alternative Kraftstoffe</t>
        </is>
      </c>
      <c r="Q250" s="2" t="inlineStr">
        <is>
          <t>3</t>
        </is>
      </c>
      <c r="R250" s="2" t="inlineStr">
        <is>
          <t/>
        </is>
      </c>
      <c r="S250" t="inlineStr">
        <is>
          <t>vorgeschlagene
EU-Verordnung für die Festlegung verbindlicher nationaler Ziele für den Aufbau
einer ausreichenden Infrastruktur für alternative Kraftstoffe in der Union für
Straßenfahrzeuge, Schiffe und stationäre Luftfahrzeuge und für gemeinsame
technische Spezifikationen und Anforderungen für die Infrastruktur für alternative
Kraftstoffe in Bezug auf Nutzerinformationen, die Bereitstellung von Daten und
die Bezahlung</t>
        </is>
      </c>
      <c r="T250" s="2" t="inlineStr">
        <is>
          <t>κανονισμός για την ανάπτυξη υποδομών εναλλακτικών καυσίμων|
κανονισμός για τις υποδομές εναλλακτικών καυσίμων</t>
        </is>
      </c>
      <c r="U250" s="2" t="inlineStr">
        <is>
          <t>3|
3</t>
        </is>
      </c>
      <c r="V250" s="2" t="inlineStr">
        <is>
          <t xml:space="preserve">|
</t>
        </is>
      </c>
      <c r="W250" t="inlineStr">
        <is>
          <t/>
        </is>
      </c>
      <c r="X250" s="2" t="inlineStr">
        <is>
          <t>AFIR|
Alternative Fuels Infrastructure Regulation|
Regulation on the deployment of alternative fuels infrastructure</t>
        </is>
      </c>
      <c r="Y250" s="2" t="inlineStr">
        <is>
          <t>3|
3|
3</t>
        </is>
      </c>
      <c r="Z250" s="2" t="inlineStr">
        <is>
          <t xml:space="preserve">|
|
</t>
        </is>
      </c>
      <c r="AA250" t="inlineStr">
        <is>
          <t>proposed EU regulation that aims to set out mandatory national targets for the deployment of sufficient &lt;a href="https://iate.europa.eu/entry/slideshow/1638192750900/3548442/en" target="_blank"&gt;alternative fuels infrastructure&lt;/a&gt;&lt;sup&gt;1&lt;/sup&gt; in the Union, for road vehicles, vessels and stationary aircraft, and to lay down common technical specifications and requirements on user information, data provision and payment requirements for alternative fuels infrastructure</t>
        </is>
      </c>
      <c r="AB250" s="2" t="inlineStr">
        <is>
          <t>Reglamento relativo a la implantación de una infraestructura para los combustibles alternativos|
Reglamento sobre la infraestructura para los combustibles alternativos</t>
        </is>
      </c>
      <c r="AC250" s="2" t="inlineStr">
        <is>
          <t>3|
3</t>
        </is>
      </c>
      <c r="AD250" s="2" t="inlineStr">
        <is>
          <t xml:space="preserve">|
</t>
        </is>
      </c>
      <c r="AE250" t="inlineStr">
        <is>
          <t>Reglamento propuesto por la Comisión en el contexto del &lt;a href="https://iate.europa.eu/entry/result/3591091/es" target="_blank"&gt;paquete de medidas «Objetivo 55»&lt;/a&gt; con el fin de establecer en los Estados miembros:&lt;div&gt;- objetivos nacionales obligatorios para la implantación en la Unión de suficiente infraestructura de acceso público de recarga y repostaje de combustibles alternativos para los vehículos de carretera, buques y aeronaves estacionadas&lt;/div&gt;&lt;div&gt;- especificaciones técnicas comunes y requisitos sobre información al usuario, suministro de datos y métodos de pago en relación con la infraestructura para los combustibles alternativos&lt;/div&gt;</t>
        </is>
      </c>
      <c r="AF250" s="2" t="inlineStr">
        <is>
          <t>alternatiivkütuste taristu määrus|
määrus, milles käsitletakse alternatiivkütuste taristu kasutuselevõttu</t>
        </is>
      </c>
      <c r="AG250" s="2" t="inlineStr">
        <is>
          <t>3|
2</t>
        </is>
      </c>
      <c r="AH250" s="2" t="inlineStr">
        <is>
          <t>|
proposed</t>
        </is>
      </c>
      <c r="AI250" t="inlineStr">
        <is>
          <t/>
        </is>
      </c>
      <c r="AJ250" t="inlineStr">
        <is>
          <t/>
        </is>
      </c>
      <c r="AK250" t="inlineStr">
        <is>
          <t/>
        </is>
      </c>
      <c r="AL250" t="inlineStr">
        <is>
          <t/>
        </is>
      </c>
      <c r="AM250" t="inlineStr">
        <is>
          <t/>
        </is>
      </c>
      <c r="AN250" s="2" t="inlineStr">
        <is>
          <t>AFIR|
règlement AFIR|
règlement sur le déploiement d’une infrastructure pour carburants alternatifs</t>
        </is>
      </c>
      <c r="AO250" s="2" t="inlineStr">
        <is>
          <t>3|
3|
3</t>
        </is>
      </c>
      <c r="AP250" s="2" t="inlineStr">
        <is>
          <t xml:space="preserve">|
|
</t>
        </is>
      </c>
      <c r="AQ250" t="inlineStr">
        <is>
          <t>règlement de l'UE proposé dans le cadre du &lt;a href="https://iate.europa.eu/entry/result/3591091/fr" target="_blank"&gt;paquet «Ajustement à l'objectif 55»&lt;/a&gt;, qui vise à fixer des objectifs nationaux contraignants pour le déploiement de suffisamment d’&lt;a href="https://iate.europa.eu/entry/result/3548442/fr" target="_blank"&gt;infrastructures pour carburants alternatifs&lt;/a&gt; dans l’Union, pour les véhicules routiers, les navires et les aéronefs en stationnement, et à établir pour ces infrastructures des spécifications techniques communes et des exigences en matière d’information des utilisateurs, de fourniture des données et de paiement</t>
        </is>
      </c>
      <c r="AR250" t="inlineStr">
        <is>
          <t/>
        </is>
      </c>
      <c r="AS250" t="inlineStr">
        <is>
          <t/>
        </is>
      </c>
      <c r="AT250" t="inlineStr">
        <is>
          <t/>
        </is>
      </c>
      <c r="AU250" t="inlineStr">
        <is>
          <t/>
        </is>
      </c>
      <c r="AV250" s="2" t="inlineStr">
        <is>
          <t>Uredba o uvođenju infrastrukture za alternativna goriva|
AFIR|
Uredba o infrastrukturi za alternativna goriva</t>
        </is>
      </c>
      <c r="AW250" s="2" t="inlineStr">
        <is>
          <t>3|
3|
3</t>
        </is>
      </c>
      <c r="AX250" s="2" t="inlineStr">
        <is>
          <t xml:space="preserve">|
|
</t>
        </is>
      </c>
      <c r="AY250" t="inlineStr">
        <is>
          <t/>
        </is>
      </c>
      <c r="AZ250" s="2" t="inlineStr">
        <is>
          <t>az alternatív üzemanyagok infrastruktúrájáról szóló rendelet|
AFIR|
Rendelet az alternatív üzemanyagok infrastruktúrájának kiépítéséről</t>
        </is>
      </c>
      <c r="BA250" s="2" t="inlineStr">
        <is>
          <t>3|
3|
3</t>
        </is>
      </c>
      <c r="BB250" s="2" t="inlineStr">
        <is>
          <t xml:space="preserve">|
|
</t>
        </is>
      </c>
      <c r="BC250" t="inlineStr">
        <is>
          <t>javasolt uniós rendelet, amelynek célja, hogy egyrészt kötelező nemzeti célokat határozzon meg az alternatív üzemanyagok megfelelő uniós infrastruktúrájának kiépítésére a közúti járművek, a hajók és az álló légi járművek vonatkozásában, másrészt pedig közös műszaki előírásokat és követelményeket állapítson meg az &lt;a href="https://iate.europa.eu/entry/slideshow/1638192750900/3548442/hu" target="_blank"&gt;alternatív üzemanyagok infrastruktúrája&lt;/a&gt; tekintetében a gépjárműhasználók tájékoztatására, az adatszolgáltatásra és a fizetési követelményekre vonatkozóan</t>
        </is>
      </c>
      <c r="BD250" s="2" t="inlineStr">
        <is>
          <t>regolamento sulla realizzazione di un'infrastruttura per i combustibili alternativi|
regolamento sull'infrastruttura per i combustibili alternativi</t>
        </is>
      </c>
      <c r="BE250" s="2" t="inlineStr">
        <is>
          <t>3|
3</t>
        </is>
      </c>
      <c r="BF250" s="2" t="inlineStr">
        <is>
          <t xml:space="preserve">|
</t>
        </is>
      </c>
      <c r="BG250" t="inlineStr">
        <is>
          <t>proposta di regolamento volto a fissare obiettivi nazionali obbligatori per la realizzazione di un'infrastruttura sufficiente per i combustibili alternativi nell'Unione per i veicoli stradali, le navi e gli aeromobili in stazionamento nonché prescrizioni e specifiche tecniche comuni in materia di informazioni per gli utenti, fornitura di dati e modalità di pagamento applicabili all'infrastruttura per i combustibili alternativi.</t>
        </is>
      </c>
      <c r="BH250" s="2" t="inlineStr">
        <is>
          <t>Reglamentas dėl alternatyviųjų degalų infrastruktūros diegimo|
ADIR|
Alternatyviųjų degalų infrastruktūros reglamentas</t>
        </is>
      </c>
      <c r="BI250" s="2" t="inlineStr">
        <is>
          <t>3|
3|
3</t>
        </is>
      </c>
      <c r="BJ250" s="2" t="inlineStr">
        <is>
          <t xml:space="preserve">|
|
</t>
        </is>
      </c>
      <c r="BK250" t="inlineStr">
        <is>
          <t>reglamentas, kuriuo nustatomi privalomi nacionaliniai tikslai, kad Sąjungoje būtų įdiegta pakankama &lt;a href="https://iate.europa.eu/entry/result/3548442/lt" target="_blank"&gt;alternatyviųjų degalų infrastruktūra&lt;/a&gt;, skirta kelių transporto priemonėms, laivams ir oro uoste stovintiems orlaiviams, taip pat nustatomos alternatyviųjų degalų infrastruktūros naudotojų informavimo, duomenų teikimo ir mokėjimo reikalavimų bendros techninės specifikacijos ir reikalavimai</t>
        </is>
      </c>
      <c r="BL250" s="2" t="inlineStr">
        <is>
          <t>Alternatīvo degvielu infrastruktūras regula</t>
        </is>
      </c>
      <c r="BM250" s="2" t="inlineStr">
        <is>
          <t>3</t>
        </is>
      </c>
      <c r="BN250" s="2" t="inlineStr">
        <is>
          <t/>
        </is>
      </c>
      <c r="BO250" t="inlineStr">
        <is>
          <t/>
        </is>
      </c>
      <c r="BP250" s="2" t="inlineStr">
        <is>
          <t>Regolament dwar il-varar ta' infrastruttura ta' fjuwils alternattivi|
Regolament dwar l-Infrastruttura tal-Fjuwils Alternattivi</t>
        </is>
      </c>
      <c r="BQ250" s="2" t="inlineStr">
        <is>
          <t>3|
3</t>
        </is>
      </c>
      <c r="BR250" s="2" t="inlineStr">
        <is>
          <t xml:space="preserve">|
</t>
        </is>
      </c>
      <c r="BS250" t="inlineStr">
        <is>
          <t>regolament propost tal-UE li għandu l-għan li jistabbilixxi miri nazzjonali mandatorji għall-varar ta' &lt;a href="https://iate.europa.eu/entry/result/3548442/mt" target="_blank"&gt;infrastruttura ta' fjuwils alternattivi&lt;/a&gt; fl-Unjoni, għall-vetturi tat-triq, bastimenti u inġenji tal-ajru stazzjonarji, u li jistabbilixxi l-ispeċifikazzjonijiet tekniċi komuni u r-rekwiżiti dwar l-informazzjoni għall-utenti, il-provvista tad-data u r-rekwiżiti dwar il-pagament għall-infrastruttura tal-fjuwils alternattivi</t>
        </is>
      </c>
      <c r="BT250" s="2" t="inlineStr">
        <is>
          <t>verordening infrastructuur voor alternatieve brandstoffen|
verordening betreffende de uitrol van infrastructuur voor alternatieve brandstoffen|
AFIR</t>
        </is>
      </c>
      <c r="BU250" s="2" t="inlineStr">
        <is>
          <t>3|
3|
3</t>
        </is>
      </c>
      <c r="BV250" s="2" t="inlineStr">
        <is>
          <t xml:space="preserve">|
|
</t>
        </is>
      </c>
      <c r="BW250" t="inlineStr">
        <is>
          <t>voorgestelde EU-verordening die bindende nationale streefcijfers vaststelt voor de EU-brede uitrol van voldoende&lt;a href="https://iate.europa.eu/entry/result/3548442/nl" target="_blank"&gt; infrastructuur voor alternatieve brandstoffen &lt;/a&gt;voor wegvoertuigen, vaartuigen en stilstaande luchtvaartuigen, en die gemeenschappelijke technische specificaties en eisen vaststelt inzake de gebruikersinformatie, gegevensverstrekking en betalingsmodaliteiten voor infrastructuur voor alternatieve brandstoffen</t>
        </is>
      </c>
      <c r="BX250" s="2" t="inlineStr">
        <is>
          <t>rozporządzenie Parlamentu Europejskiego i Rady w sprawie rozwoju infrastruktury paliw alternatywnych i uchylające dyrektywę Parlamentu Europejskiego i Rady 2014/94/UE|
rozporządzenie w sprawie infrastruktury paliw alternatywnych|
AFIR</t>
        </is>
      </c>
      <c r="BY250" s="2" t="inlineStr">
        <is>
          <t>3|
3|
3</t>
        </is>
      </c>
      <c r="BZ250" s="2" t="inlineStr">
        <is>
          <t xml:space="preserve">|
|
</t>
        </is>
      </c>
      <c r="CA250" t="inlineStr">
        <is>
          <t>planowane rozporządzenie określające obowiązkowe krajowe cele ogólne dotyczące rozwoju wystarczającej &lt;a href="https://iate.europa.eu/entry/slideshow/1638192750900/3548442/pl" target="_blank"&gt;infrastruktury paliw alternatywnych &lt;/a&gt;w Unii dla pojazdów drogowych, statków wodnych i statków powietrznych podczas postoju, a także ustalające wspólną specyfikację techniczną i wymogi w zakresie informacji dla użytkowników i dostarczania danych oraz wymogi dotyczące płatności w odniesieniu do infrastruktury paliw alternatywnych</t>
        </is>
      </c>
      <c r="CB250" s="2" t="inlineStr">
        <is>
          <t>AFIR|
Regulamento relativo à criação de uma infraestrutura para combustíveis alternativos</t>
        </is>
      </c>
      <c r="CC250" s="2" t="inlineStr">
        <is>
          <t>3|
3</t>
        </is>
      </c>
      <c r="CD250" s="2" t="inlineStr">
        <is>
          <t xml:space="preserve">proposed|
</t>
        </is>
      </c>
      <c r="CE250" t="inlineStr">
        <is>
          <t>Regulamento proposto pela UE que visa estabelecer metas nacionais obrigatórias para a implantação de uma infraestrutura suficiente para combustíveis alternativos na União, para veículos rodoviários, navios e aeronaves estacionadas, e estabelece especificações técnicas e requisitos técnicos comuns em matéria de informação aos utilizadores, fornecimento de dados e requisitos de pagamento para a &lt;a href="https://iate.europa.eu/entry/result/3548442/pt" target="_blank"&gt;infraestrutura para combustíveis alternativos&lt;/a&gt;.</t>
        </is>
      </c>
      <c r="CF250" s="2" t="inlineStr">
        <is>
          <t>Regulament privind instalarea infrastructurii pentru combustibili alternativi|
Regulament privind infrastructura pentru combustibili alternativi|
RICA</t>
        </is>
      </c>
      <c r="CG250" s="2" t="inlineStr">
        <is>
          <t>3|
3|
3</t>
        </is>
      </c>
      <c r="CH250" s="2" t="inlineStr">
        <is>
          <t xml:space="preserve">|
|
</t>
        </is>
      </c>
      <c r="CI250" t="inlineStr">
        <is>
          <t>regulament UE propus cu scopul de stabili obiective naționale obligatorii pentru instalarea unei infrastructuri suficiente pentru combustibili alternativi în Uniune, pentru vehiculele rutiere, nave și aeronavele staționare</t>
        </is>
      </c>
      <c r="CJ250" s="2" t="inlineStr">
        <is>
          <t>AFIR|
nariadenie o zavádzaní infraštruktúry pre alternatívne palivá|
nariadenie o infraštruktúre pre alternatívne palivá</t>
        </is>
      </c>
      <c r="CK250" s="2" t="inlineStr">
        <is>
          <t>3|
3|
3</t>
        </is>
      </c>
      <c r="CL250" s="2" t="inlineStr">
        <is>
          <t xml:space="preserve">|
|
</t>
        </is>
      </c>
      <c r="CM250" t="inlineStr">
        <is>
          <t>návrh nariadenia, v ktorom sa stanovujú záväzné národné cieľové hodnoty zavádzania dostatočnej &lt;a href="https://iate.europa.eu/entry/result/3548442/sk" target="_blank"&gt;infraštruktúry pre alternatívne palivá&lt;/a&gt; v Únii pre cestné vozidlá, plavidlá a stojace lietadlá</t>
        </is>
      </c>
      <c r="CN250" s="2" t="inlineStr">
        <is>
          <t>uredba o vzpostavitvi infrastrukture za alternativna goriva|
Uredba o infrastrukturi za alternativna goriva</t>
        </is>
      </c>
      <c r="CO250" s="2" t="inlineStr">
        <is>
          <t>3|
3</t>
        </is>
      </c>
      <c r="CP250" s="2" t="inlineStr">
        <is>
          <t xml:space="preserve">|
</t>
        </is>
      </c>
      <c r="CQ250" t="inlineStr">
        <is>
          <t>uredba, ki bo zagotovila potrebno vzpostavitev interoperabilne in uporabniku prijazne infrastrukture za električno polnjenje in oskrbo z gorivom čistejših vozil povsod po EU, tako da bo šla v korak z dogajanjem na trgu in zagotavljala, da bodo pokrita tudi podeželska in oddaljena območja</t>
        </is>
      </c>
      <c r="CR250" s="2" t="inlineStr">
        <is>
          <t>förordning om infrastruktur för alternativa bränslen</t>
        </is>
      </c>
      <c r="CS250" s="2" t="inlineStr">
        <is>
          <t>3</t>
        </is>
      </c>
      <c r="CT250" s="2" t="inlineStr">
        <is>
          <t/>
        </is>
      </c>
      <c r="CU250" t="inlineStr">
        <is>
          <t/>
        </is>
      </c>
    </row>
    <row r="251">
      <c r="A251" s="1" t="str">
        <f>HYPERLINK("https://iate.europa.eu/entry/result/3619527/all", "3619527")</f>
        <v>3619527</v>
      </c>
      <c r="B251" t="inlineStr">
        <is>
          <t>ENVIRONMENT</t>
        </is>
      </c>
      <c r="C251" t="inlineStr">
        <is>
          <t>ENVIRONMENT|environmental policy|climate change policy|emission trading|EU Emissions Trading Scheme</t>
        </is>
      </c>
      <c r="D251" s="2" t="inlineStr">
        <is>
          <t>приписани емисии на стоки</t>
        </is>
      </c>
      <c r="E251" s="2" t="inlineStr">
        <is>
          <t>3</t>
        </is>
      </c>
      <c r="F251" s="2" t="inlineStr">
        <is>
          <t/>
        </is>
      </c>
      <c r="G251" t="inlineStr">
        <is>
          <t>частта от преките емисии на инсталацията по време на отчетния период, които са предизвикани от производствения процес, водещ до създаването на стоките &lt;i&gt;g&lt;/i&gt;, при прилагане на системните граници на процеса, определени с актовете за изпълнение, приети съгласно член 7, параграф 6</t>
        </is>
      </c>
      <c r="H251" s="2" t="inlineStr">
        <is>
          <t>přiřazené emise vztahující se ke zboží|
přiřazené emise</t>
        </is>
      </c>
      <c r="I251" s="2" t="inlineStr">
        <is>
          <t>3|
3</t>
        </is>
      </c>
      <c r="J251" s="2" t="inlineStr">
        <is>
          <t xml:space="preserve">|
</t>
        </is>
      </c>
      <c r="K251" t="inlineStr">
        <is>
          <t>část &lt;a href="https://iate.europa.eu/entry/result/2251176/en" target="_blank"&gt;přímých emisí&lt;/a&gt; &lt;a href="https://iate.europa.eu/entry/result/1175110/en" target="_blank"&gt;zařízení&lt;/a&gt; během vykazovaného období, které jsou 
důsledkem výrobního procesu, jehož výsledkem je zboží g, při uplatnění 
hranic systému procesu vymezených prováděcími akty přijatými podle čl. 7
 odst. 6 &lt;a href="https://iate.europa.eu/entry/result/3619473/en" target="_blank"&gt;nařízení o CBAM&lt;/a&gt;</t>
        </is>
      </c>
      <c r="L251" s="2" t="inlineStr">
        <is>
          <t>tilskrevne emissioner|
tilskrevne emissioner for varer</t>
        </is>
      </c>
      <c r="M251" s="2" t="inlineStr">
        <is>
          <t>3|
3</t>
        </is>
      </c>
      <c r="N251" s="2" t="inlineStr">
        <is>
          <t xml:space="preserve">|
</t>
        </is>
      </c>
      <c r="O251" t="inlineStr">
        <is>
          <t>del af &lt;a href="https://iate.europa.eu/entry/result/1175110/da" target="_blank"&gt;anlæggets&lt;/a&gt; &lt;a href="https://iate.europa.eu/entry/result/2251176/da" target="_blank"&gt;direkte emissioner&lt;/a&gt; i rapporteringsperioden, der skyldes &lt;a href="https://iate.europa.eu/entry/result/142052/da" target="_blank"&gt;produktionsprocessen&lt;/a&gt;, og som resulterer i varer &lt;i&gt;g&lt;/i&gt;, ved anvendelse af systemgrænserne for processen som defineret i de gennemførelsesretsakter, der vedtages i henhold til artikel 7, stk. 6, i &lt;a href="https://iate.europa.eu/entry/result/3619473/da" target="_blank"&gt;CBAM-forordningen&lt;/a&gt;</t>
        </is>
      </c>
      <c r="P251" s="2" t="inlineStr">
        <is>
          <t>zugeordnete Emissionen von Waren|
zugeordnete Emissionen</t>
        </is>
      </c>
      <c r="Q251" s="2" t="inlineStr">
        <is>
          <t>3|
3</t>
        </is>
      </c>
      <c r="R251" s="2" t="inlineStr">
        <is>
          <t xml:space="preserve">|
</t>
        </is>
      </c>
      <c r="S251" t="inlineStr">
        <is>
          <t>Teil der &lt;a href="https://iate.europa.eu/entry/result/2251176/all" target="_blank"&gt;direkten Emissionen&lt;/a&gt; der &lt;a href="https://iate.europa.eu/entry/result/1175110/all" target="_blank"&gt;Anlage&lt;/a&gt; im Berichtszeitraum, die durch das Verfahren zur Herstellung der Waren g verursacht werden, wenn die Systemgrenzen des Verfahrens gemäß den nach Artikel 7 Absatz 6 erlassenen Durchführungsrechtsakten angewandt werden</t>
        </is>
      </c>
      <c r="T251" s="2" t="inlineStr">
        <is>
          <t>αποδιδόμενες εκπομπές εμπορευμάτων|
αποδιδόμενες εκπομπές</t>
        </is>
      </c>
      <c r="U251" s="2" t="inlineStr">
        <is>
          <t>3|
3</t>
        </is>
      </c>
      <c r="V251" s="2" t="inlineStr">
        <is>
          <t xml:space="preserve">|
</t>
        </is>
      </c>
      <c r="W251" t="inlineStr">
        <is>
          <t>το μέρος των &lt;a href="https://iate.europa.eu/entry/result/2251176/en-el" target="_blank"&gt;άμεσων εκπομπών&lt;/a&gt; της &lt;a href="https://iate.europa.eu/entry/result/1175110/en-el" target="_blank"&gt;εγκατάστασης&lt;/a&gt; κατά τη διάρκεια της περιόδου αναφοράς που προκύπτουν από τη&lt;a href="https://iate.europa.eu/entry/result/1145612/en-el" target="_blank"&gt; διεργασία παραγωγής&lt;/a&gt; εμπορευμάτων g, όταν εφαρμόζονται τα όρια συστήματος της διαδικασίας που ορίζονται στις εκτελεστικές πράξεις που εκδίδονται σύμφωνα με το άρθρο 7 παράγραφος 6 του &lt;a href="https://iate.europa.eu/entry/result/3619473/en-el" target="_blank"&gt;κανονισμού για τον ΜΣΠΑ&lt;/a&gt;</t>
        </is>
      </c>
      <c r="X251" s="2" t="inlineStr">
        <is>
          <t>attributed emissions of goods|
attributed emissions</t>
        </is>
      </c>
      <c r="Y251" s="2" t="inlineStr">
        <is>
          <t>3|
3</t>
        </is>
      </c>
      <c r="Z251" s="2" t="inlineStr">
        <is>
          <t xml:space="preserve">|
</t>
        </is>
      </c>
      <c r="AA251" t="inlineStr">
        <is>
          <t>part of the &lt;a href="https://iate.europa.eu/entry/result/1175110/en" target="_blank"&gt;&lt;i&gt;installation’s&lt;/i&gt;&lt;/a&gt; &lt;a href="https://iate.europa.eu/entry/result/2251176/en" target="_blank"&gt;&lt;i&gt;direct emissions&lt;/i&gt;&lt;/a&gt; during the reporting period that are caused by the &lt;a href="https://iate.europa.eu/entry/result/142052/en" target="_blank"&gt;&lt;i&gt;production process&lt;/i&gt;&lt;/a&gt; resulting
in goods &lt;i&gt;g&lt;/i&gt; when applying the system
boundaries of the process defined by the implementing acts adopted pursuant to
Article 7(6) of the &lt;a href="https://iate.europa.eu/entry/result/3619473/en" target="_blank"&gt;&lt;i&gt;CBAM Regulation&lt;/i&gt;&lt;/a&gt;</t>
        </is>
      </c>
      <c r="AB251" s="2" t="inlineStr">
        <is>
          <t>emisiones atribuidas de las mercancías|
emisiones atribuidas</t>
        </is>
      </c>
      <c r="AC251" s="2" t="inlineStr">
        <is>
          <t>3|
3</t>
        </is>
      </c>
      <c r="AD251" s="2" t="inlineStr">
        <is>
          <t xml:space="preserve">|
</t>
        </is>
      </c>
      <c r="AE251" t="inlineStr">
        <is>
          <t>Parte de las emisiones directas de la instalación durante el período de referencia causadas por el proceso de producción que da lugar a las mercancías g cuando se aplican los límites del sistema del proceso definidos por los actos de ejecución adoptados en virtud del artículo 7, apartado 6 del &lt;a href="https://iate.europa.eu/entry/result/3619473/es" target="_blank"&gt;Reglamento MAFC&lt;time datetime="10.6.2022"&gt; (10.6.2022)&lt;/time&gt;&lt;/a&gt;.</t>
        </is>
      </c>
      <c r="AF251" s="2" t="inlineStr">
        <is>
          <t>omistatud heitkogus</t>
        </is>
      </c>
      <c r="AG251" s="2" t="inlineStr">
        <is>
          <t>2</t>
        </is>
      </c>
      <c r="AH251" s="2" t="inlineStr">
        <is>
          <t/>
        </is>
      </c>
      <c r="AI251" t="inlineStr">
        <is>
          <t>see osa käitise aruandeperioodi &lt;i&gt;otseheidetest&lt;/i&gt; &lt;a href="/entry/result/2251176/all" id="ENTRY_TO_ENTRY_CONVERTER" target="_blank"&gt;IATE:2251176&lt;/a&gt; , mis on põhjustatud kaupade &lt;i&gt;tootmisprotsessist&lt;/i&gt; &lt;a href="/entry/result/142052/all" id="ENTRY_TO_ENTRY_CONVERTER" target="_blank"&gt;IATE:142052&lt;/a&gt; , kui kohaldatakse &lt;i&gt;CBAMi määruse&lt;/i&gt; &lt;a href="/entry/result/3619473/all" id="ENTRY_TO_ENTRY_CONVERTER" target="_blank"&gt;IATE:3619473&lt;/a&gt; artikli 7 lõike 6 kohaselt vastu võetud protsessi süsteemipiire</t>
        </is>
      </c>
      <c r="AJ251" s="2" t="inlineStr">
        <is>
          <t>osoitetut päästöt|
tavaroille osoitetut päästöt</t>
        </is>
      </c>
      <c r="AK251" s="2" t="inlineStr">
        <is>
          <t>3|
3</t>
        </is>
      </c>
      <c r="AL251" s="2" t="inlineStr">
        <is>
          <t xml:space="preserve">|
</t>
        </is>
      </c>
      <c r="AM251" t="inlineStr">
        <is>
          <t>se osa &lt;a href="https://iate.europa.eu/entry/result/1175110/fi" target="_blank"&gt;laitoksen&lt;/a&gt; raportointikauden &lt;a href="https://iate.europa.eu/entry/result/2251176/fi" target="_blank"&gt;suorista päästöistä&lt;/a&gt;, joka aiheutuu tavaran (g) &lt;a href="https://iate.europa.eu/entry/result/1145612/en/fi" target="_blank"&gt;tuotantoprosessissa&lt;/a&gt; silloin, kun sovelletaan &lt;a href="https://iate.europa.eu/entry/result/3619473/fi" target="_blank"&gt;CBAM-asetuksen&lt;/a&gt; 7 artiklan 6 kohdan nojalla annetuissa täytäntöönpanosäädöksissä määriteltyjä tuotantoprosessin järjestelmärajoja</t>
        </is>
      </c>
      <c r="AN251" s="2" t="inlineStr">
        <is>
          <t>émissions attribuées des marchandises|
émissions attribuées</t>
        </is>
      </c>
      <c r="AO251" s="2" t="inlineStr">
        <is>
          <t>3|
3</t>
        </is>
      </c>
      <c r="AP251" s="2" t="inlineStr">
        <is>
          <t xml:space="preserve">|
</t>
        </is>
      </c>
      <c r="AQ251" t="inlineStr">
        <is>
          <t/>
        </is>
      </c>
      <c r="AR251" s="2" t="inlineStr">
        <is>
          <t>astaíochtaí sannta a ghabhann leis na hearraí|
astaíochtaí sanna ó earraí</t>
        </is>
      </c>
      <c r="AS251" s="2" t="inlineStr">
        <is>
          <t>3|
3</t>
        </is>
      </c>
      <c r="AT251" s="2" t="inlineStr">
        <is>
          <t xml:space="preserve">|
</t>
        </is>
      </c>
      <c r="AU251" t="inlineStr">
        <is>
          <t/>
        </is>
      </c>
      <c r="AV251" s="2" t="inlineStr">
        <is>
          <t>pripisane emisije robe|
pripisane emisije</t>
        </is>
      </c>
      <c r="AW251" s="2" t="inlineStr">
        <is>
          <t>3|
3</t>
        </is>
      </c>
      <c r="AX251" s="2" t="inlineStr">
        <is>
          <t xml:space="preserve">|
</t>
        </is>
      </c>
      <c r="AY251" t="inlineStr">
        <is>
          <t>dio izravnih emisija postrojenja tijekom izvještajnog razdoblja koje nastaju u proizvodnom postupku u kojem se proizvodi roba g kad se primjenjuju granice sustava u postupku definirane provedbenim aktima donesenima u skladu s člankom 7. stavkom 6. Uredbe o CBAM-u</t>
        </is>
      </c>
      <c r="AZ251" s="2" t="inlineStr">
        <is>
          <t>áruk hozzárendelt kibocsátása</t>
        </is>
      </c>
      <c r="BA251" s="2" t="inlineStr">
        <is>
          <t>3</t>
        </is>
      </c>
      <c r="BB251" s="2" t="inlineStr">
        <is>
          <t/>
        </is>
      </c>
      <c r="BC251" t="inlineStr">
        <is>
          <t/>
        </is>
      </c>
      <c r="BD251" s="2" t="inlineStr">
        <is>
          <t>emissioni attribuite delle merci</t>
        </is>
      </c>
      <c r="BE251" s="2" t="inlineStr">
        <is>
          <t>3</t>
        </is>
      </c>
      <c r="BF251" s="2" t="inlineStr">
        <is>
          <t/>
        </is>
      </c>
      <c r="BG251" t="inlineStr">
        <is>
          <t>parte delle &lt;a href="https://iate.europa.eu/entry/result/2251176/it" target="_blank"&gt;emissioni dirette&lt;/a&gt; dell'&lt;a href="https://iate.europa.eu/entry/result/1175110/it" target="_blank"&gt;impianto&lt;/a&gt; durante il periodo di riferimento causata dal processo di produzione che dà luogo alle merci g quando si applicano i limiti di sistema del processo definiti dagli atti di esecuzione adottati a norma dell'articolo 7, paragrafo 6 del regolamento CBAM</t>
        </is>
      </c>
      <c r="BH251" s="2" t="inlineStr">
        <is>
          <t>prekėms priskirtas išmetamas ŠESD kiekis|
priskirtas išmetamas ŠESD kiekis</t>
        </is>
      </c>
      <c r="BI251" s="2" t="inlineStr">
        <is>
          <t>3|
3</t>
        </is>
      </c>
      <c r="BJ251" s="2" t="inlineStr">
        <is>
          <t xml:space="preserve">|
</t>
        </is>
      </c>
      <c r="BK251" t="inlineStr">
        <is>
          <t>įrenginio ataskaitiniu laikotarpiu tiesiogiai išmetamo ŠESD kiekio dalis, atsirandanti dėl gamybos proceso, kurį vykdant gaunamos prekės, taikant proceso sistemos ribas, nustatytas teisės aktuose</t>
        </is>
      </c>
      <c r="BL251" s="2" t="inlineStr">
        <is>
          <t>uz precēm attiecinātās emisijas|
attiecinātās emisijas</t>
        </is>
      </c>
      <c r="BM251" s="2" t="inlineStr">
        <is>
          <t>2|
2</t>
        </is>
      </c>
      <c r="BN251" s="2" t="inlineStr">
        <is>
          <t xml:space="preserve">|
</t>
        </is>
      </c>
      <c r="BO251" t="inlineStr">
        <is>
          <t>tā iekārtas tiešo emisiju daļa pārskata periodā, ko izraisījis ražošanas
 process, kura rezultātā rodas preces &lt;i&gt;g&lt;/i&gt;, ja tiek piemērotas procesa 
sistēmas robežas, kas noteiktas saskaņā ar &lt;a href="https://eur-lex.europa.eu/legal-content/LV-EN/TXT/?from=EN&amp;amp;uri=CELEX%3A52021PC0564" target="_blank"&gt;OIM regulas&lt;/a&gt;7. panta 6. punktu 
pieņemtajos īstenošanas aktos</t>
        </is>
      </c>
      <c r="BP251" s="2" t="inlineStr">
        <is>
          <t>emissjonijiet attribwiti|
emissjonijiet attribwiti tal-merkanzija</t>
        </is>
      </c>
      <c r="BQ251" s="2" t="inlineStr">
        <is>
          <t>3|
3</t>
        </is>
      </c>
      <c r="BR251" s="2" t="inlineStr">
        <is>
          <t xml:space="preserve">|
</t>
        </is>
      </c>
      <c r="BS251" t="inlineStr">
        <is>
          <t>il-parti tal-emissjonijiet diretti tal-installazzjoni matul il-perjodu tar-rappurtar li jiġu kkawżati mill-proċess tal-produzzjoni li jirriżulta fil-merkanzija &lt;em&gt;g&lt;/em&gt; meta jiġu applikati l-limiti tas-sistema tal-proċess iddefinit mill-atti ta’ implimentazzjoni adottati skont l-Artikolu 7(6) tar-Regolament CBAM</t>
        </is>
      </c>
      <c r="BT251" s="2" t="inlineStr">
        <is>
          <t>toegekende emissies van goederen</t>
        </is>
      </c>
      <c r="BU251" s="2" t="inlineStr">
        <is>
          <t>3</t>
        </is>
      </c>
      <c r="BV251" s="2" t="inlineStr">
        <is>
          <t/>
        </is>
      </c>
      <c r="BW251" t="inlineStr">
        <is>
          <t>deel van de directe emissies van de installatie gedurende de verslagperiode die worden veroorzaakt door het productieproces dat resulteert in de goederen g bij toepassing van de systeemgrenzen van het proces dat is omschreven in de overeenkomstig artikel 7, lid 6, van de CBAM-verordening vastgestelde uitvoeringshandelingen</t>
        </is>
      </c>
      <c r="BX251" s="2" t="inlineStr">
        <is>
          <t>przypisane emisje z towarów</t>
        </is>
      </c>
      <c r="BY251" s="2" t="inlineStr">
        <is>
          <t>3</t>
        </is>
      </c>
      <c r="BZ251" s="2" t="inlineStr">
        <is>
          <t/>
        </is>
      </c>
      <c r="CA251" t="inlineStr">
        <is>
          <t>część bezpośrednich emisji z instalacji w okresie sprawozdawczym, która jest spowodowana procesem produkcji, w wyniku którego powstają towary g</t>
        </is>
      </c>
      <c r="CB251" s="2" t="inlineStr">
        <is>
          <t>emissões atribuídas</t>
        </is>
      </c>
      <c r="CC251" s="2" t="inlineStr">
        <is>
          <t>3</t>
        </is>
      </c>
      <c r="CD251" s="2" t="inlineStr">
        <is>
          <t/>
        </is>
      </c>
      <c r="CE251" t="inlineStr">
        <is>
          <t>A parte das emissões diretas da instalação que é causada pelo processo de produção de uma mercadoria durante o período de declaração.</t>
        </is>
      </c>
      <c r="CF251" s="2" t="inlineStr">
        <is>
          <t>emisii atribuite ale mărfurilor</t>
        </is>
      </c>
      <c r="CG251" s="2" t="inlineStr">
        <is>
          <t>3</t>
        </is>
      </c>
      <c r="CH251" s="2" t="inlineStr">
        <is>
          <t/>
        </is>
      </c>
      <c r="CI251" t="inlineStr">
        <is>
          <t>parte a emisiilor directe ale instalației din perioada de raportare care
 sunt cauzate de procesul de producție care generează mărfurile g atunci
 când se aplică limitele de sistem ale procesului definit în actele de 
punere în aplicare adoptate în temeiul articolului 7 alineatul (6) din &lt;a href="https://iate.europa.eu/entry/result/3619473/ro" target="_blank"&gt;Regulamentul CBAM&lt;/a&gt;</t>
        </is>
      </c>
      <c r="CJ251" s="2" t="inlineStr">
        <is>
          <t>priradené emisie|
priradené emisie tovaru</t>
        </is>
      </c>
      <c r="CK251" s="2" t="inlineStr">
        <is>
          <t>3|
3</t>
        </is>
      </c>
      <c r="CL251" s="2" t="inlineStr">
        <is>
          <t xml:space="preserve">|
</t>
        </is>
      </c>
      <c r="CM251" t="inlineStr">
        <is>
          <t>časť &lt;a href="https://iate.europa.eu/entry/result/2251176/sk" target="_blank"&gt;priamych emisií&lt;/a&gt; &lt;a href="https://iate.europa.eu/entry/result/1175110/sk" target="_blank"&gt;zariadenia&lt;/a&gt; počas vykazovaného obdobia spôsobených výrobným procesom, ktorým vzniká tovar g, pri uplatnení systémových hraníc procesu vymedzených vo vykonávacích aktoch prijatých podľa článku 7 ods. 6 &lt;a href="https://iate.europa.eu/entry/result/3619473/sk" target="_blank"&gt;nariadenia o mechamizme CBAM&lt;/a&gt;</t>
        </is>
      </c>
      <c r="CN251" s="2" t="inlineStr">
        <is>
          <t>pripisane emisije dobrin</t>
        </is>
      </c>
      <c r="CO251" s="2" t="inlineStr">
        <is>
          <t>3</t>
        </is>
      </c>
      <c r="CP251" s="2" t="inlineStr">
        <is>
          <t/>
        </is>
      </c>
      <c r="CQ251" t="inlineStr">
        <is>
          <t>del neposrednih emisij naprave v poročevalnem obdobju, ki nastanejo v proizvodnem procesu, katerega rezultat je blago g, pri čemer se uporabljajo meje sistema procesa, opredeljene v izvedbenih aktih, sprejetih na podlagi člena 7(6) uredbe o CBAM</t>
        </is>
      </c>
      <c r="CR251" s="2" t="inlineStr">
        <is>
          <t>tillskrivna utsläpp för varor|
tillskrivna utsläpp</t>
        </is>
      </c>
      <c r="CS251" s="2" t="inlineStr">
        <is>
          <t>3|
3</t>
        </is>
      </c>
      <c r="CT251" s="2" t="inlineStr">
        <is>
          <t xml:space="preserve">|
</t>
        </is>
      </c>
      <c r="CU251" t="inlineStr">
        <is>
          <t>den del av anläggningens direkta utsläpp under rapporteringsperioden som orsakas av den produktionsprocess som leder till varorna g vid tillämpning av de systemgränser för processen som fastställs i de genomförandeakter som antas i enlighet med artikel 7.6 i CBAM-förordningen.</t>
        </is>
      </c>
    </row>
    <row r="252">
      <c r="A252" s="1" t="str">
        <f>HYPERLINK("https://iate.europa.eu/entry/result/3619473/all", "3619473")</f>
        <v>3619473</v>
      </c>
      <c r="B252" t="inlineStr">
        <is>
          <t>EUROPEAN UNION;ENVIRONMENT</t>
        </is>
      </c>
      <c r="C252" t="inlineStr">
        <is>
          <t>EUROPEAN UNION|European Union law|EU act|regulation (EU);ENVIRONMENT|environmental policy|climate change policy|emission trading|EU Emissions Trading Scheme</t>
        </is>
      </c>
      <c r="D252" t="inlineStr">
        <is>
          <t/>
        </is>
      </c>
      <c r="E252" t="inlineStr">
        <is>
          <t/>
        </is>
      </c>
      <c r="F252" t="inlineStr">
        <is>
          <t/>
        </is>
      </c>
      <c r="G252" t="inlineStr">
        <is>
          <t/>
        </is>
      </c>
      <c r="H252" s="2" t="inlineStr">
        <is>
          <t>nařízení o CBAM|
nařízení o mechanismu uhlíkového vyrovnání na hranicích</t>
        </is>
      </c>
      <c r="I252" s="2" t="inlineStr">
        <is>
          <t>3|
3</t>
        </is>
      </c>
      <c r="J252" s="2" t="inlineStr">
        <is>
          <t xml:space="preserve">|
</t>
        </is>
      </c>
      <c r="K252" t="inlineStr">
        <is>
          <t/>
        </is>
      </c>
      <c r="L252" s="2" t="inlineStr">
        <is>
          <t>CBAM-forordningen</t>
        </is>
      </c>
      <c r="M252" s="2" t="inlineStr">
        <is>
          <t>3</t>
        </is>
      </c>
      <c r="N252" s="2" t="inlineStr">
        <is>
          <t/>
        </is>
      </c>
      <c r="O252" t="inlineStr">
        <is>
          <t/>
        </is>
      </c>
      <c r="P252" t="inlineStr">
        <is>
          <t/>
        </is>
      </c>
      <c r="Q252" t="inlineStr">
        <is>
          <t/>
        </is>
      </c>
      <c r="R252" t="inlineStr">
        <is>
          <t/>
        </is>
      </c>
      <c r="S252" t="inlineStr">
        <is>
          <t/>
        </is>
      </c>
      <c r="T252" s="2" t="inlineStr">
        <is>
          <t>κανονισμός για τον ΜΣΠΑ</t>
        </is>
      </c>
      <c r="U252" s="2" t="inlineStr">
        <is>
          <t>3</t>
        </is>
      </c>
      <c r="V252" s="2" t="inlineStr">
        <is>
          <t/>
        </is>
      </c>
      <c r="W252" t="inlineStr">
        <is>
          <t/>
        </is>
      </c>
      <c r="X252" s="2" t="inlineStr">
        <is>
          <t>CBAM regulation</t>
        </is>
      </c>
      <c r="Y252" s="2" t="inlineStr">
        <is>
          <t>3</t>
        </is>
      </c>
      <c r="Z252" s="2" t="inlineStr">
        <is>
          <t/>
        </is>
      </c>
      <c r="AA252" t="inlineStr">
        <is>
          <t/>
        </is>
      </c>
      <c r="AB252" s="2" t="inlineStr">
        <is>
          <t>Reglamento MAFC</t>
        </is>
      </c>
      <c r="AC252" s="2" t="inlineStr">
        <is>
          <t>3</t>
        </is>
      </c>
      <c r="AD252" s="2" t="inlineStr">
        <is>
          <t/>
        </is>
      </c>
      <c r="AE252" t="inlineStr">
        <is>
          <t/>
        </is>
      </c>
      <c r="AF252" s="2" t="inlineStr">
        <is>
          <t>CBAMi määrus</t>
        </is>
      </c>
      <c r="AG252" s="2" t="inlineStr">
        <is>
          <t>2</t>
        </is>
      </c>
      <c r="AH252" s="2" t="inlineStr">
        <is>
          <t/>
        </is>
      </c>
      <c r="AI252" t="inlineStr">
        <is>
          <t/>
        </is>
      </c>
      <c r="AJ252" s="2" t="inlineStr">
        <is>
          <t>CBAM-asetus|
CBAM:ää koskeva asetus</t>
        </is>
      </c>
      <c r="AK252" s="2" t="inlineStr">
        <is>
          <t>3|
3</t>
        </is>
      </c>
      <c r="AL252" s="2" t="inlineStr">
        <is>
          <t xml:space="preserve">|
</t>
        </is>
      </c>
      <c r="AM252" t="inlineStr">
        <is>
          <t/>
        </is>
      </c>
      <c r="AN252" t="inlineStr">
        <is>
          <t/>
        </is>
      </c>
      <c r="AO252" t="inlineStr">
        <is>
          <t/>
        </is>
      </c>
      <c r="AP252" t="inlineStr">
        <is>
          <t/>
        </is>
      </c>
      <c r="AQ252" t="inlineStr">
        <is>
          <t/>
        </is>
      </c>
      <c r="AR252" s="2" t="inlineStr">
        <is>
          <t>Rialachán CBAM|
an Rialachán maidir le SCCT</t>
        </is>
      </c>
      <c r="AS252" s="2" t="inlineStr">
        <is>
          <t>3|
3</t>
        </is>
      </c>
      <c r="AT252" s="2" t="inlineStr">
        <is>
          <t xml:space="preserve">|
</t>
        </is>
      </c>
      <c r="AU252" t="inlineStr">
        <is>
          <t/>
        </is>
      </c>
      <c r="AV252" t="inlineStr">
        <is>
          <t/>
        </is>
      </c>
      <c r="AW252" t="inlineStr">
        <is>
          <t/>
        </is>
      </c>
      <c r="AX252" t="inlineStr">
        <is>
          <t/>
        </is>
      </c>
      <c r="AY252" t="inlineStr">
        <is>
          <t/>
        </is>
      </c>
      <c r="AZ252" t="inlineStr">
        <is>
          <t/>
        </is>
      </c>
      <c r="BA252" t="inlineStr">
        <is>
          <t/>
        </is>
      </c>
      <c r="BB252" t="inlineStr">
        <is>
          <t/>
        </is>
      </c>
      <c r="BC252" t="inlineStr">
        <is>
          <t/>
        </is>
      </c>
      <c r="BD252" t="inlineStr">
        <is>
          <t/>
        </is>
      </c>
      <c r="BE252" t="inlineStr">
        <is>
          <t/>
        </is>
      </c>
      <c r="BF252" t="inlineStr">
        <is>
          <t/>
        </is>
      </c>
      <c r="BG252" t="inlineStr">
        <is>
          <t/>
        </is>
      </c>
      <c r="BH252" t="inlineStr">
        <is>
          <t/>
        </is>
      </c>
      <c r="BI252" t="inlineStr">
        <is>
          <t/>
        </is>
      </c>
      <c r="BJ252" t="inlineStr">
        <is>
          <t/>
        </is>
      </c>
      <c r="BK252" t="inlineStr">
        <is>
          <t/>
        </is>
      </c>
      <c r="BL252" t="inlineStr">
        <is>
          <t/>
        </is>
      </c>
      <c r="BM252" t="inlineStr">
        <is>
          <t/>
        </is>
      </c>
      <c r="BN252" t="inlineStr">
        <is>
          <t/>
        </is>
      </c>
      <c r="BO252" t="inlineStr">
        <is>
          <t/>
        </is>
      </c>
      <c r="BP252" s="2" t="inlineStr">
        <is>
          <t>regolament CBAM</t>
        </is>
      </c>
      <c r="BQ252" s="2" t="inlineStr">
        <is>
          <t>3</t>
        </is>
      </c>
      <c r="BR252" s="2" t="inlineStr">
        <is>
          <t/>
        </is>
      </c>
      <c r="BS252" t="inlineStr">
        <is>
          <t/>
        </is>
      </c>
      <c r="BT252" t="inlineStr">
        <is>
          <t/>
        </is>
      </c>
      <c r="BU252" t="inlineStr">
        <is>
          <t/>
        </is>
      </c>
      <c r="BV252" t="inlineStr">
        <is>
          <t/>
        </is>
      </c>
      <c r="BW252" t="inlineStr">
        <is>
          <t/>
        </is>
      </c>
      <c r="BX252" s="2" t="inlineStr">
        <is>
          <t>rozporządzenie w sprawie CBAM</t>
        </is>
      </c>
      <c r="BY252" s="2" t="inlineStr">
        <is>
          <t>3</t>
        </is>
      </c>
      <c r="BZ252" s="2" t="inlineStr">
        <is>
          <t/>
        </is>
      </c>
      <c r="CA252" t="inlineStr">
        <is>
          <t/>
        </is>
      </c>
      <c r="CB252" s="2" t="inlineStr">
        <is>
          <t>Regulamento MACF|
Regulamento CBAM</t>
        </is>
      </c>
      <c r="CC252" s="2" t="inlineStr">
        <is>
          <t>3|
3</t>
        </is>
      </c>
      <c r="CD252" s="2" t="inlineStr">
        <is>
          <t xml:space="preserve">preferred|
</t>
        </is>
      </c>
      <c r="CE252" t="inlineStr">
        <is>
          <t/>
        </is>
      </c>
      <c r="CF252" s="2" t="inlineStr">
        <is>
          <t>Regulamentul CBAM</t>
        </is>
      </c>
      <c r="CG252" s="2" t="inlineStr">
        <is>
          <t>3</t>
        </is>
      </c>
      <c r="CH252" s="2" t="inlineStr">
        <is>
          <t/>
        </is>
      </c>
      <c r="CI252" t="inlineStr">
        <is>
          <t/>
        </is>
      </c>
      <c r="CJ252" s="2" t="inlineStr">
        <is>
          <t>nariadenie o mechanizme CBAM</t>
        </is>
      </c>
      <c r="CK252" s="2" t="inlineStr">
        <is>
          <t>3</t>
        </is>
      </c>
      <c r="CL252" s="2" t="inlineStr">
        <is>
          <t/>
        </is>
      </c>
      <c r="CM252" t="inlineStr">
        <is>
          <t>právny akt Európskeho parlamentu a Rady, ktorým sa zriaďuje &lt;a href="https://iate.europa.eu/entry/slideshow/1632149643156/3579087/sk" target="_blank"&gt;mechanizmus kompenzácie uhlíka na hraniciach&lt;/a&gt;</t>
        </is>
      </c>
      <c r="CN252" s="2" t="inlineStr">
        <is>
          <t>uredba o CBAM</t>
        </is>
      </c>
      <c r="CO252" s="2" t="inlineStr">
        <is>
          <t>3</t>
        </is>
      </c>
      <c r="CP252" s="2" t="inlineStr">
        <is>
          <t/>
        </is>
      </c>
      <c r="CQ252" t="inlineStr">
        <is>
          <t/>
        </is>
      </c>
      <c r="CR252" s="2" t="inlineStr">
        <is>
          <t>CBAM-förordningen</t>
        </is>
      </c>
      <c r="CS252" s="2" t="inlineStr">
        <is>
          <t>3</t>
        </is>
      </c>
      <c r="CT252" s="2" t="inlineStr">
        <is>
          <t/>
        </is>
      </c>
      <c r="CU252" t="inlineStr">
        <is>
          <t/>
        </is>
      </c>
    </row>
    <row r="253">
      <c r="A253" s="1" t="str">
        <f>HYPERLINK("https://iate.europa.eu/entry/result/3599825/all", "3599825")</f>
        <v>3599825</v>
      </c>
      <c r="B253" t="inlineStr">
        <is>
          <t>ENVIRONMENT</t>
        </is>
      </c>
      <c r="C253" t="inlineStr">
        <is>
          <t>ENVIRONMENT|environmental policy|climate change policy|emission trading|EU Emissions Trading Scheme</t>
        </is>
      </c>
      <c r="D253" s="2" t="inlineStr">
        <is>
          <t>комплексна стока</t>
        </is>
      </c>
      <c r="E253" s="2" t="inlineStr">
        <is>
          <t>3</t>
        </is>
      </c>
      <c r="F253" s="2" t="inlineStr">
        <is>
          <t/>
        </is>
      </c>
      <c r="G253" t="inlineStr">
        <is>
          <t>стока, за чието производство се изисква влагане на други &lt;a href="https://iate.europa.eu/entry/result/3599824/bg" target="_blank"&gt;обикновени стоки&lt;/a&gt;</t>
        </is>
      </c>
      <c r="H253" s="2" t="inlineStr">
        <is>
          <t>složené zboží</t>
        </is>
      </c>
      <c r="I253" s="2" t="inlineStr">
        <is>
          <t>3</t>
        </is>
      </c>
      <c r="J253" s="2" t="inlineStr">
        <is>
          <t/>
        </is>
      </c>
      <c r="K253" t="inlineStr">
        <is>
          <t>zboží, u jehož procesu výroby je třeba vstupu jiného &lt;a href="https://iate.europa.eu/entry/result/3599824/en" target="_blank"&gt;&lt;i&gt;jednoduchého zboží&lt;/i&gt;&lt;/a&gt;</t>
        </is>
      </c>
      <c r="L253" s="2" t="inlineStr">
        <is>
          <t>kompleks vare</t>
        </is>
      </c>
      <c r="M253" s="2" t="inlineStr">
        <is>
          <t>3</t>
        </is>
      </c>
      <c r="N253" s="2" t="inlineStr">
        <is>
          <t/>
        </is>
      </c>
      <c r="O253" t="inlineStr">
        <is>
          <t>&lt;a href="https://iate.europa.eu/entry/result/3619525/da" target="_blank"&gt;vare&lt;/a&gt;, der kræver input af andre &lt;a href="https://iate.europa.eu/entry/result/3599824/da" target="_blank"&gt;simple varer&lt;/a&gt; i &lt;a href="https://iate.europa.eu/entry/result/142052/da" target="_blank"&gt;produktionsprocessen&lt;/a&gt;</t>
        </is>
      </c>
      <c r="P253" s="2" t="inlineStr">
        <is>
          <t>komplexe Ware</t>
        </is>
      </c>
      <c r="Q253" s="2" t="inlineStr">
        <is>
          <t>3</t>
        </is>
      </c>
      <c r="R253" s="2" t="inlineStr">
        <is>
          <t/>
        </is>
      </c>
      <c r="S253" t="inlineStr">
        <is>
          <t>Ware, für deren Herstellung im Rahmen des Herstellungsverfahrens andere, &lt;a href="https://iate.europa.eu/entry/result/3599824/all" target="_blank"&gt;einfache Waren&lt;/a&gt; benötigt werden</t>
        </is>
      </c>
      <c r="T253" s="2" t="inlineStr">
        <is>
          <t>σύνθετο εμπόρευμα</t>
        </is>
      </c>
      <c r="U253" s="2" t="inlineStr">
        <is>
          <t>3</t>
        </is>
      </c>
      <c r="V253" s="2" t="inlineStr">
        <is>
          <t/>
        </is>
      </c>
      <c r="W253" t="inlineStr">
        <is>
          <t>εμπόρευμα για το οποίο απαιτείται η εισροή άλλων &lt;a href="https://iate.europa.eu/entry/result/3599824/en-el" target="_blank"&gt;απλών εμπορευμάτων&lt;/a&gt; στην παραγωγική του διαδικασία</t>
        </is>
      </c>
      <c r="X253" s="2" t="inlineStr">
        <is>
          <t>complex good</t>
        </is>
      </c>
      <c r="Y253" s="2" t="inlineStr">
        <is>
          <t>3</t>
        </is>
      </c>
      <c r="Z253" s="2" t="inlineStr">
        <is>
          <t/>
        </is>
      </c>
      <c r="AA253" t="inlineStr">
        <is>
          <t>&lt;i&gt;&lt;a href="https://iate.europa.eu/entry/result/3619525/en" target="_blank"&gt;good&lt;/a&gt;&lt;/i&gt; requiring the input of other &lt;a href="https://iate.europa.eu/entry/result/3599824/en" target="_blank"&gt;&lt;i&gt;simple goods&lt;/i&gt;&lt;/a&gt; in its &lt;i&gt;&lt;a href="https://iate.europa.eu/entry/result/142052/en" target="_blank"&gt;production process&lt;/a&gt;&lt;/i&gt;</t>
        </is>
      </c>
      <c r="AB253" s="2" t="inlineStr">
        <is>
          <t>mercancía compleja</t>
        </is>
      </c>
      <c r="AC253" s="2" t="inlineStr">
        <is>
          <t>3</t>
        </is>
      </c>
      <c r="AD253" s="2" t="inlineStr">
        <is>
          <t/>
        </is>
      </c>
      <c r="AE253" t="inlineStr">
        <is>
          <t>Mercancía que requiere la introducción de otras &lt;a href="https://iate.europa.eu/entry/result/3599824/en" target="_blank"&gt;mercancías simples&lt;/a&gt; en su proceso de producción.</t>
        </is>
      </c>
      <c r="AF253" s="2" t="inlineStr">
        <is>
          <t>keerukas kaup</t>
        </is>
      </c>
      <c r="AG253" s="2" t="inlineStr">
        <is>
          <t>2</t>
        </is>
      </c>
      <c r="AH253" s="2" t="inlineStr">
        <is>
          <t/>
        </is>
      </c>
      <c r="AI253" t="inlineStr">
        <is>
          <t>kaubad, mille &lt;i&gt;tootmisprotsessi&lt;/i&gt; &lt;a href="/entry/result/142052/all" id="ENTRY_TO_ENTRY_CONVERTER" target="_blank"&gt;IATE:142052&lt;/a&gt; üheks sisendiks on muud &lt;i&gt;lihtsad kaubad&lt;/i&gt; &lt;a href="/entry/result/3599824/all" id="ENTRY_TO_ENTRY_CONVERTER" target="_blank"&gt;IATE:3599824&lt;/a&gt;</t>
        </is>
      </c>
      <c r="AJ253" s="2" t="inlineStr">
        <is>
          <t>monimutkainen tavara</t>
        </is>
      </c>
      <c r="AK253" s="2" t="inlineStr">
        <is>
          <t>3</t>
        </is>
      </c>
      <c r="AL253" s="2" t="inlineStr">
        <is>
          <t/>
        </is>
      </c>
      <c r="AM253" t="inlineStr">
        <is>
          <t>&lt;a href="https://iate.europa.eu/entry/result/3619525" target="_blank"&gt;tavara&lt;/a&gt;, jonka &lt;a href="https://iate.europa.eu/entry/result/1145612" target="_blank"&gt;tuotantoprosessissa &lt;/a&gt;on käytettävä muita &lt;a href="https://iate.europa.eu/entry/result/3599824/fi" target="_blank"&gt;yksinkertaisia tavaroita&lt;/a&gt;</t>
        </is>
      </c>
      <c r="AN253" s="2" t="inlineStr">
        <is>
          <t>marchandise complexe</t>
        </is>
      </c>
      <c r="AO253" s="2" t="inlineStr">
        <is>
          <t>3</t>
        </is>
      </c>
      <c r="AP253" s="2" t="inlineStr">
        <is>
          <t/>
        </is>
      </c>
      <c r="AQ253" t="inlineStr">
        <is>
          <t>dans le contexte du mécanisme d’ajustement carbone aux frontières, marchandise nécessitant l’apport d’autres &lt;a href="https://iate.europa.eu/entry/result/3599824/fr" target="_blank"&gt;marchandises simples&lt;/a&gt; dans son processus de production</t>
        </is>
      </c>
      <c r="AR253" s="2" t="inlineStr">
        <is>
          <t>earra coimpléascach</t>
        </is>
      </c>
      <c r="AS253" s="2" t="inlineStr">
        <is>
          <t>3</t>
        </is>
      </c>
      <c r="AT253" s="2" t="inlineStr">
        <is>
          <t/>
        </is>
      </c>
      <c r="AU253" t="inlineStr">
        <is>
          <t>earraí ar gá earraí simplí eile a ionchur i bpróiseas a dtáirgthe</t>
        </is>
      </c>
      <c r="AV253" s="2" t="inlineStr">
        <is>
          <t>složena roba</t>
        </is>
      </c>
      <c r="AW253" s="2" t="inlineStr">
        <is>
          <t>3</t>
        </is>
      </c>
      <c r="AX253" s="2" t="inlineStr">
        <is>
          <t/>
        </is>
      </c>
      <c r="AY253" t="inlineStr">
        <is>
          <t>roba za koju je u proizvodni postupak potrebno unijeti drugu jednostavnu robu</t>
        </is>
      </c>
      <c r="AZ253" s="2" t="inlineStr">
        <is>
          <t>összetett áru</t>
        </is>
      </c>
      <c r="BA253" s="2" t="inlineStr">
        <is>
          <t>4</t>
        </is>
      </c>
      <c r="BB253" s="2" t="inlineStr">
        <is>
          <t/>
        </is>
      </c>
      <c r="BC253" t="inlineStr">
        <is>
          <t>olyan áru, amelynek előállítási folyamata más egyszerű áruk felhasználását igényli</t>
        </is>
      </c>
      <c r="BD253" s="2" t="inlineStr">
        <is>
          <t>merce complessa</t>
        </is>
      </c>
      <c r="BE253" s="2" t="inlineStr">
        <is>
          <t>3</t>
        </is>
      </c>
      <c r="BF253" s="2" t="inlineStr">
        <is>
          <t/>
        </is>
      </c>
      <c r="BG253" t="inlineStr">
        <is>
          <t>merce che richiede l'apporto di altre merci semplici nel suo processo di produzione</t>
        </is>
      </c>
      <c r="BH253" s="2" t="inlineStr">
        <is>
          <t>sudėtinga prekė</t>
        </is>
      </c>
      <c r="BI253" s="2" t="inlineStr">
        <is>
          <t>3</t>
        </is>
      </c>
      <c r="BJ253" s="2" t="inlineStr">
        <is>
          <t/>
        </is>
      </c>
      <c r="BK253" t="inlineStr">
        <is>
          <t>prekė, kurios gamybos procese naudojamos kitos paprastos prekės</t>
        </is>
      </c>
      <c r="BL253" s="2" t="inlineStr">
        <is>
          <t>kompleksa prece</t>
        </is>
      </c>
      <c r="BM253" s="2" t="inlineStr">
        <is>
          <t>2</t>
        </is>
      </c>
      <c r="BN253" s="2" t="inlineStr">
        <is>
          <t/>
        </is>
      </c>
      <c r="BO253" t="inlineStr">
        <is>
          <t>prece, kuras ražošanas procesā ir vajadzīgas citas vienkāršas preces</t>
        </is>
      </c>
      <c r="BP253" s="2" t="inlineStr">
        <is>
          <t>merkanzija kumplessa</t>
        </is>
      </c>
      <c r="BQ253" s="2" t="inlineStr">
        <is>
          <t>3</t>
        </is>
      </c>
      <c r="BR253" s="2" t="inlineStr">
        <is>
          <t/>
        </is>
      </c>
      <c r="BS253" t="inlineStr">
        <is>
          <t>merkanzija li fil-proċess tal-produzzjoni tagħha tirrikjedi l-input ta' merkanzija sempliċi fil-proċess tal-produzzjoni</t>
        </is>
      </c>
      <c r="BT253" s="2" t="inlineStr">
        <is>
          <t>samengesteld goed</t>
        </is>
      </c>
      <c r="BU253" s="2" t="inlineStr">
        <is>
          <t>3</t>
        </is>
      </c>
      <c r="BV253" s="2" t="inlineStr">
        <is>
          <t/>
        </is>
      </c>
      <c r="BW253" t="inlineStr">
        <is>
          <t>goed waarbij in het productieproces de inzet van andere eenvoudige goederen vereist is</t>
        </is>
      </c>
      <c r="BX253" s="2" t="inlineStr">
        <is>
          <t>towar złożony</t>
        </is>
      </c>
      <c r="BY253" s="2" t="inlineStr">
        <is>
          <t>3</t>
        </is>
      </c>
      <c r="BZ253" s="2" t="inlineStr">
        <is>
          <t/>
        </is>
      </c>
      <c r="CA253" t="inlineStr">
        <is>
          <t>towar wymagający wsadu innych towarów prostych w procesie produkcji</t>
        </is>
      </c>
      <c r="CB253" s="2" t="inlineStr">
        <is>
          <t>mercadoria complexa</t>
        </is>
      </c>
      <c r="CC253" s="2" t="inlineStr">
        <is>
          <t>3</t>
        </is>
      </c>
      <c r="CD253" s="2" t="inlineStr">
        <is>
          <t/>
        </is>
      </c>
      <c r="CE253" t="inlineStr">
        <is>
          <t>Mercadoria cujo processo de produção implica o emprego de outras &lt;a href="https://iate.europa.eu/entry/result/3599824/all" target="_blank"&gt;mercadorias simples&lt;/a&gt;.</t>
        </is>
      </c>
      <c r="CF253" s="2" t="inlineStr">
        <is>
          <t>mărfuri complexe</t>
        </is>
      </c>
      <c r="CG253" s="2" t="inlineStr">
        <is>
          <t>3</t>
        </is>
      </c>
      <c r="CH253" s="2" t="inlineStr">
        <is>
          <t/>
        </is>
      </c>
      <c r="CI253" t="inlineStr">
        <is>
          <t>mărfuri care necesită introducerea altor &lt;a href="https://iate.europa.eu/entry/result/3599824/ro" target="_blank"&gt;mărfuri simple&lt;/a&gt; în procesul lor de producție</t>
        </is>
      </c>
      <c r="CJ253" s="2" t="inlineStr">
        <is>
          <t>zložitý tovar</t>
        </is>
      </c>
      <c r="CK253" s="2" t="inlineStr">
        <is>
          <t>3</t>
        </is>
      </c>
      <c r="CL253" s="2" t="inlineStr">
        <is>
          <t/>
        </is>
      </c>
      <c r="CM253" t="inlineStr">
        <is>
          <t>&lt;a href="https://iate.europa.eu/entry/result/3619525/sk" target="_blank"&gt;tovar&lt;/a&gt;, ktorý vo svojom výrobnom procese vyžaduje vstupy iných &lt;a href="https://iate.europa.eu/entry/result/3599824/sk" target="_blank"&gt;jednoduchých tovarov&lt;/a&gt;</t>
        </is>
      </c>
      <c r="CN253" s="2" t="inlineStr">
        <is>
          <t>sestavljena dobrina</t>
        </is>
      </c>
      <c r="CO253" s="2" t="inlineStr">
        <is>
          <t>3</t>
        </is>
      </c>
      <c r="CP253" s="2" t="inlineStr">
        <is>
          <t/>
        </is>
      </c>
      <c r="CQ253" t="inlineStr">
        <is>
          <t>blago, za katero je potreben vnos drugega preprostega blaga v njegov proizvodni proces</t>
        </is>
      </c>
      <c r="CR253" s="2" t="inlineStr">
        <is>
          <t>komplex vara</t>
        </is>
      </c>
      <c r="CS253" s="2" t="inlineStr">
        <is>
          <t>3</t>
        </is>
      </c>
      <c r="CT253" s="2" t="inlineStr">
        <is>
          <t/>
        </is>
      </c>
      <c r="CU253" t="inlineStr">
        <is>
          <t>vara som kräver insats av andra &lt;a href="https://iate.europa.eu/entry/result/3599824" target="_blank"&gt;enkla varor&lt;/a&gt; i produktionsprocessen</t>
        </is>
      </c>
    </row>
    <row r="254">
      <c r="A254" s="1" t="str">
        <f>HYPERLINK("https://iate.europa.eu/entry/result/3599824/all", "3599824")</f>
        <v>3599824</v>
      </c>
      <c r="B254" t="inlineStr">
        <is>
          <t>ENVIRONMENT</t>
        </is>
      </c>
      <c r="C254" t="inlineStr">
        <is>
          <t>ENVIRONMENT|environmental policy|climate change policy|emission trading|EU Emissions Trading Scheme</t>
        </is>
      </c>
      <c r="D254" s="2" t="inlineStr">
        <is>
          <t>обикновена стока</t>
        </is>
      </c>
      <c r="E254" s="2" t="inlineStr">
        <is>
          <t>3</t>
        </is>
      </c>
      <c r="F254" s="2" t="inlineStr">
        <is>
          <t/>
        </is>
      </c>
      <c r="G254" t="inlineStr">
        <is>
          <t>стока, произведена чрез производствен процес, за който се изисква влагане изключително на материали и горива с нулеви съпътстващи емисии</t>
        </is>
      </c>
      <c r="H254" s="2" t="inlineStr">
        <is>
          <t>jednoduché zboží</t>
        </is>
      </c>
      <c r="I254" s="2" t="inlineStr">
        <is>
          <t>3</t>
        </is>
      </c>
      <c r="J254" s="2" t="inlineStr">
        <is>
          <t/>
        </is>
      </c>
      <c r="K254" t="inlineStr">
        <is>
          <t>zboží vyrobené výrobním procesem, který vyžaduje výhradně vstupní materiály a paliva s nulovými &lt;a href="https://iate.europa.eu/entry/result/3599759/en" target="_blank"&gt;&lt;i&gt;obsaženými emisemi&lt;/i&gt;&lt;/a&gt;</t>
        </is>
      </c>
      <c r="L254" s="2" t="inlineStr">
        <is>
          <t>simpel vare</t>
        </is>
      </c>
      <c r="M254" s="2" t="inlineStr">
        <is>
          <t>3</t>
        </is>
      </c>
      <c r="N254" s="2" t="inlineStr">
        <is>
          <t/>
        </is>
      </c>
      <c r="O254" t="inlineStr">
        <is>
          <t>&lt;a href="https://iate.europa.eu/entry/result/3619525/da" target="_blank"&gt;vare&lt;/a&gt;, der er fremstillet i en &lt;a href="https://iate.europa.eu/entry/result/142052/da" target="_blank"&gt;produktionsproces&lt;/a&gt;, som udelukkende kræver materialer og brændsler, og som ikke har nogen &lt;a href="https://iate.europa.eu/entry/result/3599759/da" target="_blank"&gt;indlejrede emissioner&lt;/a&gt;</t>
        </is>
      </c>
      <c r="P254" s="2" t="inlineStr">
        <is>
          <t>einfache Ware</t>
        </is>
      </c>
      <c r="Q254" s="2" t="inlineStr">
        <is>
          <t>3</t>
        </is>
      </c>
      <c r="R254" s="2" t="inlineStr">
        <is>
          <t/>
        </is>
      </c>
      <c r="S254" t="inlineStr">
        <is>
          <t>Ware, die im Rahmen eines Herstellungsverfahrens erzeugt wird, für das ausschließlich Vormaterialien und Brennstoffe benötigt werden, die keine &lt;a href="https://iate.europa.eu/entry/result/3599759/all" target="_blank"&gt;grauen Emissionen&lt;/a&gt; beinhalten</t>
        </is>
      </c>
      <c r="T254" s="2" t="inlineStr">
        <is>
          <t>απλό εμπόρευμα</t>
        </is>
      </c>
      <c r="U254" s="2" t="inlineStr">
        <is>
          <t>3</t>
        </is>
      </c>
      <c r="V254" s="2" t="inlineStr">
        <is>
          <t/>
        </is>
      </c>
      <c r="W254" t="inlineStr">
        <is>
          <t>&lt;a href="https://iate.europa.eu/entry/result/3619525/en-el" target="_blank"&gt;εμπόρευμα&lt;/a&gt; που παράγεται σε &lt;a href="https://iate.europa.eu/entry/result/1145612/en-el" target="_blank"&gt;παραγωγική διαδικασία&lt;/a&gt; για την οποία απαιτούνται αποκλειστικά υλικά εισροής και καύσιμα με μηδενικές &lt;a href="https://iate.europa.eu/entry/result/3599759/en-el" target="_blank"&gt;ενσωματωμένες εκπομπές&lt;/a&gt;</t>
        </is>
      </c>
      <c r="X254" s="2" t="inlineStr">
        <is>
          <t>simple good</t>
        </is>
      </c>
      <c r="Y254" s="2" t="inlineStr">
        <is>
          <t>3</t>
        </is>
      </c>
      <c r="Z254" s="2" t="inlineStr">
        <is>
          <t/>
        </is>
      </c>
      <c r="AA254" t="inlineStr">
        <is>
          <t>&lt;i&gt;&lt;a href="https://iate.europa.eu/entry/result/3619525/en" target="_blank"&gt;good&lt;/a&gt; &lt;/i&gt; produced in a &lt;a href="https://iate.europa.eu/entry/result/142052/en" target="_blank"&gt;&lt;i&gt;production process&lt;/i&gt;&lt;/a&gt; requiring
exclusively input materials and fuels having zero &lt;a href="https://iate.europa.eu/entry/result/3599759/en" target="_blank"&gt;&lt;i&gt;embedded emissions&lt;/i&gt;&lt;/a&gt;</t>
        </is>
      </c>
      <c r="AB254" s="2" t="inlineStr">
        <is>
          <t>mercancía simple</t>
        </is>
      </c>
      <c r="AC254" s="2" t="inlineStr">
        <is>
          <t>3</t>
        </is>
      </c>
      <c r="AD254" s="2" t="inlineStr">
        <is>
          <t/>
        </is>
      </c>
      <c r="AE254" t="inlineStr">
        <is>
          <t>Mercancía producida en un proceso de producción que requiera exclusivamente insumos y combustibles con cero emisiones implícitas.</t>
        </is>
      </c>
      <c r="AF254" s="2" t="inlineStr">
        <is>
          <t>lihtne kaup</t>
        </is>
      </c>
      <c r="AG254" s="2" t="inlineStr">
        <is>
          <t>2</t>
        </is>
      </c>
      <c r="AH254" s="2" t="inlineStr">
        <is>
          <t/>
        </is>
      </c>
      <c r="AI254" t="inlineStr">
        <is>
          <t>sellises &lt;i&gt;tootmisprotsessis&lt;/i&gt; &lt;a href="/entry/result/142052/all" id="ENTRY_TO_ENTRY_CONVERTER" target="_blank"&gt;IATE:142052&lt;/a&gt; toodetud kaup, mis nõuab üksnes sisendmaterjale ja kütuseid, ning millel puuduvad &lt;i&gt;sisalduvad heitkogused&lt;/i&gt; &lt;a href="/entry/result/3599759/all" id="ENTRY_TO_ENTRY_CONVERTER" target="_blank"&gt;IATE:3599759&lt;/a&gt;</t>
        </is>
      </c>
      <c r="AJ254" s="2" t="inlineStr">
        <is>
          <t>yksinkertainen tavara</t>
        </is>
      </c>
      <c r="AK254" s="2" t="inlineStr">
        <is>
          <t>3</t>
        </is>
      </c>
      <c r="AL254" s="2" t="inlineStr">
        <is>
          <t/>
        </is>
      </c>
      <c r="AM254" t="inlineStr">
        <is>
          <t>sellaisessa &lt;a href="https://iate.europa.eu/entry/result/1145612/fi" target="_blank"&gt;tuotantoprosessissa &lt;/a&gt;tuotettu &lt;a href="https://iate.europa.eu/entry/result/3619525/fi" target="_blank"&gt;tavara&lt;/a&gt;, jossa tarvitaan yksinomaan &lt;a href="https://iate.europa.eu/entry/result/3599759/fi" target="_blank"&gt;sitoutuneita päästöjä&lt;/a&gt; aiheuttamattomia tuotantopanoksia ja polttoaineita</t>
        </is>
      </c>
      <c r="AN254" s="2" t="inlineStr">
        <is>
          <t>marchandise simple</t>
        </is>
      </c>
      <c r="AO254" s="2" t="inlineStr">
        <is>
          <t>3</t>
        </is>
      </c>
      <c r="AP254" s="2" t="inlineStr">
        <is>
          <t/>
        </is>
      </c>
      <c r="AQ254" t="inlineStr">
        <is>
          <t>dans le contexte du mécanisme d’ajustement carbone aux frontières,, marchandise produite dans le cadre d’un processus de production nécessitant exclusivement des matières entrantes et des combustibles à &lt;a href="https://iate.europa.eu/entry/result/3599759/fr" target="_blank"&gt;émissions intrinsèques&lt;/a&gt; nulles</t>
        </is>
      </c>
      <c r="AR254" s="2" t="inlineStr">
        <is>
          <t>earra simplí</t>
        </is>
      </c>
      <c r="AS254" s="2" t="inlineStr">
        <is>
          <t>3</t>
        </is>
      </c>
      <c r="AT254" s="2" t="inlineStr">
        <is>
          <t/>
        </is>
      </c>
      <c r="AU254" t="inlineStr">
        <is>
          <t>earraí a tháirgtear i bpróiseas táirgthe nach n‑éilíonn ach ábhair ionchuir agus breoslaí nach ngabhann aon astaíochtaí leabaithe leo</t>
        </is>
      </c>
      <c r="AV254" s="2" t="inlineStr">
        <is>
          <t>jednostavna roba</t>
        </is>
      </c>
      <c r="AW254" s="2" t="inlineStr">
        <is>
          <t>3</t>
        </is>
      </c>
      <c r="AX254" s="2" t="inlineStr">
        <is>
          <t/>
        </is>
      </c>
      <c r="AY254" t="inlineStr">
        <is>
          <t>roba proizvedena u proizvodnom postupku za koji su potrebni isključivo ulazni materijali i goriva s nultim ugrađenim emisijama</t>
        </is>
      </c>
      <c r="AZ254" s="2" t="inlineStr">
        <is>
          <t>egyszerű áru</t>
        </is>
      </c>
      <c r="BA254" s="2" t="inlineStr">
        <is>
          <t>4</t>
        </is>
      </c>
      <c r="BB254" s="2" t="inlineStr">
        <is>
          <t/>
        </is>
      </c>
      <c r="BC254" t="inlineStr">
        <is>
          <t>olyan áru, amelynek előállítási folyamata kizárólag inputanyagokat és nulla beágyazott kibocsátású tüzelőanyagokat igényel</t>
        </is>
      </c>
      <c r="BD254" s="2" t="inlineStr">
        <is>
          <t>merce semplice</t>
        </is>
      </c>
      <c r="BE254" s="2" t="inlineStr">
        <is>
          <t>3</t>
        </is>
      </c>
      <c r="BF254" s="2" t="inlineStr">
        <is>
          <t/>
        </is>
      </c>
      <c r="BG254" t="inlineStr">
        <is>
          <t>merce prodotta in un processo di produzione che richiede esclusivamente materiali in entrata e combustibili a zero &lt;a href="https://iate.europa.eu/entry/result/3599759/it" target="_blank"&gt;emissioni incorporate&lt;/a&gt;</t>
        </is>
      </c>
      <c r="BH254" s="2" t="inlineStr">
        <is>
          <t>paprasta prekė</t>
        </is>
      </c>
      <c r="BI254" s="2" t="inlineStr">
        <is>
          <t>3</t>
        </is>
      </c>
      <c r="BJ254" s="2" t="inlineStr">
        <is>
          <t/>
        </is>
      </c>
      <c r="BK254" t="inlineStr">
        <is>
          <t>prekė, kurios gamybos procese naudojamos tik tokios žaliavos ir kuras, kuriems būdingas išmetamas ŠESD kiekis yra nulinis</t>
        </is>
      </c>
      <c r="BL254" s="2" t="inlineStr">
        <is>
          <t>vienkārša prece</t>
        </is>
      </c>
      <c r="BM254" s="2" t="inlineStr">
        <is>
          <t>2</t>
        </is>
      </c>
      <c r="BN254" s="2" t="inlineStr">
        <is>
          <t/>
        </is>
      </c>
      <c r="BO254" t="inlineStr">
        <is>
          <t>prece, kas saražota ražošanas procesā, kam vajadzīgi tikai ievadmateriāli un degvielas ar nulles iegultajām emisijām</t>
        </is>
      </c>
      <c r="BP254" s="2" t="inlineStr">
        <is>
          <t>merkanzija sempliċi</t>
        </is>
      </c>
      <c r="BQ254" s="2" t="inlineStr">
        <is>
          <t>3</t>
        </is>
      </c>
      <c r="BR254" s="2" t="inlineStr">
        <is>
          <t/>
        </is>
      </c>
      <c r="BS254" t="inlineStr">
        <is>
          <t>merkanzija li tkun saret fi proċess tal-produzzjoni li jirrikjedi esklużivament materjali ta’ input u fjuwils b'emissjonijiet integrati żero</t>
        </is>
      </c>
      <c r="BT254" s="2" t="inlineStr">
        <is>
          <t>eenvoudig goed</t>
        </is>
      </c>
      <c r="BU254" s="2" t="inlineStr">
        <is>
          <t>3</t>
        </is>
      </c>
      <c r="BV254" s="2" t="inlineStr">
        <is>
          <t/>
        </is>
      </c>
      <c r="BW254" t="inlineStr">
        <is>
          <t>goed dat is vervaardigd in een productieproces dat uitsluitend uitgangsmaterialen en brandstoffen vereist met nul ingebedde emissies</t>
        </is>
      </c>
      <c r="BX254" s="2" t="inlineStr">
        <is>
          <t>towar prosty</t>
        </is>
      </c>
      <c r="BY254" s="2" t="inlineStr">
        <is>
          <t>3</t>
        </is>
      </c>
      <c r="BZ254" s="2" t="inlineStr">
        <is>
          <t/>
        </is>
      </c>
      <c r="CA254" t="inlineStr">
        <is>
          <t>towar wytworzony w procesie produkcji wymagającym wyłącznie materiałów wsadowych i paliw o zerowej emisji wbudowanej</t>
        </is>
      </c>
      <c r="CB254" s="2" t="inlineStr">
        <is>
          <t>mercadoria simples</t>
        </is>
      </c>
      <c r="CC254" s="2" t="inlineStr">
        <is>
          <t>3</t>
        </is>
      </c>
      <c r="CD254" s="2" t="inlineStr">
        <is>
          <t/>
        </is>
      </c>
      <c r="CE254" t="inlineStr">
        <is>
          <t>Mercadoria cujo processo de produção exige exclusivamente matérias de base e combustíveis sem emissões incorporadas.</t>
        </is>
      </c>
      <c r="CF254" s="2" t="inlineStr">
        <is>
          <t>mărfuri simple</t>
        </is>
      </c>
      <c r="CG254" s="2" t="inlineStr">
        <is>
          <t>3</t>
        </is>
      </c>
      <c r="CH254" s="2" t="inlineStr">
        <is>
          <t/>
        </is>
      </c>
      <c r="CI254" t="inlineStr">
        <is>
          <t>mărfuri produse într-un proces de producție care necesită exclusiv materii prime și combustibili cu emisii încorporate zero</t>
        </is>
      </c>
      <c r="CJ254" s="2" t="inlineStr">
        <is>
          <t>jednoduchý tovar</t>
        </is>
      </c>
      <c r="CK254" s="2" t="inlineStr">
        <is>
          <t>3</t>
        </is>
      </c>
      <c r="CL254" s="2" t="inlineStr">
        <is>
          <t/>
        </is>
      </c>
      <c r="CM254" t="inlineStr">
        <is>
          <t>&lt;a href="https://iate.europa.eu/entry/result/3619525/sk" target="_blank"&gt;tovar&lt;/a&gt; vyrobený vo výrobnom procese, ktorý vyžaduje výhradne vstupné materiály a palivá s nulovými &lt;a href="https://iate.europa.eu/entry/result/3599759/sk" target="_blank"&gt;viazanými emisiami&lt;/a&gt;</t>
        </is>
      </c>
      <c r="CN254" s="2" t="inlineStr">
        <is>
          <t>enostavna dobrina</t>
        </is>
      </c>
      <c r="CO254" s="2" t="inlineStr">
        <is>
          <t>3</t>
        </is>
      </c>
      <c r="CP254" s="2" t="inlineStr">
        <is>
          <t/>
        </is>
      </c>
      <c r="CQ254" t="inlineStr">
        <is>
          <t>blago, proizvedeno v proizvodnem procesu, v katerem so potrebni izključno vhodni materiali in goriva z nič vgrajenimi emisijami</t>
        </is>
      </c>
      <c r="CR254" s="2" t="inlineStr">
        <is>
          <t>enkel vara</t>
        </is>
      </c>
      <c r="CS254" s="2" t="inlineStr">
        <is>
          <t>3</t>
        </is>
      </c>
      <c r="CT254" s="2" t="inlineStr">
        <is>
          <t/>
        </is>
      </c>
      <c r="CU254" t="inlineStr">
        <is>
          <t>vara som framställs i en produktionsprocess och som uteslutande kräver insatsmaterial och insatsbränslen som inte har några inbäddade utsläpp</t>
        </is>
      </c>
    </row>
    <row r="255">
      <c r="A255" s="1" t="str">
        <f>HYPERLINK("https://iate.europa.eu/entry/result/3619513/all", "3619513")</f>
        <v>3619513</v>
      </c>
      <c r="B255" t="inlineStr">
        <is>
          <t>ENVIRONMENT</t>
        </is>
      </c>
      <c r="C255" t="inlineStr">
        <is>
          <t>ENVIRONMENT|environmental policy|climate change policy|emission trading|EU Emissions Trading Scheme</t>
        </is>
      </c>
      <c r="D255" s="2" t="inlineStr">
        <is>
          <t>обратно изкупуване на сертификати по механизма за корекция на въглеродните емисии на границите</t>
        </is>
      </c>
      <c r="E255" s="2" t="inlineStr">
        <is>
          <t>3</t>
        </is>
      </c>
      <c r="F255" s="2" t="inlineStr">
        <is>
          <t/>
        </is>
      </c>
      <c r="G255" t="inlineStr">
        <is>
          <t/>
        </is>
      </c>
      <c r="H255" s="2" t="inlineStr">
        <is>
          <t>zpětný odkup certifikátů CBAM</t>
        </is>
      </c>
      <c r="I255" s="2" t="inlineStr">
        <is>
          <t>3</t>
        </is>
      </c>
      <c r="J255" s="2" t="inlineStr">
        <is>
          <t/>
        </is>
      </c>
      <c r="K255" t="inlineStr">
        <is>
          <t/>
        </is>
      </c>
      <c r="L255" s="2" t="inlineStr">
        <is>
          <t>tilbagekøb af CBAM-certifikater</t>
        </is>
      </c>
      <c r="M255" s="2" t="inlineStr">
        <is>
          <t>3</t>
        </is>
      </c>
      <c r="N255" s="2" t="inlineStr">
        <is>
          <t/>
        </is>
      </c>
      <c r="O255" t="inlineStr">
        <is>
          <t>tilbagekøb, der efter
anmodning fra en godkendt klarerer foretages af den kompetente myndighed i den
pågældende medlemsstat, af de CBAM-certifikater, som er tilbage på klarererens
konto efter returnering af certifikater</t>
        </is>
      </c>
      <c r="P255" s="2" t="inlineStr">
        <is>
          <t>Rückkauf von CBAM-Zertifikaten</t>
        </is>
      </c>
      <c r="Q255" s="2" t="inlineStr">
        <is>
          <t>3</t>
        </is>
      </c>
      <c r="R255" s="2" t="inlineStr">
        <is>
          <t/>
        </is>
      </c>
      <c r="S255" t="inlineStr">
        <is>
          <t>auf Ersuchen eines &lt;a href="https://iate.europa.eu/entry/result/3599758/all" target="_blank"&gt;zugelassenen Anmelders&lt;/a&gt; im jeweiligen Mitgliedstaat erfolgter Rückkauf überzähliger &lt;a href="https://iate.europa.eu/entry/result/3599761/all" target="_blank"&gt;CBAM-Zertifikate&lt;/a&gt;, die nach der Abgabe der Zertifikate gemäß Artikel 22 auf dem Konto des Anmelders im &lt;a href="https://iate.europa.eu/entry/result/3619509/all" target="_blank"&gt;nationalen Register&lt;/a&gt; verbleiben, durch die zuständige Behörde jedes Mitgliedstaats, wobei das Ersuchen um Rückkauf bis zum 30. Juni jedes Jahres, in dem CBAM-Zertifikate abgegeben wurden, eingereicht werden muss</t>
        </is>
      </c>
      <c r="T255" s="2" t="inlineStr">
        <is>
          <t>επαναγορά πιστοποιητικών ΜΣΠΑ</t>
        </is>
      </c>
      <c r="U255" s="2" t="inlineStr">
        <is>
          <t>3</t>
        </is>
      </c>
      <c r="V255" s="2" t="inlineStr">
        <is>
          <t/>
        </is>
      </c>
      <c r="W255" t="inlineStr">
        <is>
          <t/>
        </is>
      </c>
      <c r="X255" s="2" t="inlineStr">
        <is>
          <t>re-purchase of carbon border adjustment mechanism certificates|
re-purchase of CBAM certificates</t>
        </is>
      </c>
      <c r="Y255" s="2" t="inlineStr">
        <is>
          <t>1|
3</t>
        </is>
      </c>
      <c r="Z255" s="2" t="inlineStr">
        <is>
          <t xml:space="preserve">|
</t>
        </is>
      </c>
      <c r="AA255" t="inlineStr">
        <is>
          <t>re-purchase by the competent authority of the Member State of a limited number of
CBAM certificates remaining on the authorised declarant’s account after
surrender</t>
        </is>
      </c>
      <c r="AB255" s="2" t="inlineStr">
        <is>
          <t>recompra de certificados MAFC</t>
        </is>
      </c>
      <c r="AC255" s="2" t="inlineStr">
        <is>
          <t>3</t>
        </is>
      </c>
      <c r="AD255" s="2" t="inlineStr">
        <is>
          <t/>
        </is>
      </c>
      <c r="AE255" t="inlineStr">
        <is>
          <t>Recompra por parte de la autoridad competente del Estado miembro de un número limitado de los &lt;a href="https://iate.europa.eu/entry/result/3599761/es" target="_blank"&gt;certificados MAFC&lt;time datetime="9.6.2022"&gt; (9.6.2022)&lt;/time&gt;&lt;/a&gt; remanentes en la cuenta del declarante autorizado una vez entregados.</t>
        </is>
      </c>
      <c r="AF255" s="2" t="inlineStr">
        <is>
          <t>CBAMi sertifikaatide tagasiostmine</t>
        </is>
      </c>
      <c r="AG255" s="2" t="inlineStr">
        <is>
          <t>2</t>
        </is>
      </c>
      <c r="AH255" s="2" t="inlineStr">
        <is>
          <t/>
        </is>
      </c>
      <c r="AI255" t="inlineStr">
        <is>
          <t/>
        </is>
      </c>
      <c r="AJ255" s="2" t="inlineStr">
        <is>
          <t>CBAM-todistusten takaisinosto</t>
        </is>
      </c>
      <c r="AK255" s="2" t="inlineStr">
        <is>
          <t>3</t>
        </is>
      </c>
      <c r="AL255" s="2" t="inlineStr">
        <is>
          <t/>
        </is>
      </c>
      <c r="AM255" t="inlineStr">
        <is>
          <t/>
        </is>
      </c>
      <c r="AN255" s="2" t="inlineStr">
        <is>
          <t>rachat des certificats MACF</t>
        </is>
      </c>
      <c r="AO255" s="2" t="inlineStr">
        <is>
          <t>3</t>
        </is>
      </c>
      <c r="AP255" s="2" t="inlineStr">
        <is>
          <t/>
        </is>
      </c>
      <c r="AQ255" t="inlineStr">
        <is>
          <t/>
        </is>
      </c>
      <c r="AR255" s="2" t="inlineStr">
        <is>
          <t>athcheannach deimhnithe SCCT</t>
        </is>
      </c>
      <c r="AS255" s="2" t="inlineStr">
        <is>
          <t>3</t>
        </is>
      </c>
      <c r="AT255" s="2" t="inlineStr">
        <is>
          <t/>
        </is>
      </c>
      <c r="AU255" t="inlineStr">
        <is>
          <t/>
        </is>
      </c>
      <c r="AV255" s="2" t="inlineStr">
        <is>
          <t>ponovna kupnja certifikata o CBAM-u</t>
        </is>
      </c>
      <c r="AW255" s="2" t="inlineStr">
        <is>
          <t>3</t>
        </is>
      </c>
      <c r="AX255" s="2" t="inlineStr">
        <is>
          <t/>
        </is>
      </c>
      <c r="AY255" t="inlineStr">
        <is>
          <t/>
        </is>
      </c>
      <c r="AZ255" s="2" t="inlineStr">
        <is>
          <t>CBAM-tanúsítványok visszavásárlása</t>
        </is>
      </c>
      <c r="BA255" s="2" t="inlineStr">
        <is>
          <t>3</t>
        </is>
      </c>
      <c r="BB255" s="2" t="inlineStr">
        <is>
          <t/>
        </is>
      </c>
      <c r="BC255" t="inlineStr">
        <is>
          <t/>
        </is>
      </c>
      <c r="BD255" s="2" t="inlineStr">
        <is>
          <t>riacquisto dei certificati CBAM</t>
        </is>
      </c>
      <c r="BE255" s="2" t="inlineStr">
        <is>
          <t>3</t>
        </is>
      </c>
      <c r="BF255" s="2" t="inlineStr">
        <is>
          <t/>
        </is>
      </c>
      <c r="BG255" t="inlineStr">
        <is>
          <t>operazione con la quale l'autorità competente di ciascuno Stato membro, su richiesta di un &lt;a href="https://iate.europa.eu/entry/result/3599758/it" target="_blank"&gt;dichiarante autorizzato&lt;/a&gt; in tale Stato membro presentata entro il 30 giugno di ogni anno al momento della &lt;a href="https://iate.europa.eu/entry/result/3619506/it" target="_blank"&gt;restituzione dei certificati CBAM&lt;/a&gt;, riacquista l'eccedenza dei certificati CBAM rimanenti sul conto del dichiarante nel &lt;a href="https://iate.europa.eu/entry/result/3619509/it" target="_blank"&gt;registro nazionale&lt;/a&gt; dopo che i certificati sono stati restituiti</t>
        </is>
      </c>
      <c r="BH255" s="2" t="inlineStr">
        <is>
          <t>PADKM sertifikatų perpirkimas</t>
        </is>
      </c>
      <c r="BI255" s="2" t="inlineStr">
        <is>
          <t>3</t>
        </is>
      </c>
      <c r="BJ255" s="2" t="inlineStr">
        <is>
          <t/>
        </is>
      </c>
      <c r="BK255" t="inlineStr">
        <is>
          <t/>
        </is>
      </c>
      <c r="BL255" s="2" t="inlineStr">
        <is>
          <t>OIM sertifikātu atpirkšana</t>
        </is>
      </c>
      <c r="BM255" s="2" t="inlineStr">
        <is>
          <t>2</t>
        </is>
      </c>
      <c r="BN255" s="2" t="inlineStr">
        <is>
          <t/>
        </is>
      </c>
      <c r="BO255" t="inlineStr">
        <is>
          <t/>
        </is>
      </c>
      <c r="BP255" s="2" t="inlineStr">
        <is>
          <t>xiri mill-ġdid taċ-ċertifikati CBAM</t>
        </is>
      </c>
      <c r="BQ255" s="2" t="inlineStr">
        <is>
          <t>3</t>
        </is>
      </c>
      <c r="BR255" s="2" t="inlineStr">
        <is>
          <t/>
        </is>
      </c>
      <c r="BS255" t="inlineStr">
        <is>
          <t/>
        </is>
      </c>
      <c r="BT255" s="2" t="inlineStr">
        <is>
          <t>terugkoop van CBAM-certificaten</t>
        </is>
      </c>
      <c r="BU255" s="2" t="inlineStr">
        <is>
          <t>3</t>
        </is>
      </c>
      <c r="BV255" s="2" t="inlineStr">
        <is>
          <t/>
        </is>
      </c>
      <c r="BW255" t="inlineStr">
        <is>
          <t>terugkoop door de bevoegde autoriteit van de lidstaat van een beperkt aantal CBAM-certificaten dat na inlevering nog op de rekening van de toegelaten aangever staat</t>
        </is>
      </c>
      <c r="BX255" s="2" t="inlineStr">
        <is>
          <t>odkup certyfikatów CBAM</t>
        </is>
      </c>
      <c r="BY255" s="2" t="inlineStr">
        <is>
          <t>3</t>
        </is>
      </c>
      <c r="BZ255" s="2" t="inlineStr">
        <is>
          <t/>
        </is>
      </c>
      <c r="CA255" t="inlineStr">
        <is>
          <t/>
        </is>
      </c>
      <c r="CB255" s="2" t="inlineStr">
        <is>
          <t>recompra dos certificados MACF|
recompra dos certificados CBAM</t>
        </is>
      </c>
      <c r="CC255" s="2" t="inlineStr">
        <is>
          <t>3|
3</t>
        </is>
      </c>
      <c r="CD255" s="2" t="inlineStr">
        <is>
          <t xml:space="preserve">preferred|
</t>
        </is>
      </c>
      <c r="CE255" t="inlineStr">
        <is>
          <t>Recompra de um número limitado de certificados MACF que sejam parte do excedente de certificados remanescente na conta do declarante após restituição dos certificados.</t>
        </is>
      </c>
      <c r="CF255" s="2" t="inlineStr">
        <is>
          <t>răscumpărare a certificatelor CBAM</t>
        </is>
      </c>
      <c r="CG255" s="2" t="inlineStr">
        <is>
          <t>3</t>
        </is>
      </c>
      <c r="CH255" s="2" t="inlineStr">
        <is>
          <t/>
        </is>
      </c>
      <c r="CI255" t="inlineStr">
        <is>
          <t/>
        </is>
      </c>
      <c r="CJ255" s="2" t="inlineStr">
        <is>
          <t>spätné odkúpenie certifikátov CBAM</t>
        </is>
      </c>
      <c r="CK255" s="2" t="inlineStr">
        <is>
          <t>3</t>
        </is>
      </c>
      <c r="CL255" s="2" t="inlineStr">
        <is>
          <t/>
        </is>
      </c>
      <c r="CM255" t="inlineStr">
        <is>
          <t>spätné odkúpenie prebytočných &lt;a href="https://iate.europa.eu/entry/result/3599761/sk" target="_blank"&gt;certifikátov CBAM&lt;/a&gt;, ktoré zostávajú na účte deklaranta v národnom registri po &lt;a href="https://iate.europa.eu/entry/slideshow/1632409033902/3619506/sk" target="_blank"&gt;odovzdaní certifikátov&lt;/a&gt;, príslušným orgánom každého členského štátu na požiadanie deklaranta schváleného v príslušnom členskom štáte</t>
        </is>
      </c>
      <c r="CN255" s="2" t="inlineStr">
        <is>
          <t>odkup kuponov CBAM</t>
        </is>
      </c>
      <c r="CO255" s="2" t="inlineStr">
        <is>
          <t>3</t>
        </is>
      </c>
      <c r="CP255" s="2" t="inlineStr">
        <is>
          <t/>
        </is>
      </c>
      <c r="CQ255" t="inlineStr">
        <is>
          <t/>
        </is>
      </c>
      <c r="CR255" s="2" t="inlineStr">
        <is>
          <t>återköp av CBAM-certifikat</t>
        </is>
      </c>
      <c r="CS255" s="2" t="inlineStr">
        <is>
          <t>3</t>
        </is>
      </c>
      <c r="CT255" s="2" t="inlineStr">
        <is>
          <t/>
        </is>
      </c>
      <c r="CU255" t="inlineStr">
        <is>
          <t/>
        </is>
      </c>
    </row>
    <row r="256">
      <c r="A256" s="1" t="str">
        <f>HYPERLINK("https://iate.europa.eu/entry/result/3599761/all", "3599761")</f>
        <v>3599761</v>
      </c>
      <c r="B256" t="inlineStr">
        <is>
          <t>ENVIRONMENT</t>
        </is>
      </c>
      <c r="C256" t="inlineStr">
        <is>
          <t>ENVIRONMENT|environmental policy|climate change policy|emission trading|EU Emissions Trading Scheme</t>
        </is>
      </c>
      <c r="D256" s="2" t="inlineStr">
        <is>
          <t>сертификат по механизма за корекция на въглеродните емисии на границите</t>
        </is>
      </c>
      <c r="E256" s="2" t="inlineStr">
        <is>
          <t>3</t>
        </is>
      </c>
      <c r="F256" s="2" t="inlineStr">
        <is>
          <t/>
        </is>
      </c>
      <c r="G256" t="inlineStr">
        <is>
          <t>сертификат в електронен формат, който отговаря на един тон емисии, съпътстващи стоките</t>
        </is>
      </c>
      <c r="H256" s="2" t="inlineStr">
        <is>
          <t>certifikát CBAM</t>
        </is>
      </c>
      <c r="I256" s="2" t="inlineStr">
        <is>
          <t>3</t>
        </is>
      </c>
      <c r="J256" s="2" t="inlineStr">
        <is>
          <t/>
        </is>
      </c>
      <c r="K256" t="inlineStr">
        <is>
          <t>certifikát v elektronické podobě odpovídající jedné tuně&lt;a href="https://iate.europa.eu/entry/result/3599759/en" target="_blank"&gt;&lt;i&gt; emisí &lt;/i&gt;&lt;/a&gt;&lt;i&gt;&lt;a href="https://iate.europa.eu/entry/result/3599759/en" target="_blank"&gt;&lt;i&gt;obsažených &lt;/i&gt;&lt;/a&gt;&lt;/i&gt;ve zboží</t>
        </is>
      </c>
      <c r="L256" s="2" t="inlineStr">
        <is>
          <t>CBAM-certifikat</t>
        </is>
      </c>
      <c r="M256" s="2" t="inlineStr">
        <is>
          <t>3</t>
        </is>
      </c>
      <c r="N256" s="2" t="inlineStr">
        <is>
          <t/>
        </is>
      </c>
      <c r="O256" t="inlineStr">
        <is>
          <t>certifikat i elektronisk format svarende til et ton indlejrede emissioner i varer</t>
        </is>
      </c>
      <c r="P256" s="2" t="inlineStr">
        <is>
          <t>CBAM-Zertifikat</t>
        </is>
      </c>
      <c r="Q256" s="2" t="inlineStr">
        <is>
          <t>3</t>
        </is>
      </c>
      <c r="R256" s="2" t="inlineStr">
        <is>
          <t/>
        </is>
      </c>
      <c r="S256" t="inlineStr">
        <is>
          <t>Zertifikat in elektronischem Format, das einer &lt;a href="https://iate.europa.eu/entry/result/3518035/all" target="_blank"&gt;Tonne&lt;/a&gt; an mit einer Ware verbundenen &lt;a href="https://iate.europa.eu/entry/result/3599759/all" target="_blank"&gt;(grauen) Emissionen&lt;/a&gt; entspricht</t>
        </is>
      </c>
      <c r="T256" s="2" t="inlineStr">
        <is>
          <t>πιστοποιητικό ΜΣΠΑ</t>
        </is>
      </c>
      <c r="U256" s="2" t="inlineStr">
        <is>
          <t>3</t>
        </is>
      </c>
      <c r="V256" s="2" t="inlineStr">
        <is>
          <t/>
        </is>
      </c>
      <c r="W256" t="inlineStr">
        <is>
          <t>πιστοποιητικό σε ηλεκτρονική μορφή που αντιστοιχεί σε έναν &lt;a href="https://iate.europa.eu/entry/result/3518035/en-el" target="_blank"&gt;τόνο&lt;/a&gt; &lt;a href="https://iate.europa.eu/entry/result/3599759/en-el" target="_blank"&gt;ενσωματωμένων εκπομπών&lt;/a&gt; σε εμπορεύματα</t>
        </is>
      </c>
      <c r="X256" s="2" t="inlineStr">
        <is>
          <t>carbon border adjustment mechanism certificate|
CBAM certificate</t>
        </is>
      </c>
      <c r="Y256" s="2" t="inlineStr">
        <is>
          <t>1|
3</t>
        </is>
      </c>
      <c r="Z256" s="2" t="inlineStr">
        <is>
          <t xml:space="preserve">|
</t>
        </is>
      </c>
      <c r="AA256" t="inlineStr">
        <is>
          <t>certificate in electronic format corresponding
to one &lt;a href="https://iate.europa.eu/entry/result/3518035/en" target="_blank"&gt;&lt;i&gt;tonne&lt;/i&gt;&lt;/a&gt; of &lt;a href="https://iate.europa.eu/entry/result/3599759/en" target="_blank"&gt;&lt;i&gt;embedded emissions &lt;/i&gt;&lt;/a&gt;in goods</t>
        </is>
      </c>
      <c r="AB256" s="2" t="inlineStr">
        <is>
          <t>certificado MAFC</t>
        </is>
      </c>
      <c r="AC256" s="2" t="inlineStr">
        <is>
          <t>3</t>
        </is>
      </c>
      <c r="AD256" s="2" t="inlineStr">
        <is>
          <t/>
        </is>
      </c>
      <c r="AE256" t="inlineStr">
        <is>
          <t>Certificado en formato electrónico correspondiente a una &lt;a href="https://iate.europa.eu/entry/result/3518035/es" target="_blank"&gt;tonelada&lt;/a&gt; de &lt;a href="https://iate.europa.eu/entry/result/3599759/es" target="_blank"&gt;emisiones implícitas&lt;/a&gt; en las mercancías.</t>
        </is>
      </c>
      <c r="AF256" s="2" t="inlineStr">
        <is>
          <t>CBAMi sertifikaat</t>
        </is>
      </c>
      <c r="AG256" s="2" t="inlineStr">
        <is>
          <t>2</t>
        </is>
      </c>
      <c r="AH256" s="2" t="inlineStr">
        <is>
          <t/>
        </is>
      </c>
      <c r="AI256" t="inlineStr">
        <is>
          <t>elektrooniline sertifikaat, mis vastab ühele tonnile kaupades &lt;i&gt;sisalduvatele heitkogustele&lt;/i&gt; &lt;a href="/entry/result/3599759/all" id="ENTRY_TO_ENTRY_CONVERTER" target="_blank"&gt;IATE:3599759&lt;/a&gt;</t>
        </is>
      </c>
      <c r="AJ256" s="2" t="inlineStr">
        <is>
          <t>CBAM-todistus</t>
        </is>
      </c>
      <c r="AK256" s="2" t="inlineStr">
        <is>
          <t>3</t>
        </is>
      </c>
      <c r="AL256" s="2" t="inlineStr">
        <is>
          <t/>
        </is>
      </c>
      <c r="AM256" t="inlineStr">
        <is>
          <t>sähköisessä muodossa oleva todistus, joka koskee yhtä tonnia tavaroiden &lt;a href="https://iate.europa.eu/entry/result/3599759/fi" target="_blank"&gt;sitoutuneita päästöjä&lt;/a&gt;</t>
        </is>
      </c>
      <c r="AN256" s="2" t="inlineStr">
        <is>
          <t>certificat MACF</t>
        </is>
      </c>
      <c r="AO256" s="2" t="inlineStr">
        <is>
          <t>3</t>
        </is>
      </c>
      <c r="AP256" s="2" t="inlineStr">
        <is>
          <t/>
        </is>
      </c>
      <c r="AQ256" t="inlineStr">
        <is>
          <t>certificat sous format électronique correspondant à une tonne d'&lt;a href="https://iate.europa.eu/entry/result/3599759/fr" target="_blank"&gt;émissions intrinsèques&lt;/a&gt; des marchandises</t>
        </is>
      </c>
      <c r="AR256" s="2" t="inlineStr">
        <is>
          <t>deimhniú SCCT</t>
        </is>
      </c>
      <c r="AS256" s="2" t="inlineStr">
        <is>
          <t>3</t>
        </is>
      </c>
      <c r="AT256" s="2" t="inlineStr">
        <is>
          <t/>
        </is>
      </c>
      <c r="AU256" t="inlineStr">
        <is>
          <t>deimhniú i bhformáid leictreonach a fhreagraíonn do thona amháin astaíochtaí leabaithe in earraí</t>
        </is>
      </c>
      <c r="AV256" s="2" t="inlineStr">
        <is>
          <t>certifikat o CBAM-u</t>
        </is>
      </c>
      <c r="AW256" s="2" t="inlineStr">
        <is>
          <t>3</t>
        </is>
      </c>
      <c r="AX256" s="2" t="inlineStr">
        <is>
          <t/>
        </is>
      </c>
      <c r="AY256" t="inlineStr">
        <is>
          <t>certifikat u elektroničkom obliku koji odgovara jednoj toni ugrađenih emisija u robi</t>
        </is>
      </c>
      <c r="AZ256" s="2" t="inlineStr">
        <is>
          <t>CBAM-tanúsítvány</t>
        </is>
      </c>
      <c r="BA256" s="2" t="inlineStr">
        <is>
          <t>4</t>
        </is>
      </c>
      <c r="BB256" s="2" t="inlineStr">
        <is>
          <t/>
        </is>
      </c>
      <c r="BC256" t="inlineStr">
        <is>
          <t>means a certificate in electronic format corresponding to one tonne of embedded emissions in goods</t>
        </is>
      </c>
      <c r="BD256" s="2" t="inlineStr">
        <is>
          <t>certificato CBAM</t>
        </is>
      </c>
      <c r="BE256" s="2" t="inlineStr">
        <is>
          <t>3</t>
        </is>
      </c>
      <c r="BF256" s="2" t="inlineStr">
        <is>
          <t/>
        </is>
      </c>
      <c r="BG256" t="inlineStr">
        <is>
          <t>certificato in formato elettronico corrispondente a una &lt;a href="https://iate.europa.eu/entry/result/3518035/it" target="_blank"&gt;tonnellata &lt;/a&gt;di &lt;a href="https://iate.europa.eu/entry/result/3599759/it" target="_blank"&gt;emissioni incorporate&lt;/a&gt; nelle merci</t>
        </is>
      </c>
      <c r="BH256" s="2" t="inlineStr">
        <is>
          <t>PADKM sertifikatas</t>
        </is>
      </c>
      <c r="BI256" s="2" t="inlineStr">
        <is>
          <t>3</t>
        </is>
      </c>
      <c r="BJ256" s="2" t="inlineStr">
        <is>
          <t/>
        </is>
      </c>
      <c r="BK256" t="inlineStr">
        <is>
          <t>elektroninio formato sertifikatas, atitinkantis vieną toną prekėms būdingo išmetamo ŠESD kiekio</t>
        </is>
      </c>
      <c r="BL256" s="2" t="inlineStr">
        <is>
          <t>OIM sertifikāts</t>
        </is>
      </c>
      <c r="BM256" s="2" t="inlineStr">
        <is>
          <t>2</t>
        </is>
      </c>
      <c r="BN256" s="2" t="inlineStr">
        <is>
          <t/>
        </is>
      </c>
      <c r="BO256" t="inlineStr">
        <is>
          <t>sertifikāts elektroniskā formātā, kas atbilst vienai tonnai precēs iegulto emisiju</t>
        </is>
      </c>
      <c r="BP256" s="2" t="inlineStr">
        <is>
          <t>ċertifikat CBAM</t>
        </is>
      </c>
      <c r="BQ256" s="2" t="inlineStr">
        <is>
          <t>3</t>
        </is>
      </c>
      <c r="BR256" s="2" t="inlineStr">
        <is>
          <t/>
        </is>
      </c>
      <c r="BS256" t="inlineStr">
        <is>
          <t>ċertifikat f'format elettroniku li jikkorrispondi għal tunnellata ta' emissjonijiet integrati fil-merkanzija</t>
        </is>
      </c>
      <c r="BT256" s="2" t="inlineStr">
        <is>
          <t>CBAM-certificaat</t>
        </is>
      </c>
      <c r="BU256" s="2" t="inlineStr">
        <is>
          <t>3</t>
        </is>
      </c>
      <c r="BV256" s="2" t="inlineStr">
        <is>
          <t/>
        </is>
      </c>
      <c r="BW256" t="inlineStr">
        <is>
          <t>"certificaat in elektronische vorm dat overeenstemt met één ton ingebedde emissies in goederen"</t>
        </is>
      </c>
      <c r="BX256" s="2" t="inlineStr">
        <is>
          <t>certyfikat CBAM</t>
        </is>
      </c>
      <c r="BY256" s="2" t="inlineStr">
        <is>
          <t>3</t>
        </is>
      </c>
      <c r="BZ256" s="2" t="inlineStr">
        <is>
          <t/>
        </is>
      </c>
      <c r="CA256" t="inlineStr">
        <is>
          <t>certyfikat w formacie elektronicznym odpowiadający jednej tonie emisji wbudowanych związanych z towarami</t>
        </is>
      </c>
      <c r="CB256" s="2" t="inlineStr">
        <is>
          <t>certificado MACF|
certificado CBAM</t>
        </is>
      </c>
      <c r="CC256" s="2" t="inlineStr">
        <is>
          <t>3|
3</t>
        </is>
      </c>
      <c r="CD256" s="2" t="inlineStr">
        <is>
          <t xml:space="preserve">preferred|
</t>
        </is>
      </c>
      <c r="CE256" t="inlineStr">
        <is>
          <t>Certificado em formato eletrónico correspondente a uma tonelada de emissões incorporadas em mercadorias.</t>
        </is>
      </c>
      <c r="CF256" s="2" t="inlineStr">
        <is>
          <t>certificat CBAM</t>
        </is>
      </c>
      <c r="CG256" s="2" t="inlineStr">
        <is>
          <t>3</t>
        </is>
      </c>
      <c r="CH256" s="2" t="inlineStr">
        <is>
          <t/>
        </is>
      </c>
      <c r="CI256" t="inlineStr">
        <is>
          <t>certificat în format electronic care corespunde unei tone de emisii încorporate în mărfuri</t>
        </is>
      </c>
      <c r="CJ256" s="2" t="inlineStr">
        <is>
          <t>certifikát CBAM</t>
        </is>
      </c>
      <c r="CK256" s="2" t="inlineStr">
        <is>
          <t>3</t>
        </is>
      </c>
      <c r="CL256" s="2" t="inlineStr">
        <is>
          <t/>
        </is>
      </c>
      <c r="CM256" t="inlineStr">
        <is>
          <t>certifikát v elektronickej forme, ktorý zodpovedá jednej tone &lt;a href="https://iate.europa.eu/entry/result/3599759/sk" target="_blank"&gt;viazaných emisií&lt;/a&gt; v tovare</t>
        </is>
      </c>
      <c r="CN256" s="2" t="inlineStr">
        <is>
          <t>potrdilo CBAM</t>
        </is>
      </c>
      <c r="CO256" s="2" t="inlineStr">
        <is>
          <t>3</t>
        </is>
      </c>
      <c r="CP256" s="2" t="inlineStr">
        <is>
          <t/>
        </is>
      </c>
      <c r="CQ256" t="inlineStr">
        <is>
          <t>kupon v elektronski obliki, ki ustreza eni &lt;a href="https://iate.europa.eu/entry/result/3518035/sl" target="_blank"&gt;toni&lt;/a&gt; &lt;a href="https://iate.europa.eu/entry/result/3599759/sl" target="_blank"&gt;emisij, vgrajenih&lt;/a&gt; v blagu</t>
        </is>
      </c>
      <c r="CR256" s="2" t="inlineStr">
        <is>
          <t>CBAM-certifikat</t>
        </is>
      </c>
      <c r="CS256" s="2" t="inlineStr">
        <is>
          <t>3</t>
        </is>
      </c>
      <c r="CT256" s="2" t="inlineStr">
        <is>
          <t/>
        </is>
      </c>
      <c r="CU256" t="inlineStr">
        <is>
          <t>certifikat i elektroniskt format som motsvarar ett ton inbäddade utsläpp i varor</t>
        </is>
      </c>
    </row>
    <row r="257">
      <c r="A257" s="1" t="str">
        <f>HYPERLINK("https://iate.europa.eu/entry/result/3619515/all", "3619515")</f>
        <v>3619515</v>
      </c>
      <c r="B257" t="inlineStr">
        <is>
          <t>ENVIRONMENT</t>
        </is>
      </c>
      <c r="C257" t="inlineStr">
        <is>
          <t>ENVIRONMENT|environmental policy|climate change policy|emission trading|EU Emissions Trading Scheme</t>
        </is>
      </c>
      <c r="D257" s="2" t="inlineStr">
        <is>
          <t>отмяна на сертификати по механизма за корекция на въглеродните емисии на границите</t>
        </is>
      </c>
      <c r="E257" s="2" t="inlineStr">
        <is>
          <t>3</t>
        </is>
      </c>
      <c r="F257" s="2" t="inlineStr">
        <is>
          <t/>
        </is>
      </c>
      <c r="G257" t="inlineStr">
        <is>
          <t/>
        </is>
      </c>
      <c r="H257" s="2" t="inlineStr">
        <is>
          <t>zrušení platnosti certifikátů CBAM</t>
        </is>
      </c>
      <c r="I257" s="2" t="inlineStr">
        <is>
          <t>3</t>
        </is>
      </c>
      <c r="J257" s="2" t="inlineStr">
        <is>
          <t/>
        </is>
      </c>
      <c r="K257" t="inlineStr">
        <is>
          <t/>
        </is>
      </c>
      <c r="L257" s="2" t="inlineStr">
        <is>
          <t>annullering af CBAM-certifikater</t>
        </is>
      </c>
      <c r="M257" s="2" t="inlineStr">
        <is>
          <t>3</t>
        </is>
      </c>
      <c r="N257" s="2" t="inlineStr">
        <is>
          <t/>
        </is>
      </c>
      <c r="O257" t="inlineStr">
        <is>
          <t/>
        </is>
      </c>
      <c r="P257" s="2" t="inlineStr">
        <is>
          <t>Löschung von CBAM-Zertifikaten</t>
        </is>
      </c>
      <c r="Q257" s="2" t="inlineStr">
        <is>
          <t>3</t>
        </is>
      </c>
      <c r="R257" s="2" t="inlineStr">
        <is>
          <t/>
        </is>
      </c>
      <c r="S257" t="inlineStr">
        <is>
          <t>Löschung aller &lt;a href="https://iate.europa.eu/entry/result/3599761/all" target="_blank"&gt;CBAM-Zertifikate&lt;/a&gt;, die in dem Jahr vor dem vorangegangenen Kalenderjahr gekauft wurden und auf den Konten im &lt;a href="https://iate.europa.eu/entry/result/3619509/all" target="_blank"&gt;nationalen Register der zugelassenen Anmelder&lt;/a&gt; im jeweiligen Mitgliedstaat verblieben sind, durch die zuständige Behörde jedes Mitgliedstaats bis zum 30. Juni jedes Jahres</t>
        </is>
      </c>
      <c r="T257" s="2" t="inlineStr">
        <is>
          <t>ακύρωση πιστοποιητικών ΜΣΠΑ</t>
        </is>
      </c>
      <c r="U257" s="2" t="inlineStr">
        <is>
          <t>3</t>
        </is>
      </c>
      <c r="V257" s="2" t="inlineStr">
        <is>
          <t/>
        </is>
      </c>
      <c r="W257" t="inlineStr">
        <is>
          <t/>
        </is>
      </c>
      <c r="X257" s="2" t="inlineStr">
        <is>
          <t>cancellation of CBAM certificates</t>
        </is>
      </c>
      <c r="Y257" s="2" t="inlineStr">
        <is>
          <t>3</t>
        </is>
      </c>
      <c r="Z257" s="2" t="inlineStr">
        <is>
          <t/>
        </is>
      </c>
      <c r="AA257" t="inlineStr">
        <is>
          <t>cancellation by 30 June of each year, by the
competent authority of each Member State, of any CBAM certificates that were
purchased during the year before the previous calendar year and that remained
in the accounts in the national registry of the declarants authorised in that
Member State</t>
        </is>
      </c>
      <c r="AB257" s="2" t="inlineStr">
        <is>
          <t>cancelación de certificados MAFC</t>
        </is>
      </c>
      <c r="AC257" s="2" t="inlineStr">
        <is>
          <t>3</t>
        </is>
      </c>
      <c r="AD257" s="2" t="inlineStr">
        <is>
          <t/>
        </is>
      </c>
      <c r="AE257" t="inlineStr">
        <is>
          <t>Cancelación, a más tardar el 30 de junio de cada año, por parte de la autoridad competente de cada Estado miembro de todo &lt;a href="https://iate.europa.eu/entry/result/3599761/es" target="_blank"&gt;certificado MAFC&lt;time datetime="9.6.2022"&gt; (9.6.2022)&lt;/time&gt;&lt;/a&gt; adquirido durante el año anterior al año natural anterior remanente en las cuentas del registro nacional de los declarantes autorizados en dicho Estado miembro</t>
        </is>
      </c>
      <c r="AF257" s="2" t="inlineStr">
        <is>
          <t>CBAMi sertifikaatide tühistamine</t>
        </is>
      </c>
      <c r="AG257" s="2" t="inlineStr">
        <is>
          <t>2</t>
        </is>
      </c>
      <c r="AH257" s="2" t="inlineStr">
        <is>
          <t/>
        </is>
      </c>
      <c r="AI257" t="inlineStr">
        <is>
          <t/>
        </is>
      </c>
      <c r="AJ257" s="2" t="inlineStr">
        <is>
          <t>CBAM-todistusten mitätöinti</t>
        </is>
      </c>
      <c r="AK257" s="2" t="inlineStr">
        <is>
          <t>3</t>
        </is>
      </c>
      <c r="AL257" s="2" t="inlineStr">
        <is>
          <t/>
        </is>
      </c>
      <c r="AM257" t="inlineStr">
        <is>
          <t/>
        </is>
      </c>
      <c r="AN257" s="2" t="inlineStr">
        <is>
          <t>annulation des certificats MACF</t>
        </is>
      </c>
      <c r="AO257" s="2" t="inlineStr">
        <is>
          <t>3</t>
        </is>
      </c>
      <c r="AP257" s="2" t="inlineStr">
        <is>
          <t/>
        </is>
      </c>
      <c r="AQ257" t="inlineStr">
        <is>
          <t/>
        </is>
      </c>
      <c r="AR257" s="2" t="inlineStr">
        <is>
          <t>cur ar ceal deimhnithe SCCT</t>
        </is>
      </c>
      <c r="AS257" s="2" t="inlineStr">
        <is>
          <t>3</t>
        </is>
      </c>
      <c r="AT257" s="2" t="inlineStr">
        <is>
          <t/>
        </is>
      </c>
      <c r="AU257" t="inlineStr">
        <is>
          <t/>
        </is>
      </c>
      <c r="AV257" s="2" t="inlineStr">
        <is>
          <t>poništenje certifikata o CBAM-u</t>
        </is>
      </c>
      <c r="AW257" s="2" t="inlineStr">
        <is>
          <t>3</t>
        </is>
      </c>
      <c r="AX257" s="2" t="inlineStr">
        <is>
          <t/>
        </is>
      </c>
      <c r="AY257" t="inlineStr">
        <is>
          <t/>
        </is>
      </c>
      <c r="AZ257" s="2" t="inlineStr">
        <is>
          <t>CBAM-tanúsítványok törlése</t>
        </is>
      </c>
      <c r="BA257" s="2" t="inlineStr">
        <is>
          <t>3</t>
        </is>
      </c>
      <c r="BB257" s="2" t="inlineStr">
        <is>
          <t/>
        </is>
      </c>
      <c r="BC257" t="inlineStr">
        <is>
          <t/>
        </is>
      </c>
      <c r="BD257" s="2" t="inlineStr">
        <is>
          <t>annullamento dei certificati CBAM</t>
        </is>
      </c>
      <c r="BE257" s="2" t="inlineStr">
        <is>
          <t>3</t>
        </is>
      </c>
      <c r="BF257" s="2" t="inlineStr">
        <is>
          <t/>
        </is>
      </c>
      <c r="BG257" t="inlineStr">
        <is>
          <t>operazione con la quale, entro il 30 giugno di ogni anno, l'autorità competente di ciascuno Stato membro annulla i &lt;a href="https://iate.europa.eu/entry/result/3599761/it" target="_blank"&gt;certificati CBAM&lt;/a&gt; acquistati nel corso dell'anno anteriore all'anno civile precedente che sono rimasti sui conti dei &lt;a href="https://iate.europa.eu/entry/result/3599758/it" target="_blank"&gt;dichiaranti autorizzati&lt;/a&gt; nel &lt;a href="https://iate.europa.eu/entry/result/3619509/it" target="_blank"&gt;registro nazionale&lt;/a&gt; di tale Stato membro</t>
        </is>
      </c>
      <c r="BH257" s="2" t="inlineStr">
        <is>
          <t>PADKM sertifikatų panaikinimas</t>
        </is>
      </c>
      <c r="BI257" s="2" t="inlineStr">
        <is>
          <t>3</t>
        </is>
      </c>
      <c r="BJ257" s="2" t="inlineStr">
        <is>
          <t/>
        </is>
      </c>
      <c r="BK257" t="inlineStr">
        <is>
          <t/>
        </is>
      </c>
      <c r="BL257" s="2" t="inlineStr">
        <is>
          <t>OIM sertifikātu anulēšana</t>
        </is>
      </c>
      <c r="BM257" s="2" t="inlineStr">
        <is>
          <t>2</t>
        </is>
      </c>
      <c r="BN257" s="2" t="inlineStr">
        <is>
          <t/>
        </is>
      </c>
      <c r="BO257" t="inlineStr">
        <is>
          <t/>
        </is>
      </c>
      <c r="BP257" s="2" t="inlineStr">
        <is>
          <t>kanċellazzjoni taċ-ċertifikati CBAM</t>
        </is>
      </c>
      <c r="BQ257" s="2" t="inlineStr">
        <is>
          <t>3</t>
        </is>
      </c>
      <c r="BR257" s="2" t="inlineStr">
        <is>
          <t/>
        </is>
      </c>
      <c r="BS257" t="inlineStr">
        <is>
          <t/>
        </is>
      </c>
      <c r="BT257" s="2" t="inlineStr">
        <is>
          <t>annulering van CBAM-certificaten</t>
        </is>
      </c>
      <c r="BU257" s="2" t="inlineStr">
        <is>
          <t>3</t>
        </is>
      </c>
      <c r="BV257" s="2" t="inlineStr">
        <is>
          <t/>
        </is>
      </c>
      <c r="BW257" t="inlineStr">
        <is>
          <t>annulering, uiterlijk op 30 juni van elk jaar, door de bevoegde autoriteit van elke lidstaat van alle CBAM-certificaten die in het jaar voorafgaand aan het vorige kalenderjaar zijn aangekocht en nog op de rekeningen van de in die lidstaat toegelaten aangevers in het nationale register staan</t>
        </is>
      </c>
      <c r="BX257" s="2" t="inlineStr">
        <is>
          <t>anulowanie certyfikatów CBAM</t>
        </is>
      </c>
      <c r="BY257" s="2" t="inlineStr">
        <is>
          <t>3</t>
        </is>
      </c>
      <c r="BZ257" s="2" t="inlineStr">
        <is>
          <t/>
        </is>
      </c>
      <c r="CA257" t="inlineStr">
        <is>
          <t/>
        </is>
      </c>
      <c r="CB257" s="2" t="inlineStr">
        <is>
          <t>anulação de certificados MACF|
anulação de certificados CBAM</t>
        </is>
      </c>
      <c r="CC257" s="2" t="inlineStr">
        <is>
          <t>3|
3</t>
        </is>
      </c>
      <c r="CD257" s="2" t="inlineStr">
        <is>
          <t xml:space="preserve">preferred|
</t>
        </is>
      </c>
      <c r="CE257" t="inlineStr">
        <is>
          <t>Anulação, pela autoridade competente de cada Estado-Membro, dos certificados MACF que tenham sido comprados no ano precedente ao ano civil anterior e que tenham permanecido nas contas do registo nacional dos declarantes autorizados nesse Estado-Membro.</t>
        </is>
      </c>
      <c r="CF257" s="2" t="inlineStr">
        <is>
          <t>anulare a certificatelor CBAM</t>
        </is>
      </c>
      <c r="CG257" s="2" t="inlineStr">
        <is>
          <t>3</t>
        </is>
      </c>
      <c r="CH257" s="2" t="inlineStr">
        <is>
          <t/>
        </is>
      </c>
      <c r="CI257" t="inlineStr">
        <is>
          <t/>
        </is>
      </c>
      <c r="CJ257" s="2" t="inlineStr">
        <is>
          <t>zrušenie certifikátov CBAM</t>
        </is>
      </c>
      <c r="CK257" s="2" t="inlineStr">
        <is>
          <t>3</t>
        </is>
      </c>
      <c r="CL257" s="2" t="inlineStr">
        <is>
          <t/>
        </is>
      </c>
      <c r="CM257" t="inlineStr">
        <is>
          <t>zrušenie všetkých &lt;a href="https://iate.europa.eu/entry/result/3599761/sk" target="_blank"&gt;certifikátov CBAM&lt;/a&gt; príslušným orgánom každého členského štátu do 30. júna každého roku, ktoré boli zakúpené počas roka pred predchádzajúcim kalendárnym rokom a ktoré zostali v národnom registri na účtoch deklarantov schválených v príslušnom členskom štáte</t>
        </is>
      </c>
      <c r="CN257" s="2" t="inlineStr">
        <is>
          <t>preklic potrdil CBAM</t>
        </is>
      </c>
      <c r="CO257" s="2" t="inlineStr">
        <is>
          <t>3</t>
        </is>
      </c>
      <c r="CP257" s="2" t="inlineStr">
        <is>
          <t/>
        </is>
      </c>
      <c r="CQ257" t="inlineStr">
        <is>
          <t/>
        </is>
      </c>
      <c r="CR257" s="2" t="inlineStr">
        <is>
          <t>annullering av CBAM-certifikat</t>
        </is>
      </c>
      <c r="CS257" s="2" t="inlineStr">
        <is>
          <t>3</t>
        </is>
      </c>
      <c r="CT257" s="2" t="inlineStr">
        <is>
          <t/>
        </is>
      </c>
      <c r="CU257" t="inlineStr">
        <is>
          <t/>
        </is>
      </c>
    </row>
    <row r="258">
      <c r="A258" s="1" t="str">
        <f>HYPERLINK("https://iate.europa.eu/entry/result/3619506/all", "3619506")</f>
        <v>3619506</v>
      </c>
      <c r="B258" t="inlineStr">
        <is>
          <t>ENVIRONMENT</t>
        </is>
      </c>
      <c r="C258" t="inlineStr">
        <is>
          <t>ENVIRONMENT|environmental policy|climate change policy|emission trading|EU Emissions Trading Scheme</t>
        </is>
      </c>
      <c r="D258" s="2" t="inlineStr">
        <is>
          <t>връщане на сертификати</t>
        </is>
      </c>
      <c r="E258" s="2" t="inlineStr">
        <is>
          <t>3</t>
        </is>
      </c>
      <c r="F258" s="2" t="inlineStr">
        <is>
          <t/>
        </is>
      </c>
      <c r="G258" t="inlineStr">
        <is>
          <t/>
        </is>
      </c>
      <c r="H258" s="2" t="inlineStr">
        <is>
          <t>odevzdání certifikátů|
odevzdání certifikátů CBAM|
odevzdání</t>
        </is>
      </c>
      <c r="I258" s="2" t="inlineStr">
        <is>
          <t>3|
3|
3</t>
        </is>
      </c>
      <c r="J258" s="2" t="inlineStr">
        <is>
          <t xml:space="preserve">|
|
</t>
        </is>
      </c>
      <c r="K258" t="inlineStr">
        <is>
          <t>započtení certifikátů CBAM vůči deklarovaným emisím obsaženým v dovezeném zboží</t>
        </is>
      </c>
      <c r="L258" s="2" t="inlineStr">
        <is>
          <t>returnering af CBAM-certifikater|
returnering</t>
        </is>
      </c>
      <c r="M258" s="2" t="inlineStr">
        <is>
          <t>3|
3</t>
        </is>
      </c>
      <c r="N258" s="2" t="inlineStr">
        <is>
          <t xml:space="preserve">|
</t>
        </is>
      </c>
      <c r="O258" t="inlineStr">
        <is>
          <t>modregning af &lt;a href="https://iate.europa.eu/entry/result/3599761/all" target="_blank"&gt;CBAM-certifikater&lt;/a&gt; i de angivne &lt;a href="https://iate.europa.eu/entry/result/3599759/da" target="_blank"&gt;indlejrede emissioner&lt;/a&gt; i importerede varer</t>
        </is>
      </c>
      <c r="P258" s="2" t="inlineStr">
        <is>
          <t>Abgabe von Zertifikaten|
Abgabe von CBAM-Zertifikaten</t>
        </is>
      </c>
      <c r="Q258" s="2" t="inlineStr">
        <is>
          <t>3|
3</t>
        </is>
      </c>
      <c r="R258" s="2" t="inlineStr">
        <is>
          <t xml:space="preserve">|
</t>
        </is>
      </c>
      <c r="S258" t="inlineStr">
        <is>
          <t>Verrechnung von &lt;a href="https://iate.europa.eu/entry/result/3599761/all" target="_blank"&gt;CBAM-Zertifikaten&lt;/a&gt; mit den angemeldeten &lt;a href="https://iate.europa.eu/entry/result/3599759/all" target="_blank"&gt;grauen Emissionen&lt;/a&gt;, die mit eingeführten Waren verbunden sind</t>
        </is>
      </c>
      <c r="T258" s="2" t="inlineStr">
        <is>
          <t>παράδοση πιστοποιητικών</t>
        </is>
      </c>
      <c r="U258" s="2" t="inlineStr">
        <is>
          <t>3</t>
        </is>
      </c>
      <c r="V258" s="2" t="inlineStr">
        <is>
          <t/>
        </is>
      </c>
      <c r="W258" t="inlineStr">
        <is>
          <t>συμψηφισμός των &lt;a href="https://iate.europa.eu/entry/result/3599761/en-el" target="_blank"&gt;πιστοποιητικών ΜΣΠΑ&lt;/a&gt; έναντι των δηλωμένων &lt;a href="https://iate.europa.eu/entry/result/3599759/en-el" target="_blank"&gt;ενσωματωμένων εκπομπών&lt;/a&gt; σε εισαγόμενα εμπορεύματα</t>
        </is>
      </c>
      <c r="X258" s="2" t="inlineStr">
        <is>
          <t>surrendering|
surrender of CBAM certificates|
surrendering CBAM certificates|
surrendering of certificates</t>
        </is>
      </c>
      <c r="Y258" s="2" t="inlineStr">
        <is>
          <t>3|
3|
3|
3</t>
        </is>
      </c>
      <c r="Z258" s="2" t="inlineStr">
        <is>
          <t xml:space="preserve">|
|
|
</t>
        </is>
      </c>
      <c r="AA258" t="inlineStr">
        <is>
          <t>offsetting of &lt;a href="https://iate.europa.eu/entry/result/3599761/en" target="_blank"&gt;&lt;i&gt;CBAM certificates &lt;/i&gt;&lt;/a&gt; against the
declared &lt;a href="https://iate.europa.eu/entry/result/3599759/en" target="_blank"&gt;&lt;i&gt;embedded emissions&lt;/i&gt;&lt;/a&gt; in imported goods</t>
        </is>
      </c>
      <c r="AB258" s="2" t="inlineStr">
        <is>
          <t>entrega de certificados MAFC|
entrega|
entrega de certificados</t>
        </is>
      </c>
      <c r="AC258" s="2" t="inlineStr">
        <is>
          <t>3|
3|
3</t>
        </is>
      </c>
      <c r="AD258" s="2" t="inlineStr">
        <is>
          <t xml:space="preserve">|
|
</t>
        </is>
      </c>
      <c r="AE258" t="inlineStr">
        <is>
          <t>Compensación de &lt;a href="https://iate.europa.eu/entry/result/3599761/es" target="_blank"&gt;certificados MAFC&lt;/a&gt; en relación con las emisiones implícitas declaradas en las mercancías importadas.</t>
        </is>
      </c>
      <c r="AF258" s="2" t="inlineStr">
        <is>
          <t>CBAMi sertifikaatide tagastamine|
tagastamine</t>
        </is>
      </c>
      <c r="AG258" s="2" t="inlineStr">
        <is>
          <t>2|
2</t>
        </is>
      </c>
      <c r="AH258" s="2" t="inlineStr">
        <is>
          <t xml:space="preserve">|
</t>
        </is>
      </c>
      <c r="AI258" t="inlineStr">
        <is>
          <t>&lt;i&gt;CBAMi sertifikaatide&lt;/i&gt; &lt;a href="/entry/result/3599761/all" id="ENTRY_TO_ENTRY_CONVERTER" target="_blank"&gt;IATE:3599761&lt;/a&gt; tasaarveldamine imporditud kaubas sisalduvate deklareeritud heitkogustega</t>
        </is>
      </c>
      <c r="AJ258" s="2" t="inlineStr">
        <is>
          <t>palauttaminen|
CBAM-todistusten palautus|
CBAM-todistusten palauttaminen</t>
        </is>
      </c>
      <c r="AK258" s="2" t="inlineStr">
        <is>
          <t>3|
3|
3</t>
        </is>
      </c>
      <c r="AL258" s="2" t="inlineStr">
        <is>
          <t xml:space="preserve">|
|
</t>
        </is>
      </c>
      <c r="AM258" t="inlineStr">
        <is>
          <t>tuontitavaroiden ilmoitettujen&lt;a href="https://iate.europa.eu/entry/result/3599759/fi" target="_blank"&gt; sitoutuneiden päästöjen&lt;/a&gt; kompensoiminen&lt;a href="https://iate.europa.eu/entry/result/3599761/fi" target="_blank"&gt; CBAM-todistuksilla&lt;/a&gt;</t>
        </is>
      </c>
      <c r="AN258" s="2" t="inlineStr">
        <is>
          <t>restitution des certificats MACF|
restitution</t>
        </is>
      </c>
      <c r="AO258" s="2" t="inlineStr">
        <is>
          <t>3|
3</t>
        </is>
      </c>
      <c r="AP258" s="2" t="inlineStr">
        <is>
          <t xml:space="preserve">|
</t>
        </is>
      </c>
      <c r="AQ258" t="inlineStr">
        <is>
          <t>compensation par les &lt;a href="https://iate.europa.eu/entry/result/3599761/fr" target="_blank"&gt;certificats MACF&lt;/a&gt; des &lt;a href="https://iate.europa.eu/entry/result/3599759/fr" target="_blank"&gt;émissions intrinsèques&lt;/a&gt; déclarées des marchandises importées</t>
        </is>
      </c>
      <c r="AR258" s="2" t="inlineStr">
        <is>
          <t>tabhairt suas deimhnithe SCCT</t>
        </is>
      </c>
      <c r="AS258" s="2" t="inlineStr">
        <is>
          <t>3</t>
        </is>
      </c>
      <c r="AT258" s="2" t="inlineStr">
        <is>
          <t/>
        </is>
      </c>
      <c r="AU258" t="inlineStr">
        <is>
          <t/>
        </is>
      </c>
      <c r="AV258" s="2" t="inlineStr">
        <is>
          <t>predaja certifikata o CBAM-u|
predaja certifikata|
predaja</t>
        </is>
      </c>
      <c r="AW258" s="2" t="inlineStr">
        <is>
          <t>3|
3|
3</t>
        </is>
      </c>
      <c r="AX258" s="2" t="inlineStr">
        <is>
          <t xml:space="preserve">|
|
</t>
        </is>
      </c>
      <c r="AY258" t="inlineStr">
        <is>
          <t>kompenziranje certifikata o CBAM-u s obzirom na deklarirane ugrađene emisije u uvezenoj robi</t>
        </is>
      </c>
      <c r="AZ258" s="2" t="inlineStr">
        <is>
          <t>CBAM-tanúsítványok leadása|
tanúsítványok leadása</t>
        </is>
      </c>
      <c r="BA258" s="2" t="inlineStr">
        <is>
          <t>3|
3</t>
        </is>
      </c>
      <c r="BB258" s="2" t="inlineStr">
        <is>
          <t xml:space="preserve">|
</t>
        </is>
      </c>
      <c r="BC258" t="inlineStr">
        <is>
          <t/>
        </is>
      </c>
      <c r="BD258" s="2" t="inlineStr">
        <is>
          <t>restituzione di certificati CBAM|
restituzione di certificati</t>
        </is>
      </c>
      <c r="BE258" s="2" t="inlineStr">
        <is>
          <t>3|
3</t>
        </is>
      </c>
      <c r="BF258" s="2" t="inlineStr">
        <is>
          <t xml:space="preserve">|
</t>
        </is>
      </c>
      <c r="BG258" t="inlineStr">
        <is>
          <t>compensazione dei &lt;a href="https://iate.europa.eu/entry/result/3599761/it" target="_blank"&gt;certificati CBAM&lt;/a&gt; con le &lt;a href="https://iate.europa.eu/entry/result/3599759/it" target="_blank"&gt;emissioni incorporate&lt;/a&gt; dichiarate nelle merci importate</t>
        </is>
      </c>
      <c r="BH258" s="2" t="inlineStr">
        <is>
          <t>atsisakymas|
sertifikatų atsisakymas|
PADKM sertifikatų atsisakymas</t>
        </is>
      </c>
      <c r="BI258" s="2" t="inlineStr">
        <is>
          <t>3|
3|
3</t>
        </is>
      </c>
      <c r="BJ258" s="2" t="inlineStr">
        <is>
          <t xml:space="preserve">|
|
</t>
        </is>
      </c>
      <c r="BK258" t="inlineStr">
        <is>
          <t>deklaruoto importuotoms prekėms būdingo išmetamo ŠESD kiekio kompensavimas PADKM sertifikatais</t>
        </is>
      </c>
      <c r="BL258" s="2" t="inlineStr">
        <is>
          <t>OIM sertifikātu nodošana</t>
        </is>
      </c>
      <c r="BM258" s="2" t="inlineStr">
        <is>
          <t>2</t>
        </is>
      </c>
      <c r="BN258" s="2" t="inlineStr">
        <is>
          <t/>
        </is>
      </c>
      <c r="BO258" t="inlineStr">
        <is>
          <t>&lt;a href="https://iate.europa.eu/entry/result/3599761/lv" target="_blank"&gt;OIM sertifikātu&lt;/a&gt; nodošana par deklarētajām iegultajām emisijām importētajās precēs</t>
        </is>
      </c>
      <c r="BP258" s="2" t="inlineStr">
        <is>
          <t>ċediment taċ-ċertifikati CBAM|
ċediment taċ-ċertifikati|
ċediment</t>
        </is>
      </c>
      <c r="BQ258" s="2" t="inlineStr">
        <is>
          <t>3|
3|
3</t>
        </is>
      </c>
      <c r="BR258" s="2" t="inlineStr">
        <is>
          <t xml:space="preserve">|
|
</t>
        </is>
      </c>
      <c r="BS258" t="inlineStr">
        <is>
          <t>l-ikkumpensar ta' ċertifikati CBAM mal-emissjonijiet integrati fil-merkanzija importatat</t>
        </is>
      </c>
      <c r="BT258" s="2" t="inlineStr">
        <is>
          <t>inlevering|
inlevering van CBAM-certificaten|
inlevering van certificaten</t>
        </is>
      </c>
      <c r="BU258" s="2" t="inlineStr">
        <is>
          <t>3|
3|
3</t>
        </is>
      </c>
      <c r="BV258" s="2" t="inlineStr">
        <is>
          <t xml:space="preserve">|
|
</t>
        </is>
      </c>
      <c r="BW258" t="inlineStr">
        <is>
          <t>"verrekening van CBAM-certificaten met de aangegeven ingebedde emissies in ingevoerde goederen"</t>
        </is>
      </c>
      <c r="BX258" s="2" t="inlineStr">
        <is>
          <t>przekazanie certyfikatów CBAM do umorzenia|
przekazanie certyfikatów do umorzenia|
umorzenie</t>
        </is>
      </c>
      <c r="BY258" s="2" t="inlineStr">
        <is>
          <t>3|
3|
3</t>
        </is>
      </c>
      <c r="BZ258" s="2" t="inlineStr">
        <is>
          <t xml:space="preserve">|
|
</t>
        </is>
      </c>
      <c r="CA258" t="inlineStr">
        <is>
          <t>odliczenie &lt;a href="https://iate.europa.eu/entry/result/3599761/pl" target="_blank"&gt;certyfikatów CBAM&lt;/a&gt; od zadeklarowanych &lt;a href="https://iate.europa.eu/entry/result/3599759/pl" target="_blank"&gt;emisji wbudowanych&lt;/a&gt; związanych z towarami przywożonymi</t>
        </is>
      </c>
      <c r="CB258" s="2" t="inlineStr">
        <is>
          <t>restituição de certificados MACF|
restituição de certificados</t>
        </is>
      </c>
      <c r="CC258" s="2" t="inlineStr">
        <is>
          <t>3|
3</t>
        </is>
      </c>
      <c r="CD258" s="2" t="inlineStr">
        <is>
          <t xml:space="preserve">|
</t>
        </is>
      </c>
      <c r="CE258" t="inlineStr">
        <is>
          <t>Compensação dos certificados MACF relativamente às emissões incorporadas declaradas em mercadorias importadas.</t>
        </is>
      </c>
      <c r="CF258" s="2" t="inlineStr">
        <is>
          <t>restituire a certificatelor CBAM</t>
        </is>
      </c>
      <c r="CG258" s="2" t="inlineStr">
        <is>
          <t>3</t>
        </is>
      </c>
      <c r="CH258" s="2" t="inlineStr">
        <is>
          <t/>
        </is>
      </c>
      <c r="CI258" t="inlineStr">
        <is>
          <t>compensare a &lt;a href="https://iate.europa.eu/entry/result/3599761/ro" target="_blank"&gt;certificatelor CBAM&lt;/a&gt; cu emisiile încorporate declarate ale mărfurilor importate</t>
        </is>
      </c>
      <c r="CJ258" s="2" t="inlineStr">
        <is>
          <t>odovzdávanie certifikátov|
odovzdanie certifikátov CBAM|
odovzdať|
odovzdávanie certifikátov CBAM</t>
        </is>
      </c>
      <c r="CK258" s="2" t="inlineStr">
        <is>
          <t>3|
3|
3|
3</t>
        </is>
      </c>
      <c r="CL258" s="2" t="inlineStr">
        <is>
          <t xml:space="preserve">|
|
|
</t>
        </is>
      </c>
      <c r="CM258" t="inlineStr">
        <is>
          <t>započítanie &lt;a href="https://iate.europa.eu/entry/result/3599761/sk" target="_blank"&gt;certifikátov CBAM&lt;/a&gt; proti deklarovaným &lt;a href="https://iate.europa.eu/entry/result/3599759/sk" target="_blank"&gt;viazaným emisiám&lt;/a&gt; v dovezenom tovare</t>
        </is>
      </c>
      <c r="CN258" s="2" t="inlineStr">
        <is>
          <t>predajanje kuponov CBAM|
predajanje kuponov|
predajanje|
predaja kuponov CBAM</t>
        </is>
      </c>
      <c r="CO258" s="2" t="inlineStr">
        <is>
          <t>3|
3|
3|
3</t>
        </is>
      </c>
      <c r="CP258" s="2" t="inlineStr">
        <is>
          <t xml:space="preserve">|
|
|
</t>
        </is>
      </c>
      <c r="CQ258" t="inlineStr">
        <is>
          <t>pobotanje &lt;a href="https://iate.europa.eu/entry/result/3599761/sl" target="_blank"&gt;kuponov CBAM&lt;/a&gt; z deklariranimi &lt;a href="https://iate.europa.eu/entry/result/3599759/sl" target="_blank"&gt;emisijami, vgrajenimi&lt;/a&gt; v uvoženem blagu</t>
        </is>
      </c>
      <c r="CR258" s="2" t="inlineStr">
        <is>
          <t>överlämnande av CBAM-certifikat</t>
        </is>
      </c>
      <c r="CS258" s="2" t="inlineStr">
        <is>
          <t>3</t>
        </is>
      </c>
      <c r="CT258" s="2" t="inlineStr">
        <is>
          <t/>
        </is>
      </c>
      <c r="CU258" t="inlineStr">
        <is>
          <t/>
        </is>
      </c>
    </row>
    <row r="259">
      <c r="A259" s="1" t="str">
        <f>HYPERLINK("https://iate.europa.eu/entry/result/3619507/all", "3619507")</f>
        <v>3619507</v>
      </c>
      <c r="B259" t="inlineStr">
        <is>
          <t>ENVIRONMENT</t>
        </is>
      </c>
      <c r="C259" t="inlineStr">
        <is>
          <t>ENVIRONMENT|environmental policy|climate change policy|emission trading|EU Emissions Trading Scheme</t>
        </is>
      </c>
      <c r="D259" s="2" t="inlineStr">
        <is>
          <t>действителни емисии</t>
        </is>
      </c>
      <c r="E259" s="2" t="inlineStr">
        <is>
          <t>3</t>
        </is>
      </c>
      <c r="F259" s="2" t="inlineStr">
        <is>
          <t/>
        </is>
      </c>
      <c r="G259" t="inlineStr">
        <is>
          <t>емисиите, изчислени въз основа на първични данни от производствените процеси на стоки</t>
        </is>
      </c>
      <c r="H259" s="2" t="inlineStr">
        <is>
          <t>skutečné emise</t>
        </is>
      </c>
      <c r="I259" s="2" t="inlineStr">
        <is>
          <t>3</t>
        </is>
      </c>
      <c r="J259" s="2" t="inlineStr">
        <is>
          <t/>
        </is>
      </c>
      <c r="K259" t="inlineStr">
        <is>
          <t>emise vypočítané na základě primárních údajů vztahujících se k výrobním procesům zboží</t>
        </is>
      </c>
      <c r="L259" s="2" t="inlineStr">
        <is>
          <t>faktiske emissioner</t>
        </is>
      </c>
      <c r="M259" s="2" t="inlineStr">
        <is>
          <t>3</t>
        </is>
      </c>
      <c r="N259" s="2" t="inlineStr">
        <is>
          <t/>
        </is>
      </c>
      <c r="O259" t="inlineStr">
        <is>
          <t>emissioner beregnet på grundlag af primære data fra &lt;a href="https://iate.europa.eu/entry/result/142052/da" target="_blank"&gt;produktionsprocesserne&lt;/a&gt; for varer</t>
        </is>
      </c>
      <c r="P259" s="2" t="inlineStr">
        <is>
          <t>tatsächliche Emissionen</t>
        </is>
      </c>
      <c r="Q259" s="2" t="inlineStr">
        <is>
          <t>3</t>
        </is>
      </c>
      <c r="R259" s="2" t="inlineStr">
        <is>
          <t/>
        </is>
      </c>
      <c r="S259" t="inlineStr">
        <is>
          <t>Emissionen, die auf der Grundlage von Primärdaten aus den Verfahren zur Warenherstellung berechnet werden</t>
        </is>
      </c>
      <c r="T259" s="2" t="inlineStr">
        <is>
          <t>πραγματικές εκπομπές</t>
        </is>
      </c>
      <c r="U259" s="2" t="inlineStr">
        <is>
          <t>3</t>
        </is>
      </c>
      <c r="V259" s="2" t="inlineStr">
        <is>
          <t/>
        </is>
      </c>
      <c r="W259" t="inlineStr">
        <is>
          <t>εκπομπές που υπολογίζονται με βάση πρωτογενή δεδομένα από τις &lt;a href="https://iate.europa.eu/entry/result/1145612/en-el" target="_blank"&gt;διεργασίες παραγωγής&lt;/a&gt; των εμπορευμάτων</t>
        </is>
      </c>
      <c r="X259" s="2" t="inlineStr">
        <is>
          <t>actual emissions</t>
        </is>
      </c>
      <c r="Y259" s="2" t="inlineStr">
        <is>
          <t>3</t>
        </is>
      </c>
      <c r="Z259" s="2" t="inlineStr">
        <is>
          <t/>
        </is>
      </c>
      <c r="AA259" t="inlineStr">
        <is>
          <t>emissions calculated based on primary data from
the &lt;i&gt;&lt;a href="https://iate.europa.eu/entry/result/142052/en" target="_blank"&gt;production processes&lt;/a&gt;&lt;/i&gt; of goods</t>
        </is>
      </c>
      <c r="AB259" s="2" t="inlineStr">
        <is>
          <t>emisiones reales</t>
        </is>
      </c>
      <c r="AC259" s="2" t="inlineStr">
        <is>
          <t>3</t>
        </is>
      </c>
      <c r="AD259" s="2" t="inlineStr">
        <is>
          <t/>
        </is>
      </c>
      <c r="AE259" t="inlineStr">
        <is>
          <t>Emisiones calculadas a partir de datos primarios de los procesos de producción de mercancías.</t>
        </is>
      </c>
      <c r="AF259" s="2" t="inlineStr">
        <is>
          <t>tegelik heide|
tegelik heitkogus</t>
        </is>
      </c>
      <c r="AG259" s="2" t="inlineStr">
        <is>
          <t>3|
3</t>
        </is>
      </c>
      <c r="AH259" s="2" t="inlineStr">
        <is>
          <t xml:space="preserve">|
</t>
        </is>
      </c>
      <c r="AI259" t="inlineStr">
        <is>
          <t>heide, mis on arvutatud kaupade &lt;i&gt;tootmisprotsesside&lt;/i&gt; &lt;a href="/entry/result/142052/all" id="ENTRY_TO_ENTRY_CONVERTER" target="_blank"&gt;IATE:142052&lt;/a&gt; &lt;i&gt;esmaste andmete&lt;/i&gt; &lt;a href="/entry/result/3588445/all" id="ENTRY_TO_ENTRY_CONVERTER" target="_blank"&gt;IATE:3588445&lt;/a&gt; põhjal</t>
        </is>
      </c>
      <c r="AJ259" s="2" t="inlineStr">
        <is>
          <t>todelliset päästöt</t>
        </is>
      </c>
      <c r="AK259" s="2" t="inlineStr">
        <is>
          <t>3</t>
        </is>
      </c>
      <c r="AL259" s="2" t="inlineStr">
        <is>
          <t/>
        </is>
      </c>
      <c r="AM259" t="inlineStr">
        <is>
          <t>päästöt, jotka lasketaan tavaroiden &lt;a href="https://iate.europa.eu/entry/result/1145612/fi" target="_blank"&gt;tuotantoprosessien&lt;/a&gt; primaaridatan perusteella</t>
        </is>
      </c>
      <c r="AN259" s="2" t="inlineStr">
        <is>
          <t>émissions réelles</t>
        </is>
      </c>
      <c r="AO259" s="2" t="inlineStr">
        <is>
          <t>3</t>
        </is>
      </c>
      <c r="AP259" s="2" t="inlineStr">
        <is>
          <t/>
        </is>
      </c>
      <c r="AQ259" t="inlineStr">
        <is>
          <t>émissions calculées à partir des données primaires provenant des processus de production des marchandises</t>
        </is>
      </c>
      <c r="AR259" s="2" t="inlineStr">
        <is>
          <t>astaíochtaí iarbhír</t>
        </is>
      </c>
      <c r="AS259" s="2" t="inlineStr">
        <is>
          <t>3</t>
        </is>
      </c>
      <c r="AT259" s="2" t="inlineStr">
        <is>
          <t/>
        </is>
      </c>
      <c r="AU259" t="inlineStr">
        <is>
          <t>na hastaíochtaí a ríomhtar bunaithe ar shonraí príomhúla ó na próisis táirgthe earraí</t>
        </is>
      </c>
      <c r="AV259" s="2" t="inlineStr">
        <is>
          <t>stvarne emisije</t>
        </is>
      </c>
      <c r="AW259" s="2" t="inlineStr">
        <is>
          <t>3</t>
        </is>
      </c>
      <c r="AX259" s="2" t="inlineStr">
        <is>
          <t/>
        </is>
      </c>
      <c r="AY259" t="inlineStr">
        <is>
          <t>emisije izračunane na temelju primarnih podataka iz postupaka proizvodnje robe</t>
        </is>
      </c>
      <c r="AZ259" s="2" t="inlineStr">
        <is>
          <t>tényleges kibocsátás</t>
        </is>
      </c>
      <c r="BA259" s="2" t="inlineStr">
        <is>
          <t>4</t>
        </is>
      </c>
      <c r="BB259" s="2" t="inlineStr">
        <is>
          <t/>
        </is>
      </c>
      <c r="BC259" t="inlineStr">
        <is>
          <t>az áruk előállítási folyamataiból származó elsődleges adatok alapján számított kibocsátás</t>
        </is>
      </c>
      <c r="BD259" s="2" t="inlineStr">
        <is>
          <t>emissioni effettive</t>
        </is>
      </c>
      <c r="BE259" s="2" t="inlineStr">
        <is>
          <t>3</t>
        </is>
      </c>
      <c r="BF259" s="2" t="inlineStr">
        <is>
          <t/>
        </is>
      </c>
      <c r="BG259" t="inlineStr">
        <is>
          <t>emissioni calcolate sulla base dei dati primari derivanti dai processi di produzione delle merci</t>
        </is>
      </c>
      <c r="BH259" s="2" t="inlineStr">
        <is>
          <t>faktinis išmetamas ŠESD kiekis</t>
        </is>
      </c>
      <c r="BI259" s="2" t="inlineStr">
        <is>
          <t>3</t>
        </is>
      </c>
      <c r="BJ259" s="2" t="inlineStr">
        <is>
          <t/>
        </is>
      </c>
      <c r="BK259" t="inlineStr">
        <is>
          <t>išmetamas ŠESD kiekis, apskaičiuojamas remiantis pirminiais prekių gamybos procesų duomenimis</t>
        </is>
      </c>
      <c r="BL259" s="2" t="inlineStr">
        <is>
          <t>faktiskās emisijas</t>
        </is>
      </c>
      <c r="BM259" s="2" t="inlineStr">
        <is>
          <t>3</t>
        </is>
      </c>
      <c r="BN259" s="2" t="inlineStr">
        <is>
          <t/>
        </is>
      </c>
      <c r="BO259" t="inlineStr">
        <is>
          <t>emisijas, kas aprēķinātas, pamatojoties uz primārajiem datiem par preču ražošanas procesiem</t>
        </is>
      </c>
      <c r="BP259" s="2" t="inlineStr">
        <is>
          <t>emissjonijiet reali</t>
        </is>
      </c>
      <c r="BQ259" s="2" t="inlineStr">
        <is>
          <t>3</t>
        </is>
      </c>
      <c r="BR259" s="2" t="inlineStr">
        <is>
          <t/>
        </is>
      </c>
      <c r="BS259" t="inlineStr">
        <is>
          <t>emissjonijiet ikkalkulati abbażi tad-&lt;i&gt;data &lt;/i&gt;primarja mill-proċessi tal-produzzjoni tal-merkanzija</t>
        </is>
      </c>
      <c r="BT259" s="2" t="inlineStr">
        <is>
          <t>werkelijke emissies</t>
        </is>
      </c>
      <c r="BU259" s="2" t="inlineStr">
        <is>
          <t>3</t>
        </is>
      </c>
      <c r="BV259" s="2" t="inlineStr">
        <is>
          <t/>
        </is>
      </c>
      <c r="BW259" t="inlineStr">
        <is>
          <t>"emissies die zijn berekend op basis van primaire gegevens van de productieprocessen van goederen"</t>
        </is>
      </c>
      <c r="BX259" s="2" t="inlineStr">
        <is>
          <t>rzeczywiste emisje</t>
        </is>
      </c>
      <c r="BY259" s="2" t="inlineStr">
        <is>
          <t>3</t>
        </is>
      </c>
      <c r="BZ259" s="2" t="inlineStr">
        <is>
          <t/>
        </is>
      </c>
      <c r="CA259" t="inlineStr">
        <is>
          <t>emisje obliczone na podstawie danych pierwotnych dotyczących procesów produkcji towarów</t>
        </is>
      </c>
      <c r="CB259" s="2" t="inlineStr">
        <is>
          <t>emissões reais</t>
        </is>
      </c>
      <c r="CC259" s="2" t="inlineStr">
        <is>
          <t>3</t>
        </is>
      </c>
      <c r="CD259" s="2" t="inlineStr">
        <is>
          <t/>
        </is>
      </c>
      <c r="CE259" t="inlineStr">
        <is>
          <t>Emissões calculadas com base em dados primários dos processos de produção de mercadorias.</t>
        </is>
      </c>
      <c r="CF259" s="2" t="inlineStr">
        <is>
          <t>emisii reale</t>
        </is>
      </c>
      <c r="CG259" s="2" t="inlineStr">
        <is>
          <t>3</t>
        </is>
      </c>
      <c r="CH259" s="2" t="inlineStr">
        <is>
          <t/>
        </is>
      </c>
      <c r="CI259" t="inlineStr">
        <is>
          <t>emisiile calculate pe baza datelor primare din procesele de producție a mărfurilor</t>
        </is>
      </c>
      <c r="CJ259" s="2" t="inlineStr">
        <is>
          <t>skutočné emisie</t>
        </is>
      </c>
      <c r="CK259" s="2" t="inlineStr">
        <is>
          <t>3</t>
        </is>
      </c>
      <c r="CL259" s="2" t="inlineStr">
        <is>
          <t/>
        </is>
      </c>
      <c r="CM259" t="inlineStr">
        <is>
          <t>emisie vypočítané na základe primárnych údajov z výrobných procesov tovaru</t>
        </is>
      </c>
      <c r="CN259" s="2" t="inlineStr">
        <is>
          <t>dejanske emisije</t>
        </is>
      </c>
      <c r="CO259" s="2" t="inlineStr">
        <is>
          <t>3</t>
        </is>
      </c>
      <c r="CP259" s="2" t="inlineStr">
        <is>
          <t/>
        </is>
      </c>
      <c r="CQ259" t="inlineStr">
        <is>
          <t>emisije, izračunane na podlagi primarnih podatkov iz &lt;a href="https://iate.europa.eu/entry/result/1145612/sl" target="_blank"&gt;proizvodnih procesov&lt;/a&gt; blaga</t>
        </is>
      </c>
      <c r="CR259" s="2" t="inlineStr">
        <is>
          <t>faktiska utsläpp</t>
        </is>
      </c>
      <c r="CS259" s="2" t="inlineStr">
        <is>
          <t>3</t>
        </is>
      </c>
      <c r="CT259" s="2" t="inlineStr">
        <is>
          <t/>
        </is>
      </c>
      <c r="CU259" t="inlineStr">
        <is>
          <t>utsläpp beräknade på grundval av primära data från produktionsprocesser för varor</t>
        </is>
      </c>
    </row>
    <row r="260">
      <c r="A260" s="1" t="str">
        <f>HYPERLINK("https://iate.europa.eu/entry/result/3599767/all", "3599767")</f>
        <v>3599767</v>
      </c>
      <c r="B260" t="inlineStr">
        <is>
          <t>ENERGY;TRADE</t>
        </is>
      </c>
      <c r="C260" t="inlineStr">
        <is>
          <t>ENERGY|electrical and nuclear industries|electrical industry|electrical energy;TRADE|trade</t>
        </is>
      </c>
      <c r="D260" s="2" t="inlineStr">
        <is>
          <t>явно разпределяне на преносна способност</t>
        </is>
      </c>
      <c r="E260" s="2" t="inlineStr">
        <is>
          <t>3</t>
        </is>
      </c>
      <c r="F260" s="2" t="inlineStr">
        <is>
          <t/>
        </is>
      </c>
      <c r="G260" t="inlineStr">
        <is>
          <t>разпределяне на трансграничната преносна способност отделно от търговията с електроенергия</t>
        </is>
      </c>
      <c r="H260" s="2" t="inlineStr">
        <is>
          <t>explicitní přidělování kapacity</t>
        </is>
      </c>
      <c r="I260" s="2" t="inlineStr">
        <is>
          <t>3</t>
        </is>
      </c>
      <c r="J260" s="2" t="inlineStr">
        <is>
          <t/>
        </is>
      </c>
      <c r="K260" t="inlineStr">
        <is>
          <t>přidělování přeshraniční přenosové kapacity mimo rámec obchodování s elektřinou</t>
        </is>
      </c>
      <c r="L260" s="2" t="inlineStr">
        <is>
          <t>eksplicit kapacitetstildeling</t>
        </is>
      </c>
      <c r="M260" s="2" t="inlineStr">
        <is>
          <t>3</t>
        </is>
      </c>
      <c r="N260" s="2" t="inlineStr">
        <is>
          <t/>
        </is>
      </c>
      <c r="O260" t="inlineStr">
        <is>
          <t>tildeling af grænseoverskridende transmissionskapacitet, der er adskilt fra handelen med elektricitet</t>
        </is>
      </c>
      <c r="P260" s="2" t="inlineStr">
        <is>
          <t>explizite Kapazitätsvergabe</t>
        </is>
      </c>
      <c r="Q260" s="2" t="inlineStr">
        <is>
          <t>3</t>
        </is>
      </c>
      <c r="R260" s="2" t="inlineStr">
        <is>
          <t/>
        </is>
      </c>
      <c r="S260" t="inlineStr">
        <is>
          <t>vom Stromhandel getrennte Vergabe grenzüberschreitender Übertragungskapazität</t>
        </is>
      </c>
      <c r="T260" s="2" t="inlineStr">
        <is>
          <t>άμεση κατανομή δυναμικότητας</t>
        </is>
      </c>
      <c r="U260" s="2" t="inlineStr">
        <is>
          <t>3</t>
        </is>
      </c>
      <c r="V260" s="2" t="inlineStr">
        <is>
          <t/>
        </is>
      </c>
      <c r="W260" t="inlineStr">
        <is>
          <t>κατανομή διασυνοριακής δυναμικότητας μεταφοράς, χωριστή από τις συναλλαγές ηλεκτρικής ενέργειας</t>
        </is>
      </c>
      <c r="X260" s="2" t="inlineStr">
        <is>
          <t>explicit capacity allocation</t>
        </is>
      </c>
      <c r="Y260" s="2" t="inlineStr">
        <is>
          <t>3</t>
        </is>
      </c>
      <c r="Z260" s="2" t="inlineStr">
        <is>
          <t/>
        </is>
      </c>
      <c r="AA260" t="inlineStr">
        <is>
          <t>allocation of cross-border transmission capacity
separate from the trade of electricity</t>
        </is>
      </c>
      <c r="AB260" s="2" t="inlineStr">
        <is>
          <t>asignación explícita de capacidad</t>
        </is>
      </c>
      <c r="AC260" s="2" t="inlineStr">
        <is>
          <t>3</t>
        </is>
      </c>
      <c r="AD260" s="2" t="inlineStr">
        <is>
          <t/>
        </is>
      </c>
      <c r="AE260" t="inlineStr">
        <is>
          <t>Asignación de capacidad de transporte transfronteriza distinta del comercio de electricidad.</t>
        </is>
      </c>
      <c r="AF260" s="2" t="inlineStr">
        <is>
          <t>võimsuse otsene jaotamine</t>
        </is>
      </c>
      <c r="AG260" s="2" t="inlineStr">
        <is>
          <t>3</t>
        </is>
      </c>
      <c r="AH260" s="2" t="inlineStr">
        <is>
          <t/>
        </is>
      </c>
      <c r="AI260" t="inlineStr">
        <is>
          <t>elektrienergiaga kauplemisest eraldatud piiriülese ülekandevõimsuse jaotamine</t>
        </is>
      </c>
      <c r="AJ260" s="2" t="inlineStr">
        <is>
          <t>eksplisiittisen kapasiteetin jakaminen</t>
        </is>
      </c>
      <c r="AK260" s="2" t="inlineStr">
        <is>
          <t>3</t>
        </is>
      </c>
      <c r="AL260" s="2" t="inlineStr">
        <is>
          <t/>
        </is>
      </c>
      <c r="AM260" t="inlineStr">
        <is>
          <t>rajat ylittävän siirtokapasiteetin jakaminen erillään sähkökaupasta</t>
        </is>
      </c>
      <c r="AN260" s="2" t="inlineStr">
        <is>
          <t>allocation explicite de la capacité</t>
        </is>
      </c>
      <c r="AO260" s="2" t="inlineStr">
        <is>
          <t>3</t>
        </is>
      </c>
      <c r="AP260" s="2" t="inlineStr">
        <is>
          <t/>
        </is>
      </c>
      <c r="AQ260" t="inlineStr">
        <is>
          <t>allocation de la capacité de transport transfrontalier distincte des échanges d’électricité</t>
        </is>
      </c>
      <c r="AR260" s="2" t="inlineStr">
        <is>
          <t>leithdháileadh acmhainneachta sainráite</t>
        </is>
      </c>
      <c r="AS260" s="2" t="inlineStr">
        <is>
          <t>3</t>
        </is>
      </c>
      <c r="AT260" s="2" t="inlineStr">
        <is>
          <t/>
        </is>
      </c>
      <c r="AU260" t="inlineStr">
        <is>
          <t>leithdháileadh acmhainne tarchurtha trasteorann ar leithligh ó thrádáil leictreachais</t>
        </is>
      </c>
      <c r="AV260" s="2" t="inlineStr">
        <is>
          <t>eksplicitna dodjela kapaciteta</t>
        </is>
      </c>
      <c r="AW260" s="2" t="inlineStr">
        <is>
          <t>3</t>
        </is>
      </c>
      <c r="AX260" s="2" t="inlineStr">
        <is>
          <t/>
        </is>
      </c>
      <c r="AY260" t="inlineStr">
        <is>
          <t>dodjela prekograničnog prijenosnog kapaciteta odvojenog od trgovine električnom energijom</t>
        </is>
      </c>
      <c r="AZ260" s="2" t="inlineStr">
        <is>
          <t>explicit kapacitásfelosztás</t>
        </is>
      </c>
      <c r="BA260" s="2" t="inlineStr">
        <is>
          <t>4</t>
        </is>
      </c>
      <c r="BB260" s="2" t="inlineStr">
        <is>
          <t/>
        </is>
      </c>
      <c r="BC260" t="inlineStr">
        <is>
          <t>a villamosenergia-kereskedelemtől elkülönülő határkeresztező átviteli kapacitásfelosztás</t>
        </is>
      </c>
      <c r="BD260" s="2" t="inlineStr">
        <is>
          <t>allocazione esplicita della capacità</t>
        </is>
      </c>
      <c r="BE260" s="2" t="inlineStr">
        <is>
          <t>3</t>
        </is>
      </c>
      <c r="BF260" s="2" t="inlineStr">
        <is>
          <t/>
        </is>
      </c>
      <c r="BG260" t="inlineStr">
        <is>
          <t>allocazione di capacità di trasmissione interzonale separata dallo scambio di energia elettrica</t>
        </is>
      </c>
      <c r="BH260" s="2" t="inlineStr">
        <is>
          <t>atsietas pralaidumo paskirstymas</t>
        </is>
      </c>
      <c r="BI260" s="2" t="inlineStr">
        <is>
          <t>3</t>
        </is>
      </c>
      <c r="BJ260" s="2" t="inlineStr">
        <is>
          <t/>
        </is>
      </c>
      <c r="BK260" t="inlineStr">
        <is>
          <t>tarpvalstybinio pralaidumo paskirstymas, nesusijęs su prekyba elektros energija</t>
        </is>
      </c>
      <c r="BL260" s="2" t="inlineStr">
        <is>
          <t>eksplicīta jaudas piešķiršana</t>
        </is>
      </c>
      <c r="BM260" s="2" t="inlineStr">
        <is>
          <t>2</t>
        </is>
      </c>
      <c r="BN260" s="2" t="inlineStr">
        <is>
          <t/>
        </is>
      </c>
      <c r="BO260" t="inlineStr">
        <is>
          <t>pārrobežu pārvades jaudas piešķiršana atsevišķi no elektroenerģijas tirdzniecības</t>
        </is>
      </c>
      <c r="BP260" s="2" t="inlineStr">
        <is>
          <t>allokazzjoni tal-kapaċità espliċita</t>
        </is>
      </c>
      <c r="BQ260" s="2" t="inlineStr">
        <is>
          <t>3</t>
        </is>
      </c>
      <c r="BR260" s="2" t="inlineStr">
        <is>
          <t/>
        </is>
      </c>
      <c r="BS260" t="inlineStr">
        <is>
          <t>l-allokazzjoni ta’ kapaċità ta’ trażmissjoni transfruntiera li tkun separata mill-kummerċ tal-elettriku</t>
        </is>
      </c>
      <c r="BT260" s="2" t="inlineStr">
        <is>
          <t>expliciete capaciteitstoewijzing</t>
        </is>
      </c>
      <c r="BU260" s="2" t="inlineStr">
        <is>
          <t>3</t>
        </is>
      </c>
      <c r="BV260" s="2" t="inlineStr">
        <is>
          <t/>
        </is>
      </c>
      <c r="BW260" t="inlineStr">
        <is>
          <t>"toewijzing van grensoverschrijdende transmissiecapaciteit los van de elektriciteitshandel"</t>
        </is>
      </c>
      <c r="BX260" s="2" t="inlineStr">
        <is>
          <t>alokacja zdolności przesyłowych typu explicit</t>
        </is>
      </c>
      <c r="BY260" s="2" t="inlineStr">
        <is>
          <t>3</t>
        </is>
      </c>
      <c r="BZ260" s="2" t="inlineStr">
        <is>
          <t/>
        </is>
      </c>
      <c r="CA260" t="inlineStr">
        <is>
          <t>alokacja zdolności przesyłowych wyodrębniona z obrotu energią elektryczną</t>
        </is>
      </c>
      <c r="CB260" s="2" t="inlineStr">
        <is>
          <t>atribuição explícita de capacidade</t>
        </is>
      </c>
      <c r="CC260" s="2" t="inlineStr">
        <is>
          <t>3</t>
        </is>
      </c>
      <c r="CD260" s="2" t="inlineStr">
        <is>
          <t/>
        </is>
      </c>
      <c r="CE260" t="inlineStr">
        <is>
          <t>Atribuição de capacidade de transporte transfronteiriço separada do comércio de eletricidade.</t>
        </is>
      </c>
      <c r="CF260" s="2" t="inlineStr">
        <is>
          <t>alocare explicită a capacității</t>
        </is>
      </c>
      <c r="CG260" s="2" t="inlineStr">
        <is>
          <t>3</t>
        </is>
      </c>
      <c r="CH260" s="2" t="inlineStr">
        <is>
          <t/>
        </is>
      </c>
      <c r="CI260" t="inlineStr">
        <is>
          <t>alocarea capacității de transport transfrontaliere separat de comerțul cu energie electrică</t>
        </is>
      </c>
      <c r="CJ260" s="2" t="inlineStr">
        <is>
          <t>explicitné prideľovanie kapacity</t>
        </is>
      </c>
      <c r="CK260" s="2" t="inlineStr">
        <is>
          <t>3</t>
        </is>
      </c>
      <c r="CL260" s="2" t="inlineStr">
        <is>
          <t/>
        </is>
      </c>
      <c r="CM260" t="inlineStr">
        <is>
          <t>prideľovanie cezhraničnej prenosovej kapacity oddelene od obchodu s elektrickou energiou</t>
        </is>
      </c>
      <c r="CN260" s="2" t="inlineStr">
        <is>
          <t>eksplicitna dodelitev zmogljivosti</t>
        </is>
      </c>
      <c r="CO260" s="2" t="inlineStr">
        <is>
          <t>3</t>
        </is>
      </c>
      <c r="CP260" s="2" t="inlineStr">
        <is>
          <t/>
        </is>
      </c>
      <c r="CQ260" t="inlineStr">
        <is>
          <t>dodeljevanje čezmejnih prenosnih zmogljivosti, ločeno od trgovanja z električno energijo</t>
        </is>
      </c>
      <c r="CR260" s="2" t="inlineStr">
        <is>
          <t>explicit kapacitetstilldelning|
explicit tilldelning av kapacitet</t>
        </is>
      </c>
      <c r="CS260" s="2" t="inlineStr">
        <is>
          <t>3|
3</t>
        </is>
      </c>
      <c r="CT260" s="2" t="inlineStr">
        <is>
          <t xml:space="preserve">|
</t>
        </is>
      </c>
      <c r="CU260" t="inlineStr">
        <is>
          <t>tilldelning av gränsöverskridande överföringskapacitet separat från handeln med el</t>
        </is>
      </c>
    </row>
    <row r="261">
      <c r="A261" s="1" t="str">
        <f>HYPERLINK("https://iate.europa.eu/entry/result/3619520/all", "3619520")</f>
        <v>3619520</v>
      </c>
      <c r="B261" t="inlineStr">
        <is>
          <t>ENVIRONMENT</t>
        </is>
      </c>
      <c r="C261" t="inlineStr">
        <is>
          <t>ENVIRONMENT|environmental policy|climate change policy|emission trading|EU Emissions Trading Scheme</t>
        </is>
      </c>
      <c r="D261" s="2" t="inlineStr">
        <is>
          <t>доклад за механизма за корекция на въглеродните емисии на границите</t>
        </is>
      </c>
      <c r="E261" s="2" t="inlineStr">
        <is>
          <t>3</t>
        </is>
      </c>
      <c r="F261" s="2" t="inlineStr">
        <is>
          <t/>
        </is>
      </c>
      <c r="G261" t="inlineStr">
        <is>
          <t/>
        </is>
      </c>
      <c r="H261" s="2" t="inlineStr">
        <is>
          <t>zpráva CBAM</t>
        </is>
      </c>
      <c r="I261" s="2" t="inlineStr">
        <is>
          <t>3</t>
        </is>
      </c>
      <c r="J261" s="2" t="inlineStr">
        <is>
          <t/>
        </is>
      </c>
      <c r="K261" t="inlineStr">
        <is>
          <t>zpráva, kterou za každé čtvrtletí předkládá každý deklarant a která obsahuje celkové množství každého druhu zboží, celkové skutečné obsažené emise, celkové skutečné obsažené nepřímé emise a cenu uhlíku splatnou v zemi původu za emise obsažené v dovezeném zboží</t>
        </is>
      </c>
      <c r="L261" s="2" t="inlineStr">
        <is>
          <t>CBAM-rapport</t>
        </is>
      </c>
      <c r="M261" s="2" t="inlineStr">
        <is>
          <t>3</t>
        </is>
      </c>
      <c r="N261" s="2" t="inlineStr">
        <is>
          <t/>
        </is>
      </c>
      <c r="O261" t="inlineStr">
        <is>
          <t>kvartalsrapport, der indeholder oplysninger om de varer, der er importeret i løbet af dette kvartal, og som skal forelægges af hver klarerer for den kompetente myndighed i importmedlemsstaten eller, hvis varer er blevet importeret til mere end én medlemsstat, for medlemsstatens kompetente myndighed efter klarererens valg senest en måned efter udgangen af hvert kvartal</t>
        </is>
      </c>
      <c r="P261" s="2" t="inlineStr">
        <is>
          <t>CBAM-Bericht</t>
        </is>
      </c>
      <c r="Q261" s="2" t="inlineStr">
        <is>
          <t>3</t>
        </is>
      </c>
      <c r="R261" s="2" t="inlineStr">
        <is>
          <t/>
        </is>
      </c>
      <c r="S261" t="inlineStr">
        <is>
          <t>Bericht mit Informationen zu den im jeweiligen Quartal eingeführten Waren, der von jedem &lt;a href="https://iate.europa.eu/entry/result/3599758/all" target="_blank"&gt;Anmelder&lt;/a&gt; spätestens einen Monat nach Quartalsende für jedes Quartal des Kalenderjahres an die zuständige Behörde des Einfuhrmitgliedstaats oder, wenn Waren in mehr als einen Mitgliedstaat eingeführt wurden, an die zuständige Behörde eines Mitgliedstaats seiner Wahl übermittelt wird</t>
        </is>
      </c>
      <c r="T261" s="2" t="inlineStr">
        <is>
          <t>έκθεση ΜΣΠΑ</t>
        </is>
      </c>
      <c r="U261" s="2" t="inlineStr">
        <is>
          <t>3</t>
        </is>
      </c>
      <c r="V261" s="2" t="inlineStr">
        <is>
          <t/>
        </is>
      </c>
      <c r="W261" t="inlineStr">
        <is>
          <t>έκθεση που πρέπει να υποβάλλει κάθε διασαφιστής για κάθε τρίμηνο ενός ημερολογιακού έτους στην αρμόδια αρχή του κράτους μέλους εισαγωγής ή, εάν τα εμπορεύματα εισήχθησαν σε περισσότερα από ένα κράτη μέλη, στην αρμόδια αρχή του κράτους μέλους που θα επιλέξει ο διασαφιστής, το αργότερο έναν μήνα μετά το τέλος κάθε τριμήνου και η οποία περιέχει στοιχεία σχετικά με τα εμπορεύματα που εισήχθησαν κατά τη διάρκεια του εκάστοτε τριμήνου</t>
        </is>
      </c>
      <c r="X261" s="2" t="inlineStr">
        <is>
          <t>carbon border adjustment mechanism report|
CBAM report</t>
        </is>
      </c>
      <c r="Y261" s="2" t="inlineStr">
        <is>
          <t>1|
3</t>
        </is>
      </c>
      <c r="Z261" s="2" t="inlineStr">
        <is>
          <t xml:space="preserve">|
</t>
        </is>
      </c>
      <c r="AA261" t="inlineStr">
        <is>
          <t>quarterly report containing information on the
goods imported during that quarter, to be submitted by each declarant to
the competent authority of the Member State of importation or, if goods have
been imported to more than one Member State, to the competent authority of the
Member State of the declarant’s choice, no later than one month after the end
of each quarter</t>
        </is>
      </c>
      <c r="AB261" s="2" t="inlineStr">
        <is>
          <t>informe MAFC</t>
        </is>
      </c>
      <c r="AC261" s="2" t="inlineStr">
        <is>
          <t>3</t>
        </is>
      </c>
      <c r="AD261" s="2" t="inlineStr">
        <is>
          <t/>
        </is>
      </c>
      <c r="AE261" t="inlineStr">
        <is>
          <t>En el contexto del&lt;a href="https://iate.europa.eu/entry/result/3579087/es" target="_blank"&gt; Mecanismo de Ajuste en Frontera por Carbono&lt;/a&gt;, informe trimestral con información sobre las mercancías importadas durante el trimestre cubierto y presentado por cada declarante a la autoridad competente del Estado miembro de importación o, si las mercancías se han importado en más de un Estado miembro, a la autoridad competente del Estado miembro que elija el declarante, en el plazo máximo de un mes después de finalizado el trimestre</t>
        </is>
      </c>
      <c r="AF261" s="2" t="inlineStr">
        <is>
          <t>CBAMi aruanne</t>
        </is>
      </c>
      <c r="AG261" s="2" t="inlineStr">
        <is>
          <t>2</t>
        </is>
      </c>
      <c r="AH261" s="2" t="inlineStr">
        <is>
          <t/>
        </is>
      </c>
      <c r="AI261" t="inlineStr">
        <is>
          <t>kord kvartalis esitatav aruanne, mis sisaldab teavet kõnealuse kvartali jooksul imporditud kaupade kohta, impordiliikmesriigi pädevale asutusele või, kui kaubad on imporditud rohkem kui ühte liikmesriiki, liikmesriigi pädevale asutusele deklarandi valikul hiljemalt ühe kuu jooksul pärast iga kvartali lõppu</t>
        </is>
      </c>
      <c r="AJ261" s="2" t="inlineStr">
        <is>
          <t>CBAM-raportti</t>
        </is>
      </c>
      <c r="AK261" s="2" t="inlineStr">
        <is>
          <t>3</t>
        </is>
      </c>
      <c r="AL261" s="2" t="inlineStr">
        <is>
          <t/>
        </is>
      </c>
      <c r="AM261" t="inlineStr">
        <is>
          <t>kunkin ilmoittajan kunkin vuosineljänneksen osalta tuojajäsenvaltion toimivaltaiselle viranomaiselle antama tuotuja tavaroita koskeva raportti tai, jos tavaroita on tuotu useampaan kuin yhteen jäsenvaltioon, ilmoittajan valitseman jäsenvaltion toimivaltaiselle viranomaiselle, viimeistään kuukauden kuluttua kunkin vuosineljänneksen päättymisestä antama tuotuja tavaroita koskeva raportti</t>
        </is>
      </c>
      <c r="AN261" s="2" t="inlineStr">
        <is>
          <t>rapport MACF</t>
        </is>
      </c>
      <c r="AO261" s="2" t="inlineStr">
        <is>
          <t>3</t>
        </is>
      </c>
      <c r="AP261" s="2" t="inlineStr">
        <is>
          <t/>
        </is>
      </c>
      <c r="AQ261" t="inlineStr">
        <is>
          <t>dans le cadre du &lt;a href="https://iate.europa.eu/entry/result/3579087/fr" target="_blank"&gt;mécanisme d’ajustement carbone aux frontières&lt;/a&gt;, rapport trimestriel contenant des informations sur les marchandises importées au cours du trimestre concerné, soumis par les &lt;a href="https://iate.europa.eu/entry/result/3599758/fr" target="_blank"&gt;déclarants agréés&lt;/a&gt; à l’autorité compétente de l’État membre d’importation ou, si les marchandises ont été importées dans plus d’un État membre, à l’autorité compétente de l’État membre de son choix, au plus tard un mois après la fin de chaque trimestre</t>
        </is>
      </c>
      <c r="AR261" s="2" t="inlineStr">
        <is>
          <t>tuarascáil SCCT</t>
        </is>
      </c>
      <c r="AS261" s="2" t="inlineStr">
        <is>
          <t>3</t>
        </is>
      </c>
      <c r="AT261" s="2" t="inlineStr">
        <is>
          <t/>
        </is>
      </c>
      <c r="AU261" t="inlineStr">
        <is>
          <t/>
        </is>
      </c>
      <c r="AV261" s="2" t="inlineStr">
        <is>
          <t>CBAM izvješće</t>
        </is>
      </c>
      <c r="AW261" s="2" t="inlineStr">
        <is>
          <t>3</t>
        </is>
      </c>
      <c r="AX261" s="2" t="inlineStr">
        <is>
          <t/>
        </is>
      </c>
      <c r="AY261" t="inlineStr">
        <is>
          <t/>
        </is>
      </c>
      <c r="AZ261" s="2" t="inlineStr">
        <is>
          <t>CBAM-jelentés</t>
        </is>
      </c>
      <c r="BA261" s="2" t="inlineStr">
        <is>
          <t>3</t>
        </is>
      </c>
      <c r="BB261" s="2" t="inlineStr">
        <is>
          <t/>
        </is>
      </c>
      <c r="BC261" t="inlineStr">
        <is>
          <t/>
        </is>
      </c>
      <c r="BD261" s="2" t="inlineStr">
        <is>
          <t>relazione CBAM</t>
        </is>
      </c>
      <c r="BE261" s="2" t="inlineStr">
        <is>
          <t>3</t>
        </is>
      </c>
      <c r="BF261" s="2" t="inlineStr">
        <is>
          <t/>
        </is>
      </c>
      <c r="BG261" t="inlineStr">
        <is>
          <t>relazione trimestrale contenente informazioni sulle merci importate, presentata all'autorità competente dello Stato membro di importazione o, se le merci sono state importate in più di uno Stato membro, all'autorità competente di uno di tali Stati membri a scelta del dichiarante, entro un mese dalla fine di ogni trimestre</t>
        </is>
      </c>
      <c r="BH261" s="2" t="inlineStr">
        <is>
          <t>PADKM ataskaita</t>
        </is>
      </c>
      <c r="BI261" s="2" t="inlineStr">
        <is>
          <t>3</t>
        </is>
      </c>
      <c r="BJ261" s="2" t="inlineStr">
        <is>
          <t/>
        </is>
      </c>
      <c r="BK261" t="inlineStr">
        <is>
          <t>deklarantu už kiekvieną kalendorinių metų ketvirtį teikiama ataskaita, kurioje nurodoma informacija apie per tą ketvirtį importuotas prekes, importuojančios valstybės narės kompetentingai institucijai arba, jei prekės importuotos į daugiau nei vieną valstybę narę, deklaranto nuožiūra pasirinktos valstybės narės kompetentingai institucijai ne vėliau kaip per vieną mėnesį nuo kiekvieno ketvirčio pabaigos</t>
        </is>
      </c>
      <c r="BL261" s="2" t="inlineStr">
        <is>
          <t>OIM ziņojums</t>
        </is>
      </c>
      <c r="BM261" s="2" t="inlineStr">
        <is>
          <t>2</t>
        </is>
      </c>
      <c r="BN261" s="2" t="inlineStr">
        <is>
          <t/>
        </is>
      </c>
      <c r="BO261" t="inlineStr">
        <is>
          <t/>
        </is>
      </c>
      <c r="BP261" s="2" t="inlineStr">
        <is>
          <t>rapport CBAM</t>
        </is>
      </c>
      <c r="BQ261" s="2" t="inlineStr">
        <is>
          <t>3</t>
        </is>
      </c>
      <c r="BR261" s="2" t="inlineStr">
        <is>
          <t/>
        </is>
      </c>
      <c r="BS261" t="inlineStr">
        <is>
          <t>rapport trimestrali, li jitressaq minn kull dikjarant lill-awtorità kompetenti tal-Istat Membru tal-importazzjoni jew, jekk il-merkanzija tkun ġiet importata f'iktar minn Stat Membru wieħed, lill-awtorità kompetenti tal-Istat Membru tal-għażla tad-dikjarant, mhux iktar tard minn xahar wara t-tmiem ta' kull trimestru, li jkun fih l-informazzjoni dwar il-merkanzija importata matul dak it-trimestru</t>
        </is>
      </c>
      <c r="BT261" s="2" t="inlineStr">
        <is>
          <t>CBAM-rapport</t>
        </is>
      </c>
      <c r="BU261" s="2" t="inlineStr">
        <is>
          <t>3</t>
        </is>
      </c>
      <c r="BV261" s="2" t="inlineStr">
        <is>
          <t/>
        </is>
      </c>
      <c r="BW261" t="inlineStr">
        <is>
          <t>kwartaalverslag met informatie over de in dat kwartaal ingevoerde goederen dat elke aangever moet indienen bij de bevoegde autoriteit van de lidstaat van invoer of, als er in meer dan één lidstaat goederen zijn ingevoerd, bij de bevoegde autoriteit van een lidstaat naar keuze van de aangever, uiterlijk één maand na het einde van elk kwartaal</t>
        </is>
      </c>
      <c r="BX261" s="2" t="inlineStr">
        <is>
          <t>sprawozdanie CBAM</t>
        </is>
      </c>
      <c r="BY261" s="2" t="inlineStr">
        <is>
          <t>3</t>
        </is>
      </c>
      <c r="BZ261" s="2" t="inlineStr">
        <is>
          <t/>
        </is>
      </c>
      <c r="CA261" t="inlineStr">
        <is>
          <t>sprawozdanie składane przez zgłaszającego zawierające informacje na temat towarów przywiezionych w danym kwartale</t>
        </is>
      </c>
      <c r="CB261" s="2" t="inlineStr">
        <is>
          <t>relatório CBAM|
relatório MACF</t>
        </is>
      </c>
      <c r="CC261" s="2" t="inlineStr">
        <is>
          <t>3|
3</t>
        </is>
      </c>
      <c r="CD261" s="2" t="inlineStr">
        <is>
          <t>|
preferred</t>
        </is>
      </c>
      <c r="CE261" t="inlineStr">
        <is>
          <t>Relatório com informações sobre as mercadorias importadas no trimestre anterior produzido no quadro do &lt;a href="https://iate.europa.eu/entry/result/3579087/pt" target="_blank"&gt;mecanismo de ajustamento carbónico fronteiriço&lt;/a&gt;.</t>
        </is>
      </c>
      <c r="CF261" s="2" t="inlineStr">
        <is>
          <t>raport CBAM</t>
        </is>
      </c>
      <c r="CG261" s="2" t="inlineStr">
        <is>
          <t>3</t>
        </is>
      </c>
      <c r="CH261" s="2" t="inlineStr">
        <is>
          <t/>
        </is>
      </c>
      <c r="CI261" t="inlineStr">
        <is>
          <t>raport trimestrial care este prezentat de fiecare declarant autorității competente din statul membru de import sau, dacă mărfurile au fost importate în mai multe state membre, 
autorității competente a statului membru, la alegerea declarantului, în 
termen de cel mult o lună de la încheierea fiecărui trimestru și care conține informații privind mărfurile importate în cursul trimestrului 
respectiv</t>
        </is>
      </c>
      <c r="CJ261" s="2" t="inlineStr">
        <is>
          <t>správa o CBAM</t>
        </is>
      </c>
      <c r="CK261" s="2" t="inlineStr">
        <is>
          <t>3</t>
        </is>
      </c>
      <c r="CL261" s="2" t="inlineStr">
        <is>
          <t/>
        </is>
      </c>
      <c r="CM261" t="inlineStr">
        <is>
          <t>štvrťročná správa obsahujúca informácie o tovare dovezenom počas daného štvrťroku a deklarantom predkladaná príslušnému orgánu členského štátu dovozu alebo, ak sa tovar doviezol do viac ako jedného členského štátu, príslušnému orgánu členského štátu podľa výberu deklaranta, najneskôr do jedného mesiaca po skončení každého štvrťroku</t>
        </is>
      </c>
      <c r="CN261" s="2" t="inlineStr">
        <is>
          <t>poročilo CBAM</t>
        </is>
      </c>
      <c r="CO261" s="2" t="inlineStr">
        <is>
          <t>3</t>
        </is>
      </c>
      <c r="CP261" s="2" t="inlineStr">
        <is>
          <t/>
        </is>
      </c>
      <c r="CQ261" t="inlineStr">
        <is>
          <t>četrtletno poročilo, ki ga pristojnemu organu države, ali če je bilo blago uvoženo v več kot eno državo članico, pristojnemu organu države članice, ki ga izbere deklarant, predloži vsak deklarant najpozneje en mesec po koncu vsakega četrtletja in ki vsebuje informacije o blagu, uvoženem v navedenem četrtletju</t>
        </is>
      </c>
      <c r="CR261" s="2" t="inlineStr">
        <is>
          <t>CBAM-rapport</t>
        </is>
      </c>
      <c r="CS261" s="2" t="inlineStr">
        <is>
          <t>3</t>
        </is>
      </c>
      <c r="CT261" s="2" t="inlineStr">
        <is>
          <t/>
        </is>
      </c>
      <c r="CU261" t="inlineStr">
        <is>
          <t>rapport som ska lämnas in varje kvartal med uppgifter om de varor som importerats under det kvartalet, till den behöriga myndigheten i importmedlemsstaten eller, om varor har importerats till mer än en medlemsstat, till den behöriga myndigheten i medlemsstaten enligt deklarantens val, senast en månad efter utgången av varje kvartal</t>
        </is>
      </c>
    </row>
    <row r="262">
      <c r="A262" s="1" t="str">
        <f>HYPERLINK("https://iate.europa.eu/entry/result/3599760/all", "3599760")</f>
        <v>3599760</v>
      </c>
      <c r="B262" t="inlineStr">
        <is>
          <t>ENVIRONMENT</t>
        </is>
      </c>
      <c r="C262" t="inlineStr">
        <is>
          <t>ENVIRONMENT|environmental policy|climate change policy|emission trading|EU Emissions Trading Scheme</t>
        </is>
      </c>
      <c r="D262" s="2" t="inlineStr">
        <is>
          <t>декларация по механизма за корекция на въглеродните емисии на границите</t>
        </is>
      </c>
      <c r="E262" s="2" t="inlineStr">
        <is>
          <t>3</t>
        </is>
      </c>
      <c r="F262" s="2" t="inlineStr">
        <is>
          <t/>
        </is>
      </c>
      <c r="G262" t="inlineStr">
        <is>
          <t/>
        </is>
      </c>
      <c r="H262" s="2" t="inlineStr">
        <is>
          <t>prohlášení CBAM</t>
        </is>
      </c>
      <c r="I262" s="2" t="inlineStr">
        <is>
          <t>3</t>
        </is>
      </c>
      <c r="J262" s="2" t="inlineStr">
        <is>
          <t/>
        </is>
      </c>
      <c r="K262" t="inlineStr">
        <is>
          <t>prohlášení, které každoročně předkládá každý &lt;i&gt;&lt;a href="https://iate.europa.eu/entry/result/3599758/en/" target="_blank"&gt;schválený deklarant&lt;/a&gt;&lt;/i&gt; a které obsahuje celkové množství dovezeného zboží, celkové obsažené emise a celkový počet certifikátů CBAM</t>
        </is>
      </c>
      <c r="L262" s="2" t="inlineStr">
        <is>
          <t>CBAM-angivelse</t>
        </is>
      </c>
      <c r="M262" s="2" t="inlineStr">
        <is>
          <t>3</t>
        </is>
      </c>
      <c r="N262" s="2" t="inlineStr">
        <is>
          <t/>
        </is>
      </c>
      <c r="O262" t="inlineStr">
        <is>
          <t/>
        </is>
      </c>
      <c r="P262" s="2" t="inlineStr">
        <is>
          <t>CBAM-Erklärung</t>
        </is>
      </c>
      <c r="Q262" s="2" t="inlineStr">
        <is>
          <t>3</t>
        </is>
      </c>
      <c r="R262" s="2" t="inlineStr">
        <is>
          <t/>
        </is>
      </c>
      <c r="S262" t="inlineStr">
        <is>
          <t>Erklärung, die ein &lt;a href="https://iate.europa.eu/entry/result/3599758/all" target="_blank"&gt;zugelassener Anmelder&lt;/a&gt; der Behörde jedes Mitgliedstaats vorlegt, um die Verpflichtungen gemäß der CBAM-Verordnung zu erfüllen</t>
        </is>
      </c>
      <c r="T262" s="2" t="inlineStr">
        <is>
          <t>δήλωση ΜΣΠΑ</t>
        </is>
      </c>
      <c r="U262" s="2" t="inlineStr">
        <is>
          <t>3</t>
        </is>
      </c>
      <c r="V262" s="2" t="inlineStr">
        <is>
          <t>proposed</t>
        </is>
      </c>
      <c r="W262" t="inlineStr">
        <is>
          <t>δήλωση που κάθε &lt;a href="https://iate.europa.eu/entry/result/3599758/en-el" target="_blank"&gt;αδειοδοτημένος διασαφιστής ΜΣΠΑ&lt;/a&gt; υποβάλλει στην αρχή που έχει οριστεί από κάθε κράτος μέλος για την εκπλήρωση των υποχρεώσεων που απορρέουν από τον &lt;a href="https://iate.europa.eu/entry/result/3619473/en-el" target="_blank"&gt;κανονισμό για τον ΜΣΠΑ&lt;/a&gt; και η οποία περιλαμβάνει τα ακόλουθα: &lt;div&gt;α) τη συνολική ποσότητα κάθε είδους εμπορεύματος που εισήχθη κατά το
ημερολογιακό έτος που προηγείται της δήλωσης, εκφραζόμενη σε
μεγαβατώρες για την ηλεκτρική ενέργεια και σε τόνους για τα λοιπά
εμπορεύματα· &lt;/div&gt;&lt;div&gt;β) τις συνολικές ενσωματωμένες εκπομπές, εκφραζόμενες σε τόνους εκπομπών
ισοδυνάμου CO&lt;sub&gt;2&lt;/sub&gt; ανά μεγαβατώρα ηλεκτρικής ενέργειας ή, για τα λοιπά
εμπορεύματα, ανά τόνο εκπομπών ισοδυνάμου CO2 ανά τόνο κάθε είδους
εμπορεύματος, υπολογιζόμενες σύμφωνα με το άρθρο 7· &lt;/div&gt;&lt;div&gt;γ) τον συνολικό αριθμό πιστοποιητικών ΜΣΠΑ που αντιστοιχεί στις συνολικές
ενσωματωμένες εκπομπές, τα οποία πρέπει να παραδοθούν, μετά την
προβλεπόμενη μείωση λόγω της τιμής ανθρακούχων εκπομπών που
καταβλήθηκε σε χώρα καταγωγής σύμφωνα με το άρθρο 9 και την αναγκαία
διόρθωση με βάση τον βαθμό στον οποίο τα δικαιώματα του ΣΕΔΕ της ΕΕ
κατανέμονται δωρεάν σύμφωνα με το άρθρο 31 του κανονισμού για τον ΜΣΠΑ&lt;/div&gt;</t>
        </is>
      </c>
      <c r="X262" s="2" t="inlineStr">
        <is>
          <t>carbon border adjustment mechanism regulation|
CBAM declaration</t>
        </is>
      </c>
      <c r="Y262" s="2" t="inlineStr">
        <is>
          <t>1|
3</t>
        </is>
      </c>
      <c r="Z262" s="2" t="inlineStr">
        <is>
          <t>|
proposed</t>
        </is>
      </c>
      <c r="AA262" t="inlineStr">
        <is>
          <t>declaration to be submitted by an &lt;i&gt;&lt;a href="https://iate.europa.eu/entry/result/3599758/en/" target="_blank"&gt;authorised declarant&lt;/a&gt;&lt;/i&gt; to the authority designated by each Member State to carry out the obligations under the &lt;a href="https://iate.europa.eu/entry/result/3619473/en" target="_blank"&gt;&lt;i&gt;CBAM (carbon border adjustment mechanism) regulation&lt;/i&gt;&lt;/a&gt; containing the following:&lt;div&gt;(a) the
total quantity of each type of goods imported during the calendar year
preceding the declaration, expressed in megawatt hours for electricity and in
tonnes for other goods; &lt;/div&gt;&lt;div&gt; (b) the
total embedded emissions, expressed in tonnes of CO&lt;sub&gt;2&lt;/sub&gt;e emissions
per megawatt-hour of electricity or for other goods per tonne of CO&lt;sub&gt;2&lt;/sub&gt;e emissions
per tonne of each type of goods, calculated in accordance with Article 7 of the CBAM Regulation; &lt;/div&gt;&lt;div&gt;(c) the total number of CBAM
certificates corresponding to the total embedded emissions, to be surrendered,
after the reduction due on the account of the carbon price paid in a country of
origin in accordance with Article 9 and the adjustment necessary of the
extent to which EU ETS allowances are allocated free of charge in accordance with
Article 31 of the CBAM regulation&lt;br&gt;&lt;/div&gt;</t>
        </is>
      </c>
      <c r="AB262" s="2" t="inlineStr">
        <is>
          <t>declaración MAFC</t>
        </is>
      </c>
      <c r="AC262" s="2" t="inlineStr">
        <is>
          <t>3</t>
        </is>
      </c>
      <c r="AD262" s="2" t="inlineStr">
        <is>
          <t/>
        </is>
      </c>
      <c r="AE262" t="inlineStr">
        <is>
          <t>Declaración que debe presentar el &lt;a href="https://iate.europa.eu/entry/result/3599758/es" target="_blank"&gt;declarante autorizado&lt;/a&gt; a la autoridad designada por cada Estado miembro para cumplir las obligaciones derivadas del Reglamento MAFC (&lt;a href="https://iate.europa.eu/entry/result/3579087/es" target="_blank"&gt;Mecanismo de Ajuste en Frontera por Carbono&lt;/a&gt;), y que incluye lo siguiente:&lt;br&gt;&lt;div&gt;&lt;div&gt;a) la cantidad total de cada tipo de mercancía importada en el año natural anterior a la declaración, expresada en megavatios/hora, en el caso de la electricidad, y en toneladas para las demás mercancías;&lt;/div&gt;&lt;div&gt;b) el total de emisiones implícitas, expresadas en emisiones CO&lt;sub&gt;2&lt;/sub&gt;e por megavatio/hora de electricidad o en toneladas de emisiones de CO&lt;sub&gt;2&lt;/sub&gt;e por tonelada de cada tipo de mercancía para las demás mercancías, calculadas de conformidad con el artículo 7;&lt;/div&gt;&lt;div&gt;c) el número total de certificados MAFC correspondientes al total de emisiones implícitas que deban entregarse, teniendo en cuenta la reducción por el precio del carbono pagado en un país de origen, de conformidad con el artículo 9, y el ajuste necesario en función de los derechos del RCDE UE asignados gratuitamente, de conformidad con el artículo 31.&lt;/div&gt;&lt;br&gt;&lt;/div&gt;</t>
        </is>
      </c>
      <c r="AF262" s="2" t="inlineStr">
        <is>
          <t>CBAMi deklaratsioon</t>
        </is>
      </c>
      <c r="AG262" s="2" t="inlineStr">
        <is>
          <t>2</t>
        </is>
      </c>
      <c r="AH262" s="2" t="inlineStr">
        <is>
          <t/>
        </is>
      </c>
      <c r="AI262" t="inlineStr">
        <is>
          <t>&lt;i&gt;kinnitatud deklarandi &lt;/i&gt;&lt;a href="/entry/result/3599758/all" id="ENTRY_TO_ENTRY_CONVERTER" target="_blank"&gt;IATE:3599758&lt;/a&gt; poolt pädevale asutusele esitatav deklaratsioon, mis sisaldab järgmisi andmeid: &lt;div&gt;a)deklareerimisele eelnenud kalendriaasta jooksul imporditud iga kaubaliigi üldkogus, väljendatuna elektri puhul megavatt-tundides ja muude kaupade puhul tonnides;&lt;/div&gt;&lt;div&gt;b)sisalduvate heitkoguste kogunäitaja, väljendatuna CO2 ekvivalenttonnides elektri megavatt-tunni kohta või CO2 ekvivalenttonnides muude kaupade tonni kohta, arvutatuna vastavalt artiklile 7;&lt;/div&gt;&lt;div&gt;c)selliste CBAMi sertifikaatide koguarv, mis vastavad kogu sisalduvale heitkogusele ning mis tuleb tagastada pärast vähendust, mis tuleneb päritoluriigis artikli 9 kohaselt makstud CO2 hinnast, ja kohandust, mis on vajalik selleks, et teha kindlaks, millises ulatuses eraldatakse ELi HKSi lubatud heitkoguse ühikuid tasuta vastavalt artiklile 31&lt;br&gt;&lt;/div&gt;</t>
        </is>
      </c>
      <c r="AJ262" s="2" t="inlineStr">
        <is>
          <t>CBAM-ilmoitus</t>
        </is>
      </c>
      <c r="AK262" s="2" t="inlineStr">
        <is>
          <t>3</t>
        </is>
      </c>
      <c r="AL262" s="2" t="inlineStr">
        <is>
          <t/>
        </is>
      </c>
      <c r="AM262" t="inlineStr">
        <is>
          <t>kunkin valtuutetun ilmoittajan toimivaltaiselle viranomaiselle antama ilmoitus, jossa on oltava seuraavat tiedot:&lt;div&gt;a) kunkin tavaralajin osalta ilmoitusta edeltävänä kalenterivuonna tuotu kokonaispaljous, joka ilmaistaan megawattitunteina sähkön osalta ja tonneina muiden tavaroiden osalta;&lt;/div&gt;&lt;div&gt;b) CBAM-asetuksen 7 artiklan mukaisesti lasketut sitoutuneet kokonaispäästöt, jotka ilmaistaan sähkön osalta hiilidioksidiekvivalenttitonneina megawattituntia kohti ja muiden tavaroiden osalta hiilidioksidiekvivalenttitonneina kunkin tavaralajin tonnia kohti;&lt;/div&gt;&lt;div&gt;c) palautettavia sitoutuneita kokonaispäästöjä koskevien CBAM-todistusten kokonaislukumäärä sen jälkeen, kun on tehty vähennys alkuperämaassa CBAM-asetuksen 9 artiklan mukaisesti maksetun hiilen hinnan vuoksi ja kun on tehty tarvittava mukautus vastaamaan sitä, missä määrin EU:n päästökauppajärjestelmän päästöoikeuksia on jaettu maksutta CBAM-asetuksen 31 artiklan mukaisesti&lt;br&gt;&lt;/div&gt;</t>
        </is>
      </c>
      <c r="AN262" s="2" t="inlineStr">
        <is>
          <t>déclaration MACF</t>
        </is>
      </c>
      <c r="AO262" s="2" t="inlineStr">
        <is>
          <t>3</t>
        </is>
      </c>
      <c r="AP262" s="2" t="inlineStr">
        <is>
          <t/>
        </is>
      </c>
      <c r="AQ262" t="inlineStr">
        <is>
          <t>déclaration soumise chaque année à l’autorité compétente par tous les &lt;a href="https://iate.europa.eu/entry/result/3599758/fr" target="_blank"&gt;déclarants agréés &lt;/a&gt;dans le cadre du &lt;a href="https://iate.europa.eu/entry/result/3579087/fr" target="_blank"&gt;mécanisme d’ajustement carbone aux frontières&lt;/a&gt;, qui contient:&lt;div&gt; a) la quantité totale de chaque type de marchandises importées au cours de l’année civile précédant la déclaration, exprimée en mégawattheures pour l’électricité et en tonnes pour les autres marchandises;&lt;/div&gt;&lt;div&gt;b) les &lt;a href="https://iate.europa.eu/entry/result/3599759/fr" target="_blank"&gt;émissions intrinsèques&lt;/a&gt; totales, exprimées en tonnes équivalent CO&lt;sub&gt;2&lt;/sub&gt; émises par mégawattheure d’électricité ou, pour les autres marchandises, en tonnes équivalent CO&lt;sub&gt;2&lt;/sub&gt; émises par tonne de chaque type de marchandises, calculées conformément à l’article 7 du règlement relatif au MACF;&lt;/div&gt;&lt;div&gt;c) le nombre total de &lt;a href="https://iate.europa.eu/entry/result/3599761/fr" target="_blank"&gt;certificats MACF&lt;/a&gt; correspondant aux émissions intrinsèques totales, à restituer, après la réduction due au prix du carbone payé dans un pays d’origine conformément à l’article 9 et l’ajustement nécessaire, conformément à l’article 31 dudit règlement, correspondant à la mesure dans laquelle les quotas du &lt;a href="https://iate.europa.eu/entry/result/933374/fr" target="_blank"&gt;SEQE de l’UE&lt;/a&gt; sont alloués à titre gratuit&lt;/div&gt;</t>
        </is>
      </c>
      <c r="AR262" s="2" t="inlineStr">
        <is>
          <t>dearbhú SCCT</t>
        </is>
      </c>
      <c r="AS262" s="2" t="inlineStr">
        <is>
          <t>3</t>
        </is>
      </c>
      <c r="AT262" s="2" t="inlineStr">
        <is>
          <t/>
        </is>
      </c>
      <c r="AU262" t="inlineStr">
        <is>
          <t/>
        </is>
      </c>
      <c r="AV262" s="2" t="inlineStr">
        <is>
          <t>deklaracija o CBAM-u</t>
        </is>
      </c>
      <c r="AW262" s="2" t="inlineStr">
        <is>
          <t>3</t>
        </is>
      </c>
      <c r="AX262" s="2" t="inlineStr">
        <is>
          <t/>
        </is>
      </c>
      <c r="AY262" t="inlineStr">
        <is>
          <t/>
        </is>
      </c>
      <c r="AZ262" s="2" t="inlineStr">
        <is>
          <t>CBAM-nyilatkozat</t>
        </is>
      </c>
      <c r="BA262" s="2" t="inlineStr">
        <is>
          <t>3</t>
        </is>
      </c>
      <c r="BB262" s="2" t="inlineStr">
        <is>
          <t/>
        </is>
      </c>
      <c r="BC262" t="inlineStr">
        <is>
          <t/>
        </is>
      </c>
      <c r="BD262" s="2" t="inlineStr">
        <is>
          <t>dichiarazione CBAM</t>
        </is>
      </c>
      <c r="BE262" s="2" t="inlineStr">
        <is>
          <t>3</t>
        </is>
      </c>
      <c r="BF262" s="2" t="inlineStr">
        <is>
          <t/>
        </is>
      </c>
      <c r="BG262" t="inlineStr">
        <is>
          <t>dichiarazione che il&lt;a href="https://iate.europa.eu/entry/result/3599758/it" target="_blank"&gt; dichiarante autorizzato&lt;/a&gt; è tenuto a presentare all'autorità competente designata da ciascuno Stato membro al fine di adempiere agli obblighi previsti dal regolamento CBAM</t>
        </is>
      </c>
      <c r="BH262" s="2" t="inlineStr">
        <is>
          <t>PADKM deklaracija</t>
        </is>
      </c>
      <c r="BI262" s="2" t="inlineStr">
        <is>
          <t>3</t>
        </is>
      </c>
      <c r="BJ262" s="2" t="inlineStr">
        <is>
          <t/>
        </is>
      </c>
      <c r="BK262" t="inlineStr">
        <is>
          <t>iki kiekvienų metų gegužės 31 d. įgaliotojo deklaranto kompetentingai institucijai teikiama deklaracija už kalendorinius metus iki deklaracijos pateikimo, kurioje nurodoma:&lt;br&gt;&lt;div&gt;a) bendras kalendoriniais metais iki deklaracijos pateikimo importuotų kiekvienos rūšies prekių kiekis, elektros energijos atveju išreiškiamas megavatvalandėmis, o kitų prekių atveju – tonomis;&lt;br&gt;&lt;/div&gt;&lt;div&gt;b) apskaičiuotas bendras būdingasis išmetamas ŠESD kiekis, elektros energijos atveju išreiškiamas išmetamo CO&lt;sub&gt;2&lt;/sub&gt;e tonomis vienai megavatvalandei, o kitų prekių atveju – išmetamo CO&lt;sub&gt;2&lt;/sub&gt;e tonomis vienai kiekvienos rūšies prekių tonai;&lt;br&gt;&lt;/div&gt;&lt;div&gt;c) bendrą būdingąjį išmetamą ŠESD kiekį atitinkantis bendras atsisakytinų PADKM sertifikatų skaičius, atitinkamai sumažintas, jeigu kilmės šalyje buvo sumokėta anglies dioksido kaina, ir pakoreguotas, kiek būtina atsižvelgiant į nemokamo ES ATLPS leidimų paskirstymo mastą&lt;br&gt;&lt;/div&gt;</t>
        </is>
      </c>
      <c r="BL262" s="2" t="inlineStr">
        <is>
          <t>OIM deklarācija</t>
        </is>
      </c>
      <c r="BM262" s="2" t="inlineStr">
        <is>
          <t>2</t>
        </is>
      </c>
      <c r="BN262" s="2" t="inlineStr">
        <is>
          <t/>
        </is>
      </c>
      <c r="BO262" t="inlineStr">
        <is>
          <t/>
        </is>
      </c>
      <c r="BP262" s="2" t="inlineStr">
        <is>
          <t>dikjarazzjoni CBAM</t>
        </is>
      </c>
      <c r="BQ262" s="2" t="inlineStr">
        <is>
          <t>3</t>
        </is>
      </c>
      <c r="BR262" s="2" t="inlineStr">
        <is>
          <t/>
        </is>
      </c>
      <c r="BS262" t="inlineStr">
        <is>
          <t>dikjarazzjoni, li trid titressaq minn dikjarant awtorizzat CBAM lill-awtorità ddeżinjata minn kull Stat Membru biex iwettaq l-obbligi skont ir-regolament CBAM, li jkun fiha dan li ġej:&lt;div&gt;(a) il-kwantità totali ta’ kull tip ta’ merkanzija importata matul is-sena kalendarja ta’ qabel id-dikjarazzjoni, espressa f’megawatt sigħat għall-elettriku u f’tunnellati għal merkanzija oħra;&lt;div&gt;(b) l-emissjonijiet inkorporati totali, espressi f’tunnellati ta’ emissjonijiet ekwivalenti ta’ CO&lt;em&gt;&lt;sub&gt;2&lt;/sub&gt;&lt;/em&gt; għal kull megawatt siegħa ta’ elettriku jew għal merkanzija oħra għal kull tunnellata ta’ emissjonijiet ekwivalenti ta’ CO&lt;em&gt;&lt;sub&gt;2&lt;/sub&gt;&lt;/em&gt; għal kull tunnellata ta’ kull tip ta’ merkanzija, ikkalkulati f’konformità mal-Artikolu 7;&lt;/div&gt;&lt;div&gt;(c) l-għadd totali ta’ ċertifikati tas-CBAM li jikkorrispondi għall-emissjonijiet inkorporati totali, li għandhom jiġu ċeduti, wara t-tnaqqis dovut minħabba l-prezz tal-karbonju mħallas f’pajjiż tal-oriġini f’konformità mal-Artikolu 9 u l-aġġustament meħtieġ tal-punt sa fejn il-kwoti tal-EU ETS jiġu allokati &lt;em&gt;gratis&lt;/em&gt; f’konformità mal-Artikolu 31&lt;/div&gt;&lt;/div&gt;</t>
        </is>
      </c>
      <c r="BT262" s="2" t="inlineStr">
        <is>
          <t>CBAM-aangifte</t>
        </is>
      </c>
      <c r="BU262" s="2" t="inlineStr">
        <is>
          <t>3</t>
        </is>
      </c>
      <c r="BV262" s="2" t="inlineStr">
        <is>
          <t/>
        </is>
      </c>
      <c r="BW262" t="inlineStr">
        <is>
          <t>aangifte die elke toegelaten aangever jaarlijks moet indienen bij de bevoegde autoriteit en de volgende gegevens bevat:&lt;br&gt;a) de totale hoeveelheid van iedere soort ingevoerde goederen in het kalenderjaar voorafgaand aan de aangifte, uitgedrukt in megawattuur voor elektriciteit en in ton voor andere goederen;&lt;br&gt;b) de totale ingebedde emissies, uitgedrukt in ton CO&lt;sub&gt;2&lt;/sub&gt;(e)-emissies per megawattuur in het geval van elektriciteit of in ton CO&lt;sub&gt;2&lt;/sub&gt;(e)-emissies per ton van iedere soort goederen in het geval van andere goederen, berekend overeenkomstig artikel 7 van de CBAM-verordening;&lt;br&gt;c) het totale aantal in te leveren CBAM-certificaten dat overeenkomt met de totale ingebedde emissies, na de verschuldigde aftrek vanwege de in een land van oorsprong betaalde koolstofprijs overeenkomstig artikel 9 en de noodzakelijke correctie voor de mate waarin EU-ETS-emissierechten gratis worden toegewezen overeenkomstig artikel 31 van de CBAM-verordening</t>
        </is>
      </c>
      <c r="BX262" s="2" t="inlineStr">
        <is>
          <t>deklaracja CBAM</t>
        </is>
      </c>
      <c r="BY262" s="2" t="inlineStr">
        <is>
          <t>3</t>
        </is>
      </c>
      <c r="BZ262" s="2" t="inlineStr">
        <is>
          <t/>
        </is>
      </c>
      <c r="CA262" t="inlineStr">
        <is>
          <t>deklaracja składana właściwemu organowi przez &lt;a href="https://iate.europa.eu/entry/result/3599758/pl" target="_blank"&gt;upoważnionego zgłaszającego&lt;/a&gt;, obejmująca następujące elementy:&lt;div&gt;&lt;br&gt;&lt;div&gt;a) całkowitą ilość poszczególnych rodzajów towarów przywiezionych w roku kalendarzowym poprzedzającym rok, w którym składana jest deklaracja, wyrażoną w megawatogodzinach w przypadku energii elektrycznej i w tonach w przypadku innych towarów;&lt;br&gt;&lt;/div&gt;&lt;div&gt;b) całkowitą wielkość emisji wbudowanych, wyrażoną w tonach emisji ekwiwalentu dwutlenku węgla na megawatogodzinę energii elektrycznej lub – w przypadku innych towarów – w tonach emisji ekwiwalentu dwutlenku węgla na tonę każdego rodzaju towarów, obliczoną zgodnie z art. 7;&lt;br&gt;&lt;/div&gt;&lt;/div&gt;&lt;div&gt;c) całkowitą liczbę certyfikatów CBAM – odpowiadającą całkowitej wielkości emisji wbudowanych – które mają zostać przekazane do umorzenia po dokonaniu redukcji z tytułu opłaty za emisję gazów cieplarnianych uiszczonej w państwie pochodzenia zgodnie z art. 9 oraz niezbędnego dostosowania zakresu, w jakim uprawnienia w ramach EU ETS są przydzielane bezpłatnie zgodnie z art. 31.&lt;br&gt;&lt;/div&gt;</t>
        </is>
      </c>
      <c r="CB262" s="2" t="inlineStr">
        <is>
          <t>declaração MACF|
declaração CBAM</t>
        </is>
      </c>
      <c r="CC262" s="2" t="inlineStr">
        <is>
          <t>3|
3</t>
        </is>
      </c>
      <c r="CD262" s="2" t="inlineStr">
        <is>
          <t xml:space="preserve">preferred|
</t>
        </is>
      </c>
      <c r="CE262" t="inlineStr">
        <is>
          <t>&lt;div&gt;Declaração relativa ao ano civil anterior, apresentada por um declarante autorizado à autoridade competente, contendo os seguintes elementos:&lt;/div&gt;&lt;div&gt;a) a quantidade total de cada tipo de mercadoria importada durante o ano civil anterior à declaração anual, expressa em megawatt-hora para a eletricidade e em toneladas para as outras mercadorias;&lt;br&gt;b)As emissões totais incorporadas, expressas em toneladas de emissões de CO&lt;sub&gt;2&lt;/sub&gt;e por megawatt-hora de eletricidade ou, para outras mercadorias, por tonelada de emissões de CO&lt;sub&gt;2&lt;/sub&gt;e por tonelada de cada tipo de mercadoria, calculadas nos termos do artigo 7.º;&lt;/div&gt;&lt;div&gt;c) o número total de certificados MACF correspondentes ao total das emissões incorporadas e que devem ser entregues, após a redução devida em razão do preço do carbono pago num país de origem e o ajustamento necessário da medida em que as licenças de emissão do CELE são atribuídas a título gratuito nos termos do artigo 31.º.&lt;/div&gt;</t>
        </is>
      </c>
      <c r="CF262" s="2" t="inlineStr">
        <is>
          <t>declarație CBAM</t>
        </is>
      </c>
      <c r="CG262" s="2" t="inlineStr">
        <is>
          <t>3</t>
        </is>
      </c>
      <c r="CH262" s="2" t="inlineStr">
        <is>
          <t/>
        </is>
      </c>
      <c r="CI262" t="inlineStr">
        <is>
          <t>declarație prezentată autorității competente a statului membru de către fiecare declarant autorizat care cuprinde:&lt;br&gt;&lt;div&gt;(a) cantitatea totală a fiecărui tip de mărfuri importate în cursul 
anului calendaristic anterior declarației, exprimată în megawați-oră 
pentru energie electrică și în tone pentru alte mărfuri;&lt;/div&gt;&lt;div&gt;(b) emisiile totale încorporate, exprimate în tone de emisii de CO2e pe 
megawatt-oră de energie electrică sau pentru alte mărfuri în tone de 
emisii de CO2e per tonă de fiecare tip de mărfuri, calculate în 
conformitate cu articolul 7 din regulament;&lt;/div&gt;&lt;div&gt;(c) numărul total de certificate CBAM corespunzătoare emisiilor totale 
încorporate, care urmează să fie restituite, după reducerea datorată pe 
baza prețului carbonului plătit într-o țară de origine în conformitate 
cu articolul 9 și ajustarea necesară în funcție de măsura în care 
certificatele EU ETS sunt alocate cu titlu gratuit în conformitate cu 
articolul 31 din regulament.&lt;br&gt;&lt;/div&gt;</t>
        </is>
      </c>
      <c r="CJ262" s="2" t="inlineStr">
        <is>
          <t>vyhlásenie CBAM</t>
        </is>
      </c>
      <c r="CK262" s="2" t="inlineStr">
        <is>
          <t>3</t>
        </is>
      </c>
      <c r="CL262" s="2" t="inlineStr">
        <is>
          <t/>
        </is>
      </c>
      <c r="CM262" t="inlineStr">
        <is>
          <t>vyhlásenie predkladané &lt;a href="https://iate.europa.eu/entry/result/3599758/sk" target="_blank"&gt;schváleným deklarantom&lt;/a&gt; orgánu určenému každým členským štátom s cieľom splniť povinnosti podľa &lt;a href="https://iate.europa.eu/entry/result/3619473/sk" target="_blank"&gt;nariadenia o mechanizme CBAM&lt;/a&gt; obsahujúce tieto informácie:&lt;div&gt;– celkové množstvo každého druhu tovaru dovezeného počas kalendárneho roka predchádzajúceho vyhláseniu, vyjadrené v megawatthodinách v prípade elektrickej energie a tonách pri ostatnom tovare,&lt;br&gt;&lt;/div&gt;&lt;div&gt;– celkové viazané emisie vyjadrené v tonách emisií CO2e na megawatthodinu elektrickej energie alebo v prípade iného tovaru v tonách emisií CO2e na tonu každého druhu tovaru, vypočítané v súlade s článkom 7 nariadenia o mechanizme CBAM,&lt;/div&gt;&lt;div&gt;– celkový počet certifikátov CBAM zodpovedajúci celkovým viazaným emisiám, ktorý sa má odovzdať, po náležitom znížení po zohľadnení ceny uhlíka zaplatenej v krajine pôvodu v súlade s článkom 9 a potrebnej kompenzácie rozsahu, na ktorý sú bezodplatne pridelené kvóty EU ETS v súlade s článkom 31 nariadenia o mechanizme CBAM&lt;/div&gt;</t>
        </is>
      </c>
      <c r="CN262" s="2" t="inlineStr">
        <is>
          <t>deklaracija CBAM</t>
        </is>
      </c>
      <c r="CO262" s="2" t="inlineStr">
        <is>
          <t>3</t>
        </is>
      </c>
      <c r="CP262" s="2" t="inlineStr">
        <is>
          <t/>
        </is>
      </c>
      <c r="CQ262" t="inlineStr">
        <is>
          <t>deklaracija, ki jo organu, ki ga določi vsaka država članica, da izvaja obveznosti po &lt;a href="https://iate.europa.eu/entry/result/3619473/sl" target="_blank"&gt;uredbi o CBAM&lt;/a&gt;, predloži &lt;a href="https://iate.europa.eu/entry/result/3599758/sl" target="_blank"&gt;pooblaščeni deklarant CBAM&lt;/a&gt; in ki vsebuje:&lt;div&gt;(a) skupno količino za vsako vrsto blaga, uvoženega v koledarskem letu pred deklaracijo, izraženo v megavatnih urah za električno energijo in v tonah za drugo blago;&lt;/div&gt;&lt;div&gt;(b)skupne vgrajene emisije, izražene v tonah emisij CO2e na megavatno uro električne energije ali, za drugo blago, v tonah emisij CO2e na tono posamezne vrste blaga, ki se izračunajo v skladu s členom 7 uredbe o CBAM&lt;br&gt;&lt;/div&gt;&lt;div&gt;(c) skupno število kuponov CBAM, ki jih je treba predati ter ustreza skupnim vgrajenim emisijam po odbitku v skladu s členom 9 zaradi cene ogljika, plačane v državi porekla, in prilagoditvi v skladu s členom 31, potrebni glede na obseg, v katerem se pravice iz EU ETS dodeljujejo brezplačno&lt;br&gt;&lt;/div&gt;</t>
        </is>
      </c>
      <c r="CR262" s="2" t="inlineStr">
        <is>
          <t>CBAM-deklaration</t>
        </is>
      </c>
      <c r="CS262" s="2" t="inlineStr">
        <is>
          <t>3</t>
        </is>
      </c>
      <c r="CT262" s="2" t="inlineStr">
        <is>
          <t/>
        </is>
      </c>
      <c r="CU262" t="inlineStr">
        <is>
          <t/>
        </is>
      </c>
    </row>
    <row r="263">
      <c r="A263" s="1" t="str">
        <f>HYPERLINK("https://iate.europa.eu/entry/result/3619509/all", "3619509")</f>
        <v>3619509</v>
      </c>
      <c r="B263" t="inlineStr">
        <is>
          <t>ENVIRONMENT</t>
        </is>
      </c>
      <c r="C263" t="inlineStr">
        <is>
          <t>ENVIRONMENT|environmental policy|climate change policy|emission trading|EU Emissions Trading Scheme</t>
        </is>
      </c>
      <c r="D263" s="2" t="inlineStr">
        <is>
          <t>национален регистър на деклараторите</t>
        </is>
      </c>
      <c r="E263" s="2" t="inlineStr">
        <is>
          <t>3</t>
        </is>
      </c>
      <c r="F263" s="2" t="inlineStr">
        <is>
          <t/>
        </is>
      </c>
      <c r="G263" t="inlineStr">
        <is>
          <t/>
        </is>
      </c>
      <c r="H263" s="2" t="inlineStr">
        <is>
          <t>registr CBAM|
vnitrostátní registr deklarantů</t>
        </is>
      </c>
      <c r="I263" s="2" t="inlineStr">
        <is>
          <t>3|
3</t>
        </is>
      </c>
      <c r="J263" s="2" t="inlineStr">
        <is>
          <t xml:space="preserve">|
</t>
        </is>
      </c>
      <c r="K263" t="inlineStr">
        <is>
          <t>&lt;div&gt;
 registr&lt;a href="https://iate.europa.eu/entry/result/3599758/en" target="_blank"&gt;schválených deklarantů&lt;/a&gt;, který zřídí příslušný orgán každého členského státu EU v podobě standardizované elektronické databáze obsahující údaje týkající se &lt;a href="https://iate.europa.eu/entry/result/3599761/en" target="_blank"&gt;certifikátů CBAM&lt;/a&gt; těchto deklarantů&lt;br&gt;&lt;/div&gt;</t>
        </is>
      </c>
      <c r="L263" s="2" t="inlineStr">
        <is>
          <t>CBAM-register|
nationalt register over klarerere</t>
        </is>
      </c>
      <c r="M263" s="2" t="inlineStr">
        <is>
          <t>3|
3</t>
        </is>
      </c>
      <c r="N263" s="2" t="inlineStr">
        <is>
          <t xml:space="preserve">|
</t>
        </is>
      </c>
      <c r="O263" t="inlineStr">
        <is>
          <t>register over &lt;a href="https://iate.europa.eu/entry/result/3599758/da" target="_blank"&gt;godkendte klarerere&lt;/a&gt;, som skal oprettes af den kompetente myndighed i hver medlemsstat i form af en standardiseret elektronisk database med data vedrørende disse klarereres &lt;a href="https://iate.europa.eu/entry/result/3599761/da" target="_blank"&gt;CBAM-certifikater&lt;/a&gt;</t>
        </is>
      </c>
      <c r="P263" s="2" t="inlineStr">
        <is>
          <t>nationales Register der Anmelder</t>
        </is>
      </c>
      <c r="Q263" s="2" t="inlineStr">
        <is>
          <t>3</t>
        </is>
      </c>
      <c r="R263" s="2" t="inlineStr">
        <is>
          <t/>
        </is>
      </c>
      <c r="S263" t="inlineStr">
        <is>
          <t>Register der &lt;a href="https://iate.europa.eu/entry/result/3599758/all" target="_blank"&gt;zugelassenen Anmelder&lt;/a&gt;, das von der zuständigen Behörde jedes Mitgliedstaats in Form einer standardisierten elektronischen Datenbank erstellt wird und die die &lt;a href="https://iate.europa.eu/entry/result/3599761/all" target="_blank"&gt;CBAM-Zertifikate&lt;/a&gt; dieser Anmelder betreffenden Daten enthält</t>
        </is>
      </c>
      <c r="T263" s="2" t="inlineStr">
        <is>
          <t>εθνικό μητρώο διασαφιστών</t>
        </is>
      </c>
      <c r="U263" s="2" t="inlineStr">
        <is>
          <t>3</t>
        </is>
      </c>
      <c r="V263" s="2" t="inlineStr">
        <is>
          <t/>
        </is>
      </c>
      <c r="W263" t="inlineStr">
        <is>
          <t>μητρώο με τους &lt;a href="https://iate.europa.eu/entry/result/3599758/en-el" target="_blank"&gt;εξουσιοδοτημένους διασαφιστές&lt;/a&gt; το οποίο πρέπει να καταρτίζεται από την αρμόδια αρχή κάθε κράτους μέλους με τη μορφή τυποποιημένης ηλεκτρονικής βάσης δεδομένων που περιέχει τα δεδομένα σχετικά με τα &lt;a href="https://iate.europa.eu/entry/result/3699761/en-el" target="_blank"&gt;πιστοποιητικά ΜΣΠΑ&lt;/a&gt; των εν λόγω διασαφιστών</t>
        </is>
      </c>
      <c r="X263" s="2" t="inlineStr">
        <is>
          <t>carbon border adjustment mechanism registry|
national registry of declarants|
CBAM Registry</t>
        </is>
      </c>
      <c r="Y263" s="2" t="inlineStr">
        <is>
          <t>1|
3|
3</t>
        </is>
      </c>
      <c r="Z263" s="2" t="inlineStr">
        <is>
          <t xml:space="preserve">|
|
</t>
        </is>
      </c>
      <c r="AA263" t="inlineStr">
        <is>
          <t>standardised electronic
database, to be established by the competent authority of each Member State, containing the data regarding the &lt;a href="https://iate.europa.eu/entry/result/3599761/en" target="_blank"&gt;&lt;i&gt;CBAM certificates&lt;/i&gt;&lt;/a&gt; of &lt;a href="https://iate.europa.eu/entry/result/3599758/en" target="_blank"&gt;&lt;i&gt;authorised declarants&lt;/i&gt;&lt;/a&gt;</t>
        </is>
      </c>
      <c r="AB263" s="2" t="inlineStr">
        <is>
          <t>registro nacional de declarantes</t>
        </is>
      </c>
      <c r="AC263" s="2" t="inlineStr">
        <is>
          <t>3</t>
        </is>
      </c>
      <c r="AD263" s="2" t="inlineStr">
        <is>
          <t/>
        </is>
      </c>
      <c r="AE263" t="inlineStr">
        <is>
          <t>Base de datos electrónica normalizada creada por la autoridad competente de cada Estado miembro que incluirá los datos de los &lt;a href="https://iate.europa.eu/entry/result/3599761/es" target="_blank"&gt;certificados MAFC&lt;/a&gt; de los &lt;a href="https://iate.europa.eu/entry/result/3599758/es" target="_blank"&gt;declarantes autorizados&lt;/a&gt;.</t>
        </is>
      </c>
      <c r="AF263" s="2" t="inlineStr">
        <is>
          <t>deklarantide riiklik register</t>
        </is>
      </c>
      <c r="AG263" s="2" t="inlineStr">
        <is>
          <t>2</t>
        </is>
      </c>
      <c r="AH263" s="2" t="inlineStr">
        <is>
          <t/>
        </is>
      </c>
      <c r="AI263" t="inlineStr">
        <is>
          <t>&lt;i&gt;kinnitatud deklarantide&lt;/i&gt; &lt;a href="/entry/result/3599758/all" id="ENTRY_TO_ENTRY_CONVERTER" target="_blank"&gt;IATE:3599758&lt;/a&gt; elektrooniline andmebaas, mille koostab liikmesriigi pädev asutus ning mis sisaldab andmeid kõnealuste deklarantide &lt;i&gt;CBAMi sertifikaatide&lt;/i&gt; &lt;a href="/entry/result/3599761/all" id="ENTRY_TO_ENTRY_CONVERTER" target="_blank"&gt;IATE:3599761&lt;/a&gt; kohta</t>
        </is>
      </c>
      <c r="AJ263" s="2" t="inlineStr">
        <is>
          <t>CBAM-rekisteri|
valtuutettuja ilmoittajia koskeva kansallinen rekisteri</t>
        </is>
      </c>
      <c r="AK263" s="2" t="inlineStr">
        <is>
          <t>3|
3</t>
        </is>
      </c>
      <c r="AL263" s="2" t="inlineStr">
        <is>
          <t xml:space="preserve">|
</t>
        </is>
      </c>
      <c r="AM263" t="inlineStr">
        <is>
          <t>kunkin jäsenvaltion toimivaltaisen viranomaisen perustama standardoidun sähköisen tietokannan muodossa oleva kyseisessä jäsenvaltiossa &lt;a href="https://iate.europa.eu/entry/result/3599758/fi" target="_blank"&gt;valtuutettuja ilmoittajia&lt;/a&gt; koskeva kansallinen rekisteri, joka sisältää tiedot kyseisten ilmoittajien &lt;a href="https://iate.europa.eu/entry/result/3599761/fi" target="_blank"&gt;CBAM-todistuksista&lt;/a&gt;</t>
        </is>
      </c>
      <c r="AN263" s="2" t="inlineStr">
        <is>
          <t>registre national des déclarants agréés</t>
        </is>
      </c>
      <c r="AO263" s="2" t="inlineStr">
        <is>
          <t>3</t>
        </is>
      </c>
      <c r="AP263" s="2" t="inlineStr">
        <is>
          <t/>
        </is>
      </c>
      <c r="AQ263" t="inlineStr">
        <is>
          <t>registre devant être établi par l'autorité compétente de chaque État membre sous la forme d’une base de données électronique normalisée contenant les données relatives aux &lt;a href="https://iate.europa.eu/entry/result/3599761/fr" target="_blank"&gt;certificats MACF&lt;/a&gt; des &lt;a href="https://iate.europa.eu/entry/result/3599758/fr" target="_blank"&gt;déclarants agréés&lt;/a&gt;</t>
        </is>
      </c>
      <c r="AR263" s="2" t="inlineStr">
        <is>
          <t>clárlann náisiúnta dearbhóirí</t>
        </is>
      </c>
      <c r="AS263" s="2" t="inlineStr">
        <is>
          <t>3</t>
        </is>
      </c>
      <c r="AT263" s="2" t="inlineStr">
        <is>
          <t/>
        </is>
      </c>
      <c r="AU263" t="inlineStr">
        <is>
          <t/>
        </is>
      </c>
      <c r="AV263" s="2" t="inlineStr">
        <is>
          <t>nacionalni registar deklaranata</t>
        </is>
      </c>
      <c r="AW263" s="2" t="inlineStr">
        <is>
          <t>3</t>
        </is>
      </c>
      <c r="AX263" s="2" t="inlineStr">
        <is>
          <t/>
        </is>
      </c>
      <c r="AY263" t="inlineStr">
        <is>
          <t/>
        </is>
      </c>
      <c r="AZ263" s="2" t="inlineStr">
        <is>
          <t>nyilatkozattevők nemzeti jegyzéke</t>
        </is>
      </c>
      <c r="BA263" s="2" t="inlineStr">
        <is>
          <t>3</t>
        </is>
      </c>
      <c r="BB263" s="2" t="inlineStr">
        <is>
          <t/>
        </is>
      </c>
      <c r="BC263" t="inlineStr">
        <is>
          <t/>
        </is>
      </c>
      <c r="BD263" s="2" t="inlineStr">
        <is>
          <t>registro nazionale dei dichiaranti autorizzati</t>
        </is>
      </c>
      <c r="BE263" s="2" t="inlineStr">
        <is>
          <t>3</t>
        </is>
      </c>
      <c r="BF263" s="2" t="inlineStr">
        <is>
          <t/>
        </is>
      </c>
      <c r="BG263" t="inlineStr">
        <is>
          <t>registro contenente l'elenco dei&lt;a href="https://iate.europa.eu/entry/result/3599758/it" target="_blank"&gt; dichiaranti autorizzati&lt;/a&gt;, istituito dall'autorità competente di ciascuno Stato membro sotto forma di una banca dati elettronica standardizzata contenente i dati relativi ai &lt;a href="https://iate.europa.eu/entry/result/3599761/it" target="_blank"&gt;certificati CBAM&lt;/a&gt; di tali dichiaranti</t>
        </is>
      </c>
      <c r="BH263" s="2" t="inlineStr">
        <is>
          <t>nacionalinis deklarantų registras</t>
        </is>
      </c>
      <c r="BI263" s="2" t="inlineStr">
        <is>
          <t>3</t>
        </is>
      </c>
      <c r="BJ263" s="2" t="inlineStr">
        <is>
          <t/>
        </is>
      </c>
      <c r="BK263" t="inlineStr">
        <is>
          <t>valstybės narės kompetentingos institucijos sukurta standartizuota elektroninė duomenų bazė, kurioje pateikiami įgaliotųjų deklarantų PADKM sertifikatų duomenys</t>
        </is>
      </c>
      <c r="BL263" s="2" t="inlineStr">
        <is>
          <t>atzīto deklarētāju nacionālais reģistrs</t>
        </is>
      </c>
      <c r="BM263" s="2" t="inlineStr">
        <is>
          <t>2</t>
        </is>
      </c>
      <c r="BN263" s="2" t="inlineStr">
        <is>
          <t/>
        </is>
      </c>
      <c r="BO263" t="inlineStr">
        <is>
          <t/>
        </is>
      </c>
      <c r="BP263" s="2" t="inlineStr">
        <is>
          <t>reġistru nazzjonali tad-dikjaranti</t>
        </is>
      </c>
      <c r="BQ263" s="2" t="inlineStr">
        <is>
          <t>3</t>
        </is>
      </c>
      <c r="BR263" s="2" t="inlineStr">
        <is>
          <t/>
        </is>
      </c>
      <c r="BS263" t="inlineStr">
        <is>
          <t>reġistru bid-dikjaranti awtorizzati li jrid jiġi stabbilit mill-awtorità kompetenti ta' kull Stat Membru fil-forma ta' bażi tad-&lt;i&gt;data &lt;/i&gt;elettronika standardizzata li jkun fih id-&lt;i&gt;data &lt;/i&gt;rigward iċ-ċertifikati CBAM ta' dawk id-dikjaranti</t>
        </is>
      </c>
      <c r="BT263" s="2" t="inlineStr">
        <is>
          <t>nationaal register van aangevers</t>
        </is>
      </c>
      <c r="BU263" s="2" t="inlineStr">
        <is>
          <t>3</t>
        </is>
      </c>
      <c r="BV263" s="2" t="inlineStr">
        <is>
          <t/>
        </is>
      </c>
      <c r="BW263" t="inlineStr">
        <is>
          <t>gestandaardiseerde elektronische databank die moet worden opgezet door de bevoegde autoriteit van iedere lidstaat en die de gegevens van de CBAM-certificaten van toegelaten aangevers bevat</t>
        </is>
      </c>
      <c r="BX263" s="2" t="inlineStr">
        <is>
          <t>krajowy rejestr zgłaszających|
rejestr CBAM</t>
        </is>
      </c>
      <c r="BY263" s="2" t="inlineStr">
        <is>
          <t>3|
3</t>
        </is>
      </c>
      <c r="BZ263" s="2" t="inlineStr">
        <is>
          <t xml:space="preserve">|
</t>
        </is>
      </c>
      <c r="CA263" t="inlineStr">
        <is>
          <t>rejestr ustanawiany przez państwa członkowskie, zawierający dane dotyczące &lt;a href="https://iate.europa.eu/entry/result/3599761/pl" target="_blank"&gt;certyfikatów CBAM&lt;/a&gt; &lt;a href="https://iate.europa.eu/entry/result/3599758/pl" target="_blank"&gt;upoważnionych zgłaszających&lt;/a&gt;</t>
        </is>
      </c>
      <c r="CB263" s="2" t="inlineStr">
        <is>
          <t>registo nacional de declarantes</t>
        </is>
      </c>
      <c r="CC263" s="2" t="inlineStr">
        <is>
          <t>3</t>
        </is>
      </c>
      <c r="CD263" s="2" t="inlineStr">
        <is>
          <t/>
        </is>
      </c>
      <c r="CE263" t="inlineStr">
        <is>
          <t>Base de dados eletrónica normalizada com os dados relativos aos certificados MACF dos declarantes autorizados num dado Estado-Membro.</t>
        </is>
      </c>
      <c r="CF263" s="2" t="inlineStr">
        <is>
          <t>registru național al declaranților</t>
        </is>
      </c>
      <c r="CG263" s="2" t="inlineStr">
        <is>
          <t>3</t>
        </is>
      </c>
      <c r="CH263" s="2" t="inlineStr">
        <is>
          <t/>
        </is>
      </c>
      <c r="CI263" t="inlineStr">
        <is>
          <t>registru al declaranților autorizați din fiecare stat membru sub forma unei baze de date electronice standardizate care conține 
datele referitoare la certificatele CBAM ale declaranților respectivi</t>
        </is>
      </c>
      <c r="CJ263" s="2" t="inlineStr">
        <is>
          <t>register CBAM|
národný register deklarantov</t>
        </is>
      </c>
      <c r="CK263" s="2" t="inlineStr">
        <is>
          <t>2|
3</t>
        </is>
      </c>
      <c r="CL263" s="2" t="inlineStr">
        <is>
          <t xml:space="preserve">proposed|
</t>
        </is>
      </c>
      <c r="CM263" t="inlineStr">
        <is>
          <t>register &lt;a href="https://iate.europa.eu/entry/result/3599758/sk" target="_blank"&gt;schválených deklarantov&lt;/a&gt; zriadený príslušným orgánom každého členského štátu vo forme štadardizovanej elektronickej databázy obsahujúcej údaje týkajúce &lt;a href="https://iate.europa.eu/entry/result/3599761/sk" target="_blank"&gt;certifikátov CBAM&lt;/a&gt; uvedených deklarantov</t>
        </is>
      </c>
      <c r="CN263" s="2" t="inlineStr">
        <is>
          <t>register CBAM|
nacionalni register deklarantov</t>
        </is>
      </c>
      <c r="CO263" s="2" t="inlineStr">
        <is>
          <t>3|
3</t>
        </is>
      </c>
      <c r="CP263" s="2" t="inlineStr">
        <is>
          <t xml:space="preserve">|
</t>
        </is>
      </c>
      <c r="CQ263" t="inlineStr">
        <is>
          <t>register &lt;a href="https://iate.europa.eu/entry/result/3599758/sl" target="_blank"&gt;pooblaščenih deklarantov&lt;/a&gt;, ki ga ustanovi pristojni organ vsake države članice v obliki standardizirane elektronske podatkovne zbirke, ki vsebuje podatke o &lt;a href="https://iate.europa.eu/entry/result/3599761/sl" target="_blank"&gt;kuponih CBAM&lt;/a&gt; teh deklarantov</t>
        </is>
      </c>
      <c r="CR263" s="2" t="inlineStr">
        <is>
          <t>nationellt register över deklaranter|
CBAM-register</t>
        </is>
      </c>
      <c r="CS263" s="2" t="inlineStr">
        <is>
          <t>3|
3</t>
        </is>
      </c>
      <c r="CT263" s="2" t="inlineStr">
        <is>
          <t xml:space="preserve">|
</t>
        </is>
      </c>
      <c r="CU263" t="inlineStr">
        <is>
          <t>register över &lt;a href="https://iate.europa.eu/entry/result/3599758" target="_blank"&gt;godkända deklaranter&lt;/a&gt; som ska upprättas av behörig myndighet i varje medlemsstat i form av en standardiserad elektronisk databas med data om dessa deklaranters &lt;a href="https://iate.europa.eu/entry/result/3599761" target="_blank"&gt;CBAM-certifikat&lt;/a&gt;</t>
        </is>
      </c>
    </row>
    <row r="264">
      <c r="A264" s="1" t="str">
        <f>HYPERLINK("https://iate.europa.eu/entry/result/3599758/all", "3599758")</f>
        <v>3599758</v>
      </c>
      <c r="B264" t="inlineStr">
        <is>
          <t>ENVIRONMENT</t>
        </is>
      </c>
      <c r="C264" t="inlineStr">
        <is>
          <t>ENVIRONMENT|environmental policy|climate change policy|emission trading|EU Emissions Trading Scheme</t>
        </is>
      </c>
      <c r="D264" s="2" t="inlineStr">
        <is>
          <t>одобрен декларатор</t>
        </is>
      </c>
      <c r="E264" s="2" t="inlineStr">
        <is>
          <t>3</t>
        </is>
      </c>
      <c r="F264" s="2" t="inlineStr">
        <is>
          <t/>
        </is>
      </c>
      <c r="G264" t="inlineStr">
        <is>
          <t/>
        </is>
      </c>
      <c r="H264" s="2" t="inlineStr">
        <is>
          <t>schválený deklarant|
schválený deklarant pro CBAM</t>
        </is>
      </c>
      <c r="I264" s="2" t="inlineStr">
        <is>
          <t>3|
3</t>
        </is>
      </c>
      <c r="J264" s="2" t="inlineStr">
        <is>
          <t xml:space="preserve">|
</t>
        </is>
      </c>
      <c r="K264" t="inlineStr">
        <is>
          <t>osoba schválená příslušným orgánem, která vykonává povinnosti podle &lt;a href="https://iate.europa.eu/entry/result/3619473/en" target="_blank"&gt;&lt;i&gt;nařízení o CBAM&lt;/i&gt;&lt;/a&gt; za účelem dovozu zboží spadajícího do působnosti &lt;i&gt;&lt;i&gt;&lt;a href="https://iate.europa.eu/entry/result/3579087/en" target="_blank"&gt;CBAM&lt;/a&gt;&lt;/i&gt; do EU&lt;/i&gt;</t>
        </is>
      </c>
      <c r="L264" s="2" t="inlineStr">
        <is>
          <t>godkendt klarerer</t>
        </is>
      </c>
      <c r="M264" s="2" t="inlineStr">
        <is>
          <t>3</t>
        </is>
      </c>
      <c r="N264" s="2" t="inlineStr">
        <is>
          <t/>
        </is>
      </c>
      <c r="O264" t="inlineStr">
        <is>
          <t>&lt;div&gt;person, der af den
myndighed, som af hver medlemsstat er udpeget til at varetage forpligtelserne i
henhold til &lt;a href="https://iate.europa.eu/entry/result/3619473/da" target="_blank"&gt;CBAM-forordningen&lt;/a&gt;, har fået tilladelse til at importere varer, der
er omfattet af &lt;a href="https://iate.europa.eu/entry/result/3579087/da" target="_blank"&gt;CO&lt;sub&gt;2&lt;/sub&gt;-grænsetilpasningsmekanismens&lt;/a&gt; anvendelsesområde,
til Den Europæiske Unions toldområde&lt;br&gt;&lt;/div&gt;</t>
        </is>
      </c>
      <c r="P264" s="2" t="inlineStr">
        <is>
          <t>zugelassener Anmelder</t>
        </is>
      </c>
      <c r="Q264" s="2" t="inlineStr">
        <is>
          <t>3</t>
        </is>
      </c>
      <c r="R264" s="2" t="inlineStr">
        <is>
          <t/>
        </is>
      </c>
      <c r="S264" t="inlineStr">
        <is>
          <t>Person, die von der Behörde jedes Mitgliedstaats dazu zugelassen wurde, die Verpflichtungen gemäß der CBAM-Verordnung zur Einfuhr von in den Anwendungsbereich des &lt;a href="https://iate.europa.eu/entry/result/3579087/all" target="_blank"&gt;CBAM&lt;/a&gt; fallenden Waren in die Europäische Union zu erfüllen</t>
        </is>
      </c>
      <c r="T264" s="2" t="inlineStr">
        <is>
          <t>αδειοδοτημένος διασαφιστής</t>
        </is>
      </c>
      <c r="U264" s="2" t="inlineStr">
        <is>
          <t>3</t>
        </is>
      </c>
      <c r="V264" s="2" t="inlineStr">
        <is>
          <t/>
        </is>
      </c>
      <c r="W264" t="inlineStr">
        <is>
          <t>άτομο εξουσιοδοτημένο από την αρχή που έχει οριστεί από κάθε κράτος μέλος να εκτελεί τις υποχρεώσεις που απορρέουν από τον &lt;a href="https://iate.europa.eu/entry/result/3619473/en-el" target="_blank"&gt;κανονισμό για τον ΜΣΠΑ&lt;/a&gt; για την εισαγωγή εμπορευμάτων που εμπίπτουν στο πεδίο εφαρμογής του &lt;a href="https://iate.europa.eu/entry/result/3579087/en-el" target="_blank"&gt;ΜΣΠΑ&lt;/a&gt; στην Ευρωπαϊκή Ένωση</t>
        </is>
      </c>
      <c r="X264" s="2" t="inlineStr">
        <is>
          <t>authorised declarant|
CBAM authorized declarant|
CBAM authorised declarant</t>
        </is>
      </c>
      <c r="Y264" s="2" t="inlineStr">
        <is>
          <t>3|
1|
3</t>
        </is>
      </c>
      <c r="Z264" s="2" t="inlineStr">
        <is>
          <t xml:space="preserve">|
|
</t>
        </is>
      </c>
      <c r="AA264" t="inlineStr">
        <is>
          <t>person authorised, by the authority designated by each Member State to carry out the obligations under the &lt;a href="https://iate.europa.eu/entry/result/3619473/en" target="_blank"&gt;&lt;i&gt;CBAM Regulation&lt;/i&gt;&lt;/a&gt;, to import goods falling within the scope of the &lt;a href="https://iate.europa.eu/entry/result/3579087/en" target="_blank"&gt;carbon border adjustment mechanism (CBAM)&lt;/a&gt; into the European Union</t>
        </is>
      </c>
      <c r="AB264" s="2" t="inlineStr">
        <is>
          <t>declarante autorizado</t>
        </is>
      </c>
      <c r="AC264" s="2" t="inlineStr">
        <is>
          <t>3</t>
        </is>
      </c>
      <c r="AD264" s="2" t="inlineStr">
        <is>
          <t/>
        </is>
      </c>
      <c r="AE264" t="inlineStr">
        <is>
          <t>Persona autorizada por la autoridad designada por cada Estado miembro para cumplir las obligaciones derivadas del Reglamento MAFC a importar las mercancías que entran dentro del campo de aplicación del &lt;a href="https://iate.europa.eu/entry/result/3579087/es" target="_blank"&gt;Mecanismo de Ajuste en Frontera por Carbono (MAFC)&lt;/a&gt; en la Unión Europea.</t>
        </is>
      </c>
      <c r="AF264" s="2" t="inlineStr">
        <is>
          <t>kinnitatud deklarant</t>
        </is>
      </c>
      <c r="AG264" s="2" t="inlineStr">
        <is>
          <t>2</t>
        </is>
      </c>
      <c r="AH264" s="2" t="inlineStr">
        <is>
          <t/>
        </is>
      </c>
      <c r="AI264" t="inlineStr">
        <is>
          <t>isik, kellele liikmesriigi pädev asutus on väljastanud loa importida &lt;i&gt;CBAMi&lt;/i&gt; &lt;a href="/entry/result/3579087/all" id="ENTRY_TO_ENTRY_CONVERTER" target="_blank"&gt;IATE:3579087&lt;/a&gt; tooteid Euroopa Liitu</t>
        </is>
      </c>
      <c r="AJ264" s="2" t="inlineStr">
        <is>
          <t>valtuutettu ilmoittaja</t>
        </is>
      </c>
      <c r="AK264" s="2" t="inlineStr">
        <is>
          <t>3</t>
        </is>
      </c>
      <c r="AL264" s="2" t="inlineStr">
        <is>
          <t/>
        </is>
      </c>
      <c r="AM264" t="inlineStr">
        <is>
          <t>kunkin jäsenvaltion nimeämän viranomaisen valtuuttama henkilö, joka vastaa &lt;a href="https://iate.europa.eu/entry/result/3619473/fi" target="_blank"&gt;CBAM-asetuksen&lt;/a&gt; mukaisten velvoitteiden täyttämisestä tuotaessa &lt;a href="https://iate.europa.eu/entry/result/3579087/fi" target="_blank"&gt;hiilirajamekanismin&lt;/a&gt; soveltamisalaan kuuluvia tavaroita Euroopan unioniin</t>
        </is>
      </c>
      <c r="AN264" s="2" t="inlineStr">
        <is>
          <t>déclarant agréé</t>
        </is>
      </c>
      <c r="AO264" s="2" t="inlineStr">
        <is>
          <t>3</t>
        </is>
      </c>
      <c r="AP264" s="2" t="inlineStr">
        <is>
          <t/>
        </is>
      </c>
      <c r="AQ264" t="inlineStr">
        <is>
          <t>personne ayant obtenu de l’autorité compétente du lieu où elle est établie un agrément pour importer sur le territoire douanier de l’Union des marchandises relevant du règlement sur le &lt;a href="https://iate.europa.eu/entry/result/3579087/fr" target="_blank"&gt;mécanisme d’ajustement carbone aux frontières&lt;/a&gt; (MACF)</t>
        </is>
      </c>
      <c r="AR264" s="2" t="inlineStr">
        <is>
          <t>dearbhóir údaraithe</t>
        </is>
      </c>
      <c r="AS264" s="2" t="inlineStr">
        <is>
          <t>3</t>
        </is>
      </c>
      <c r="AT264" s="2" t="inlineStr">
        <is>
          <t/>
        </is>
      </c>
      <c r="AU264" t="inlineStr">
        <is>
          <t/>
        </is>
      </c>
      <c r="AV264" s="2" t="inlineStr">
        <is>
          <t>ovlašteni deklarant</t>
        </is>
      </c>
      <c r="AW264" s="2" t="inlineStr">
        <is>
          <t>3</t>
        </is>
      </c>
      <c r="AX264" s="2" t="inlineStr">
        <is>
          <t/>
        </is>
      </c>
      <c r="AY264" t="inlineStr">
        <is>
          <t/>
        </is>
      </c>
      <c r="AZ264" s="2" t="inlineStr">
        <is>
          <t>engedélyezett nyilatkozattevő</t>
        </is>
      </c>
      <c r="BA264" s="2" t="inlineStr">
        <is>
          <t>3</t>
        </is>
      </c>
      <c r="BB264" s="2" t="inlineStr">
        <is>
          <t/>
        </is>
      </c>
      <c r="BC264" t="inlineStr">
        <is>
          <t/>
        </is>
      </c>
      <c r="BD264" s="2" t="inlineStr">
        <is>
          <t>dichiarante autorizzato</t>
        </is>
      </c>
      <c r="BE264" s="2" t="inlineStr">
        <is>
          <t>3</t>
        </is>
      </c>
      <c r="BF264" s="2" t="inlineStr">
        <is>
          <t/>
        </is>
      </c>
      <c r="BG264" t="inlineStr">
        <is>
          <t>&lt;div&gt;persona autorizzata dall'autorità designata da ciascuno Stato membro a importare nel territorio doganale dell'Unione euroepea le merci che rientrano nell'ambito di applicazione del regolamento CBAM&lt;br&gt;&lt;/div&gt;</t>
        </is>
      </c>
      <c r="BH264" s="2" t="inlineStr">
        <is>
          <t>įgaliotasis deklarantas</t>
        </is>
      </c>
      <c r="BI264" s="2" t="inlineStr">
        <is>
          <t>3</t>
        </is>
      </c>
      <c r="BJ264" s="2" t="inlineStr">
        <is>
          <t/>
        </is>
      </c>
      <c r="BK264" t="inlineStr">
        <is>
          <t>deklarantas, kurį įgaliojo kompetentinga institucija</t>
        </is>
      </c>
      <c r="BL264" s="2" t="inlineStr">
        <is>
          <t>atzītais deklarētājs</t>
        </is>
      </c>
      <c r="BM264" s="2" t="inlineStr">
        <is>
          <t>2</t>
        </is>
      </c>
      <c r="BN264" s="2" t="inlineStr">
        <is>
          <t/>
        </is>
      </c>
      <c r="BO264" t="inlineStr">
        <is>
          <t/>
        </is>
      </c>
      <c r="BP264" s="2" t="inlineStr">
        <is>
          <t>dikjarant awtorizzat CBAM|
dikjarant awtorizzat</t>
        </is>
      </c>
      <c r="BQ264" s="2" t="inlineStr">
        <is>
          <t>3|
3</t>
        </is>
      </c>
      <c r="BR264" s="2" t="inlineStr">
        <is>
          <t xml:space="preserve">|
</t>
        </is>
      </c>
      <c r="BS264" t="inlineStr">
        <is>
          <t>persuna awtorizzata mill-awtorità ddeżinjata minn kull Stat Membru biex twettaq l-obbligi skont ir-Regolament CBAM biex timporta merkanzija li taqa' fi ħdan l-ambitu tas-CBAM fl-Unjoni Rewopea</t>
        </is>
      </c>
      <c r="BT264" s="2" t="inlineStr">
        <is>
          <t>toegelaten aangever</t>
        </is>
      </c>
      <c r="BU264" s="2" t="inlineStr">
        <is>
          <t>3</t>
        </is>
      </c>
      <c r="BV264" s="2" t="inlineStr">
        <is>
          <t/>
        </is>
      </c>
      <c r="BW264" t="inlineStr">
        <is>
          <t>persoon die van de bevoegde autoriteit van de lidstaat van vestiging een vergunning heeft verkregen om goederen die binnen het toepassingsgebied van het mechanisme voor koolstofgrenscorrectie vallen, in te voeren in het douanegebied van de Europese Unie</t>
        </is>
      </c>
      <c r="BX264" s="2" t="inlineStr">
        <is>
          <t>upoważniony zgłaszający</t>
        </is>
      </c>
      <c r="BY264" s="2" t="inlineStr">
        <is>
          <t>3</t>
        </is>
      </c>
      <c r="BZ264" s="2" t="inlineStr">
        <is>
          <t/>
        </is>
      </c>
      <c r="CA264" t="inlineStr">
        <is>
          <t>zgłaszający, który został upoważniony przez właściwy organ zgodnie z rozporządzeniem CBAM do wykonywania określonych w tym rozporządzeniu obowiązków związanych z przywozem towarów</t>
        </is>
      </c>
      <c r="CB264" s="2" t="inlineStr">
        <is>
          <t>declarante autorizado</t>
        </is>
      </c>
      <c r="CC264" s="2" t="inlineStr">
        <is>
          <t>3</t>
        </is>
      </c>
      <c r="CD264" s="2" t="inlineStr">
        <is>
          <t/>
        </is>
      </c>
      <c r="CE264" t="inlineStr">
        <is>
          <t>Pessoa que tem autorização dada pela entidade competente do Estado-Membro em que está estabelecida para importar para a UE mercadorias abrangidas pelo Regulamento MACF.</t>
        </is>
      </c>
      <c r="CF264" s="2" t="inlineStr">
        <is>
          <t>declarant autorizat</t>
        </is>
      </c>
      <c r="CG264" s="2" t="inlineStr">
        <is>
          <t>3</t>
        </is>
      </c>
      <c r="CH264" s="2" t="inlineStr">
        <is>
          <t/>
        </is>
      </c>
      <c r="CI264" t="inlineStr">
        <is>
          <t>persoană, autorizată de autoritatea competentă a unui stat membru, care poate reprezenta mai mulți importatori și care depune anual o declarație 
privind emisiile încorporate în mărfurile importate pe teritoriul vamal 
al Uniunii și restituie o serie de certificate CBAM corespunzătoare 
emisiilor declarate</t>
        </is>
      </c>
      <c r="CJ264" s="2" t="inlineStr">
        <is>
          <t>schválený deklarant|
schválený deklarant CBAM</t>
        </is>
      </c>
      <c r="CK264" s="2" t="inlineStr">
        <is>
          <t>3|
2</t>
        </is>
      </c>
      <c r="CL264" s="2" t="inlineStr">
        <is>
          <t>|
proposed</t>
        </is>
      </c>
      <c r="CM264" t="inlineStr">
        <is>
          <t>osoba schválená orgánom určeným každým členským štátom s cieľom vykonávať povinnosti podľa &lt;a href="https://iate.europa.eu/entry/result/3619473/sk" target="_blank"&gt;nariadenia o mechanizme CBAM&lt;/a&gt;, pokiaľ ide o dovoz tovaru do Európskej únie patriaceho do rozsahu pôsobnosti mechanizmu &lt;a href="https://iate.europa.eu/entry/result/3579087/sk" target="_blank"&gt;CBAM&lt;/a&gt;</t>
        </is>
      </c>
      <c r="CN264" s="2" t="inlineStr">
        <is>
          <t>pooblaščeni deklarant</t>
        </is>
      </c>
      <c r="CO264" s="2" t="inlineStr">
        <is>
          <t>3</t>
        </is>
      </c>
      <c r="CP264" s="2" t="inlineStr">
        <is>
          <t/>
        </is>
      </c>
      <c r="CQ264" t="inlineStr">
        <is>
          <t>oseba, ki jo pooblasti organ, ki ga določi vsaka država članica, da izvaja obveznosti po &lt;a href="https://iate.europa.eu/entry/result/3619473/sl" target="_blank"&gt;uredbi o CBAM&lt;/a&gt;, tako da v Evropsko unijo uvaža blago, ki spada v področje uporabe &lt;a href="https://iate.europa.eu/entry/result/3579087/sl" target="_blank"&gt;CBAM&lt;/a&gt;</t>
        </is>
      </c>
      <c r="CR264" s="2" t="inlineStr">
        <is>
          <t>godkänd deklarant</t>
        </is>
      </c>
      <c r="CS264" s="2" t="inlineStr">
        <is>
          <t>3</t>
        </is>
      </c>
      <c r="CT264" s="2" t="inlineStr">
        <is>
          <t/>
        </is>
      </c>
      <c r="CU264" t="inlineStr">
        <is>
          <t/>
        </is>
      </c>
    </row>
    <row r="265">
      <c r="A265" s="1" t="str">
        <f>HYPERLINK("https://iate.europa.eu/entry/result/112384/all", "112384")</f>
        <v>112384</v>
      </c>
      <c r="B265" t="inlineStr">
        <is>
          <t>FINANCE;ENVIRONMENT</t>
        </is>
      </c>
      <c r="C265" t="inlineStr">
        <is>
          <t>FINANCE|taxation;ENVIRONMENT</t>
        </is>
      </c>
      <c r="D265" s="2" t="inlineStr">
        <is>
          <t>данъчно диференциране</t>
        </is>
      </c>
      <c r="E265" s="2" t="inlineStr">
        <is>
          <t>3</t>
        </is>
      </c>
      <c r="F265" s="2" t="inlineStr">
        <is>
          <t/>
        </is>
      </c>
      <c r="G265" t="inlineStr">
        <is>
          <t/>
        </is>
      </c>
      <c r="H265" s="2" t="inlineStr">
        <is>
          <t>daňová diferenciace</t>
        </is>
      </c>
      <c r="I265" s="2" t="inlineStr">
        <is>
          <t>3</t>
        </is>
      </c>
      <c r="J265" s="2" t="inlineStr">
        <is>
          <t/>
        </is>
      </c>
      <c r="K265" t="inlineStr">
        <is>
          <t>uplatnění rúzných daňových sazeb</t>
        </is>
      </c>
      <c r="L265" s="2" t="inlineStr">
        <is>
          <t>afgiftsdifferentiering</t>
        </is>
      </c>
      <c r="M265" s="2" t="inlineStr">
        <is>
          <t>3</t>
        </is>
      </c>
      <c r="N265" s="2" t="inlineStr">
        <is>
          <t/>
        </is>
      </c>
      <c r="O265" t="inlineStr">
        <is>
          <t/>
        </is>
      </c>
      <c r="P265" s="2" t="inlineStr">
        <is>
          <t>Steuersatzdifferenzierung</t>
        </is>
      </c>
      <c r="Q265" s="2" t="inlineStr">
        <is>
          <t>3</t>
        </is>
      </c>
      <c r="R265" s="2" t="inlineStr">
        <is>
          <t/>
        </is>
      </c>
      <c r="S265" t="inlineStr">
        <is>
          <t>Anwendung unterschiedlicher Steuersätze in Bezug auf bestehende indirekte Steuern wie Umsatzsteuern, Verbrauchsteuern und Mehrwertsteuer</t>
        </is>
      </c>
      <c r="T265" s="2" t="inlineStr">
        <is>
          <t>διαφοροποίηση του φόρου</t>
        </is>
      </c>
      <c r="U265" s="2" t="inlineStr">
        <is>
          <t>3</t>
        </is>
      </c>
      <c r="V265" s="2" t="inlineStr">
        <is>
          <t/>
        </is>
      </c>
      <c r="W265" t="inlineStr">
        <is>
          <t>εφαρμογή διαφοροποιημένων επιπέδων φορολόγησης για διάφορους λόγους, όπως η ενθάρρυνση φιλικών προς το περιβάλλον συμπεριφορών και βελτιωμένης διαχείρισης των φυσικών πόρων ή η μείωση των ανισοτήτων μεταξύ γεωγραφικών περιοχών</t>
        </is>
      </c>
      <c r="X265" s="2" t="inlineStr">
        <is>
          <t>tax differentiation</t>
        </is>
      </c>
      <c r="Y265" s="2" t="inlineStr">
        <is>
          <t>3</t>
        </is>
      </c>
      <c r="Z265" s="2" t="inlineStr">
        <is>
          <t/>
        </is>
      </c>
      <c r="AA265" t="inlineStr">
        <is>
          <t>application of variations in tax levels</t>
        </is>
      </c>
      <c r="AB265" s="2" t="inlineStr">
        <is>
          <t>diferenciación impositiva|
diferenciación fiscal</t>
        </is>
      </c>
      <c r="AC265" s="2" t="inlineStr">
        <is>
          <t>3|
3</t>
        </is>
      </c>
      <c r="AD265" s="2" t="inlineStr">
        <is>
          <t xml:space="preserve">|
</t>
        </is>
      </c>
      <c r="AE265" t="inlineStr">
        <is>
          <t/>
        </is>
      </c>
      <c r="AF265" s="2" t="inlineStr">
        <is>
          <t>erinevad maksumäärad</t>
        </is>
      </c>
      <c r="AG265" s="2" t="inlineStr">
        <is>
          <t>3</t>
        </is>
      </c>
      <c r="AH265" s="2" t="inlineStr">
        <is>
          <t/>
        </is>
      </c>
      <c r="AI265" t="inlineStr">
        <is>
          <t/>
        </is>
      </c>
      <c r="AJ265" s="2" t="inlineStr">
        <is>
          <t>verokannan eriyttäminen|
verojen eriyttäminen</t>
        </is>
      </c>
      <c r="AK265" s="2" t="inlineStr">
        <is>
          <t>3|
3</t>
        </is>
      </c>
      <c r="AL265" s="2" t="inlineStr">
        <is>
          <t xml:space="preserve">|
</t>
        </is>
      </c>
      <c r="AM265" t="inlineStr">
        <is>
          <t/>
        </is>
      </c>
      <c r="AN265" s="2" t="inlineStr">
        <is>
          <t>différenciation fiscale</t>
        </is>
      </c>
      <c r="AO265" s="2" t="inlineStr">
        <is>
          <t>3</t>
        </is>
      </c>
      <c r="AP265" s="2" t="inlineStr">
        <is>
          <t/>
        </is>
      </c>
      <c r="AQ265" t="inlineStr">
        <is>
          <t>application d'un taux de taxation différent du taux normal afin de réduire des inégalités ou d'encourager certains types de comportements</t>
        </is>
      </c>
      <c r="AR265" s="2" t="inlineStr">
        <is>
          <t>difreáil chánach</t>
        </is>
      </c>
      <c r="AS265" s="2" t="inlineStr">
        <is>
          <t>3</t>
        </is>
      </c>
      <c r="AT265" s="2" t="inlineStr">
        <is>
          <t/>
        </is>
      </c>
      <c r="AU265" t="inlineStr">
        <is>
          <t/>
        </is>
      </c>
      <c r="AV265" s="2" t="inlineStr">
        <is>
          <t>diferencijacija poreznih stopa</t>
        </is>
      </c>
      <c r="AW265" s="2" t="inlineStr">
        <is>
          <t>3</t>
        </is>
      </c>
      <c r="AX265" s="2" t="inlineStr">
        <is>
          <t/>
        </is>
      </c>
      <c r="AY265" t="inlineStr">
        <is>
          <t/>
        </is>
      </c>
      <c r="AZ265" s="2" t="inlineStr">
        <is>
          <t>differenciált adóztatás|
eltérő adómértékek alkalmazása</t>
        </is>
      </c>
      <c r="BA265" s="2" t="inlineStr">
        <is>
          <t>4|
3</t>
        </is>
      </c>
      <c r="BB265" s="2" t="inlineStr">
        <is>
          <t xml:space="preserve">|
</t>
        </is>
      </c>
      <c r="BC265" t="inlineStr">
        <is>
          <t>különböző adókulcsok alkalmazása a meglévő közvetett adók, például a forgalmi adók, a jövedéki adók és a héa tekintetében</t>
        </is>
      </c>
      <c r="BD265" s="2" t="inlineStr">
        <is>
          <t>differenziazione delle tasse|
differenziazione delle aliquote</t>
        </is>
      </c>
      <c r="BE265" s="2" t="inlineStr">
        <is>
          <t>3|
3</t>
        </is>
      </c>
      <c r="BF265" s="2" t="inlineStr">
        <is>
          <t xml:space="preserve">|
</t>
        </is>
      </c>
      <c r="BG265" t="inlineStr">
        <is>
          <t>applicazione di aliquote fiscali diverse a gruppi diversi, generalmente suddivisi per scaglioni di reddito</t>
        </is>
      </c>
      <c r="BH265" s="2" t="inlineStr">
        <is>
          <t>mokesčio diferencijavimas</t>
        </is>
      </c>
      <c r="BI265" s="2" t="inlineStr">
        <is>
          <t>3</t>
        </is>
      </c>
      <c r="BJ265" s="2" t="inlineStr">
        <is>
          <t/>
        </is>
      </c>
      <c r="BK265" t="inlineStr">
        <is>
          <t/>
        </is>
      </c>
      <c r="BL265" s="2" t="inlineStr">
        <is>
          <t>nodokļa diferencēšana</t>
        </is>
      </c>
      <c r="BM265" s="2" t="inlineStr">
        <is>
          <t>3</t>
        </is>
      </c>
      <c r="BN265" s="2" t="inlineStr">
        <is>
          <t/>
        </is>
      </c>
      <c r="BO265" t="inlineStr">
        <is>
          <t/>
        </is>
      </c>
      <c r="BP265" s="2" t="inlineStr">
        <is>
          <t>divrenzjar tat-taxxi</t>
        </is>
      </c>
      <c r="BQ265" s="2" t="inlineStr">
        <is>
          <t>3</t>
        </is>
      </c>
      <c r="BR265" s="2" t="inlineStr">
        <is>
          <t/>
        </is>
      </c>
      <c r="BS265" t="inlineStr">
        <is>
          <t>l-applikazzjoni ta' varjazzjonijiet fil-livelli tat-taxxa</t>
        </is>
      </c>
      <c r="BT265" s="2" t="inlineStr">
        <is>
          <t>fiscale differentiatie|
belastingdifferentiatie</t>
        </is>
      </c>
      <c r="BU265" s="2" t="inlineStr">
        <is>
          <t>3|
3</t>
        </is>
      </c>
      <c r="BV265" s="2" t="inlineStr">
        <is>
          <t xml:space="preserve">|
</t>
        </is>
      </c>
      <c r="BW265" t="inlineStr">
        <is>
          <t>toepassing van verschillende belastingtarieven met als doel bepaalde keuzes en gedragingen te sturen</t>
        </is>
      </c>
      <c r="BX265" s="2" t="inlineStr">
        <is>
          <t>zróżnicowanie podatkowe</t>
        </is>
      </c>
      <c r="BY265" s="2" t="inlineStr">
        <is>
          <t>3</t>
        </is>
      </c>
      <c r="BZ265" s="2" t="inlineStr">
        <is>
          <t/>
        </is>
      </c>
      <c r="CA265" t="inlineStr">
        <is>
          <t>stosowanie różnych stawek podatkowych</t>
        </is>
      </c>
      <c r="CB265" s="2" t="inlineStr">
        <is>
          <t>diferenciação fiscal|
taxa diferenciada</t>
        </is>
      </c>
      <c r="CC265" s="2" t="inlineStr">
        <is>
          <t>3|
3</t>
        </is>
      </c>
      <c r="CD265" s="2" t="inlineStr">
        <is>
          <t xml:space="preserve">|
</t>
        </is>
      </c>
      <c r="CE265" t="inlineStr">
        <is>
          <t/>
        </is>
      </c>
      <c r="CF265" s="2" t="inlineStr">
        <is>
          <t>diferențiere fiscală</t>
        </is>
      </c>
      <c r="CG265" s="2" t="inlineStr">
        <is>
          <t>3</t>
        </is>
      </c>
      <c r="CH265" s="2" t="inlineStr">
        <is>
          <t/>
        </is>
      </c>
      <c r="CI265" t="inlineStr">
        <is>
          <t/>
        </is>
      </c>
      <c r="CJ265" s="2" t="inlineStr">
        <is>
          <t>odstupňovanie sadzieb dane|
diferenciácia sadzieb dane|
daňová diferenciácia</t>
        </is>
      </c>
      <c r="CK265" s="2" t="inlineStr">
        <is>
          <t>3|
3|
3</t>
        </is>
      </c>
      <c r="CL265" s="2" t="inlineStr">
        <is>
          <t xml:space="preserve">|
|
</t>
        </is>
      </c>
      <c r="CM265" t="inlineStr">
        <is>
          <t>uplatňovanie rôznych &lt;a href="https://iate.europa.eu/entry/slideshow/1638171385120/764640/sk" target="_blank"&gt;sadzieb dane&lt;/a&gt;</t>
        </is>
      </c>
      <c r="CN265" s="2" t="inlineStr">
        <is>
          <t>davčna diferenciacija</t>
        </is>
      </c>
      <c r="CO265" s="2" t="inlineStr">
        <is>
          <t>3</t>
        </is>
      </c>
      <c r="CP265" s="2" t="inlineStr">
        <is>
          <t/>
        </is>
      </c>
      <c r="CQ265" t="inlineStr">
        <is>
          <t/>
        </is>
      </c>
      <c r="CR265" s="2" t="inlineStr">
        <is>
          <t>skattedifferentiering</t>
        </is>
      </c>
      <c r="CS265" s="2" t="inlineStr">
        <is>
          <t>3</t>
        </is>
      </c>
      <c r="CT265" s="2" t="inlineStr">
        <is>
          <t/>
        </is>
      </c>
      <c r="CU265" t="inlineStr">
        <is>
          <t/>
        </is>
      </c>
    </row>
    <row r="266">
      <c r="A266" s="1" t="str">
        <f>HYPERLINK("https://iate.europa.eu/entry/result/2242388/all", "2242388")</f>
        <v>2242388</v>
      </c>
      <c r="B266" t="inlineStr">
        <is>
          <t>ENERGY;TRANSPORT</t>
        </is>
      </c>
      <c r="C266" t="inlineStr">
        <is>
          <t>ENERGY|electrical and nuclear industries|electrical industry;TRANSPORT|land transport</t>
        </is>
      </c>
      <c r="D266" s="2" t="inlineStr">
        <is>
          <t>пробег</t>
        </is>
      </c>
      <c r="E266" s="2" t="inlineStr">
        <is>
          <t>3</t>
        </is>
      </c>
      <c r="F266" s="2" t="inlineStr">
        <is>
          <t/>
        </is>
      </c>
      <c r="G266" t="inlineStr">
        <is>
          <t/>
        </is>
      </c>
      <c r="H266" t="inlineStr">
        <is>
          <t/>
        </is>
      </c>
      <c r="I266" t="inlineStr">
        <is>
          <t/>
        </is>
      </c>
      <c r="J266" t="inlineStr">
        <is>
          <t/>
        </is>
      </c>
      <c r="K266" t="inlineStr">
        <is>
          <t/>
        </is>
      </c>
      <c r="L266" t="inlineStr">
        <is>
          <t/>
        </is>
      </c>
      <c r="M266" t="inlineStr">
        <is>
          <t/>
        </is>
      </c>
      <c r="N266" t="inlineStr">
        <is>
          <t/>
        </is>
      </c>
      <c r="O266" t="inlineStr">
        <is>
          <t/>
        </is>
      </c>
      <c r="P266" t="inlineStr">
        <is>
          <t/>
        </is>
      </c>
      <c r="Q266" t="inlineStr">
        <is>
          <t/>
        </is>
      </c>
      <c r="R266" t="inlineStr">
        <is>
          <t/>
        </is>
      </c>
      <c r="S266" t="inlineStr">
        <is>
          <t/>
        </is>
      </c>
      <c r="T266" s="2" t="inlineStr">
        <is>
          <t>ηλεκτρική αυτονομία</t>
        </is>
      </c>
      <c r="U266" s="2" t="inlineStr">
        <is>
          <t>3</t>
        </is>
      </c>
      <c r="V266" s="2" t="inlineStr">
        <is>
          <t/>
        </is>
      </c>
      <c r="W266" t="inlineStr">
        <is>
          <t>ως «ηλεκτρική αυτονομία», για οχήματα εξοπλισμένα αποκλειστικά με ηλεκτρικό σύστημα κίνησης ή με υβριδικό ηλεκτρικό σύστημα κίνησης με φόρτιση εκτός οχήματος, νοείται η απόσταση που μπορεί να διανυθεί με ηλεκτρική ενέργεια ενός πλήρως φορτισμένου συσσωρευτή (ή άλλων συσκευών αποθήκευσης ηλεκτρικής ενέργειας), όπως αυτή μετριέται σύμφωνα με τη διαδικασία που περιγράφεται στο παράρτημα 9</t>
        </is>
      </c>
      <c r="X266" s="2" t="inlineStr">
        <is>
          <t>driving range|
electric range|
vehicle electric range</t>
        </is>
      </c>
      <c r="Y266" s="2" t="inlineStr">
        <is>
          <t>3|
3|
3</t>
        </is>
      </c>
      <c r="Z266" s="2" t="inlineStr">
        <is>
          <t xml:space="preserve">|
|
</t>
        </is>
      </c>
      <c r="AA266" t="inlineStr">
        <is>
          <t>distance that an electric or hybrid vehicle can be driven electrically on one fully charged battery (or other electric energy storage device)</t>
        </is>
      </c>
      <c r="AB266" t="inlineStr">
        <is>
          <t/>
        </is>
      </c>
      <c r="AC266" t="inlineStr">
        <is>
          <t/>
        </is>
      </c>
      <c r="AD266" t="inlineStr">
        <is>
          <t/>
        </is>
      </c>
      <c r="AE266" t="inlineStr">
        <is>
          <t/>
        </is>
      </c>
      <c r="AF266" s="2" t="inlineStr">
        <is>
          <t>elektrisõiduki sõiduulatus|
sõiduulatus ühe laadimisega</t>
        </is>
      </c>
      <c r="AG266" s="2" t="inlineStr">
        <is>
          <t>2|
3</t>
        </is>
      </c>
      <c r="AH266" s="2" t="inlineStr">
        <is>
          <t xml:space="preserve">|
</t>
        </is>
      </c>
      <c r="AI266" t="inlineStr">
        <is>
          <t/>
        </is>
      </c>
      <c r="AJ266" t="inlineStr">
        <is>
          <t/>
        </is>
      </c>
      <c r="AK266" t="inlineStr">
        <is>
          <t/>
        </is>
      </c>
      <c r="AL266" t="inlineStr">
        <is>
          <t/>
        </is>
      </c>
      <c r="AM266" t="inlineStr">
        <is>
          <t/>
        </is>
      </c>
      <c r="AN266" s="2" t="inlineStr">
        <is>
          <t>autonomie en mode électrique|
autonomie</t>
        </is>
      </c>
      <c r="AO266" s="2" t="inlineStr">
        <is>
          <t>3|
3</t>
        </is>
      </c>
      <c r="AP266" s="2" t="inlineStr">
        <is>
          <t xml:space="preserve">|
</t>
        </is>
      </c>
      <c r="AQ266" t="inlineStr">
        <is>
          <t>distance qu’un véhicule électrique ou hybride
peut parcourir en mode électrique avec une batterie complètement chargée (ou
avec un autre dispositif de stockage de l’énergie électrique)</t>
        </is>
      </c>
      <c r="AR266" s="2" t="inlineStr">
        <is>
          <t>raon leictreach</t>
        </is>
      </c>
      <c r="AS266" s="2" t="inlineStr">
        <is>
          <t>3</t>
        </is>
      </c>
      <c r="AT266" s="2" t="inlineStr">
        <is>
          <t/>
        </is>
      </c>
      <c r="AU266" t="inlineStr">
        <is>
          <t/>
        </is>
      </c>
      <c r="AV266" s="2" t="inlineStr">
        <is>
          <t>doseg električnog vozila</t>
        </is>
      </c>
      <c r="AW266" s="2" t="inlineStr">
        <is>
          <t>4</t>
        </is>
      </c>
      <c r="AX266" s="2" t="inlineStr">
        <is>
          <t/>
        </is>
      </c>
      <c r="AY266" t="inlineStr">
        <is>
          <t/>
        </is>
      </c>
      <c r="AZ266" s="2" t="inlineStr">
        <is>
          <t>elektromos hatótávolság</t>
        </is>
      </c>
      <c r="BA266" s="2" t="inlineStr">
        <is>
          <t>4</t>
        </is>
      </c>
      <c r="BB266" s="2" t="inlineStr">
        <is>
          <t>preferred</t>
        </is>
      </c>
      <c r="BC266" t="inlineStr">
        <is>
          <t>a csak elektromos hajtáslánccal meghajtott vagy hibrid elektromos hajtáslánccal meghajtott járművek esetében az a távolság, amelyet egy teljesen feltöltött akkumulátorral (vagy más elektromos tároló berendezéssel) elektromos üzemmódban meg lehet tenni</t>
        </is>
      </c>
      <c r="BD266" t="inlineStr">
        <is>
          <t/>
        </is>
      </c>
      <c r="BE266" t="inlineStr">
        <is>
          <t/>
        </is>
      </c>
      <c r="BF266" t="inlineStr">
        <is>
          <t/>
        </is>
      </c>
      <c r="BG266" t="inlineStr">
        <is>
          <t/>
        </is>
      </c>
      <c r="BH266" s="2" t="inlineStr">
        <is>
          <t>elektrinė rida</t>
        </is>
      </c>
      <c r="BI266" s="2" t="inlineStr">
        <is>
          <t>3</t>
        </is>
      </c>
      <c r="BJ266" s="2" t="inlineStr">
        <is>
          <t/>
        </is>
      </c>
      <c r="BK266" t="inlineStr">
        <is>
          <t>elektrinės ar hibridinės elektrinės transporto priemonės tik elektros varikliu nuvažiuotas atstumas</t>
        </is>
      </c>
      <c r="BL266" s="2" t="inlineStr">
        <is>
          <t>pilnuzlādes nobraukums</t>
        </is>
      </c>
      <c r="BM266" s="2" t="inlineStr">
        <is>
          <t>4</t>
        </is>
      </c>
      <c r="BN266" s="2" t="inlineStr">
        <is>
          <t/>
        </is>
      </c>
      <c r="BO266" t="inlineStr">
        <is>
          <t>attālums, ko eletroautomobīlis vai hibrīdautomobīlis var veikt izmantojot elektroenerģiju ar vienu pilnībā uzlādētu bateriju (vai citu elektriskās akumulācijas ierīci)</t>
        </is>
      </c>
      <c r="BP266" s="2" t="inlineStr">
        <is>
          <t>awtonomija elettrika tal-vettura</t>
        </is>
      </c>
      <c r="BQ266" s="2" t="inlineStr">
        <is>
          <t>3</t>
        </is>
      </c>
      <c r="BR266" s="2" t="inlineStr">
        <is>
          <t/>
        </is>
      </c>
      <c r="BS266" t="inlineStr">
        <is>
          <t>id-distanza li tista' tinstaq vettura sakemm il-ħażna ta' enerġija elettrika tispiċċa</t>
        </is>
      </c>
      <c r="BT266" t="inlineStr">
        <is>
          <t/>
        </is>
      </c>
      <c r="BU266" t="inlineStr">
        <is>
          <t/>
        </is>
      </c>
      <c r="BV266" t="inlineStr">
        <is>
          <t/>
        </is>
      </c>
      <c r="BW266" t="inlineStr">
        <is>
          <t/>
        </is>
      </c>
      <c r="BX266" t="inlineStr">
        <is>
          <t/>
        </is>
      </c>
      <c r="BY266" t="inlineStr">
        <is>
          <t/>
        </is>
      </c>
      <c r="BZ266" t="inlineStr">
        <is>
          <t/>
        </is>
      </c>
      <c r="CA266" t="inlineStr">
        <is>
          <t/>
        </is>
      </c>
      <c r="CB266" t="inlineStr">
        <is>
          <t/>
        </is>
      </c>
      <c r="CC266" t="inlineStr">
        <is>
          <t/>
        </is>
      </c>
      <c r="CD266" t="inlineStr">
        <is>
          <t/>
        </is>
      </c>
      <c r="CE266" t="inlineStr">
        <is>
          <t/>
        </is>
      </c>
      <c r="CF266" s="2" t="inlineStr">
        <is>
          <t>autonomie a vehiculului electric</t>
        </is>
      </c>
      <c r="CG266" s="2" t="inlineStr">
        <is>
          <t>3</t>
        </is>
      </c>
      <c r="CH266" s="2" t="inlineStr">
        <is>
          <t/>
        </is>
      </c>
      <c r="CI266" t="inlineStr">
        <is>
          <t>distanța maximă pe care o poate parcurge un vehicul electric sau hibrid prin mijloace exclusiv electrice fără reîncărcare</t>
        </is>
      </c>
      <c r="CJ266" s="2" t="inlineStr">
        <is>
          <t>elektrický dojazd|
elektrický dojazd vozidla</t>
        </is>
      </c>
      <c r="CK266" s="2" t="inlineStr">
        <is>
          <t>3|
3</t>
        </is>
      </c>
      <c r="CL266" s="2" t="inlineStr">
        <is>
          <t xml:space="preserve">preferred|
</t>
        </is>
      </c>
      <c r="CM266" t="inlineStr">
        <is>
          <t>vzdialenosť, ktorú môže prejsť elektrické vozidlo s jednou plne nabitou batériou (alebo iným zásobníkom elektrickej energie)</t>
        </is>
      </c>
      <c r="CN266" s="2" t="inlineStr">
        <is>
          <t>doseg vozila z električnim pogonom</t>
        </is>
      </c>
      <c r="CO266" s="2" t="inlineStr">
        <is>
          <t>3</t>
        </is>
      </c>
      <c r="CP266" s="2" t="inlineStr">
        <is>
          <t/>
        </is>
      </c>
      <c r="CQ266" t="inlineStr">
        <is>
          <t/>
        </is>
      </c>
      <c r="CR266" t="inlineStr">
        <is>
          <t/>
        </is>
      </c>
      <c r="CS266" t="inlineStr">
        <is>
          <t/>
        </is>
      </c>
      <c r="CT266" t="inlineStr">
        <is>
          <t/>
        </is>
      </c>
      <c r="CU266" t="inlineStr">
        <is>
          <t/>
        </is>
      </c>
    </row>
    <row r="267">
      <c r="A267" s="1" t="str">
        <f>HYPERLINK("https://iate.europa.eu/entry/result/3517995/all", "3517995")</f>
        <v>3517995</v>
      </c>
      <c r="B267" t="inlineStr">
        <is>
          <t>ENVIRONMENT</t>
        </is>
      </c>
      <c r="C267" t="inlineStr">
        <is>
          <t>ENVIRONMENT|environmental policy|climate change policy|emission trading|EU Emissions Trading Scheme;ENVIRONMENT|environmental policy|pollution control measures;ENVIRONMENT|deterioration of the environment|nuisance|pollutant|atmospheric pollutant|greenhouse gas</t>
        </is>
      </c>
      <c r="D267" t="inlineStr">
        <is>
          <t/>
        </is>
      </c>
      <c r="E267" t="inlineStr">
        <is>
          <t/>
        </is>
      </c>
      <c r="F267" t="inlineStr">
        <is>
          <t/>
        </is>
      </c>
      <c r="G267" t="inlineStr">
        <is>
          <t/>
        </is>
      </c>
      <c r="H267" s="2" t="inlineStr">
        <is>
          <t>ověřovatel</t>
        </is>
      </c>
      <c r="I267" s="2" t="inlineStr">
        <is>
          <t>3</t>
        </is>
      </c>
      <c r="J267" s="2" t="inlineStr">
        <is>
          <t/>
        </is>
      </c>
      <c r="K267" t="inlineStr">
        <is>
          <t>akreditovaná právnická osoba nebo jiný akreditovaný právní subjekt nebo pověřená fyzická osoba provádějící ověřování údajů o emisích skleníkových plynů a údajů o tunokilometrech</t>
        </is>
      </c>
      <c r="L267" s="2" t="inlineStr">
        <is>
          <t>verifikator</t>
        </is>
      </c>
      <c r="M267" s="2" t="inlineStr">
        <is>
          <t>4</t>
        </is>
      </c>
      <c r="N267" s="2" t="inlineStr">
        <is>
          <t/>
        </is>
      </c>
      <c r="O267" t="inlineStr">
        <is>
          <t>kompetent, uafhængig og akkrediteret verifikationsinstans eller enkeltperson, som har ansvaret for at gennemføre og rapportere om verifikationsprocessen i overensstemmelse med de detaljerede krav, som medlemsstaten fastlægger i henhold til bilag V i direktiv 2003/87/EF</t>
        </is>
      </c>
      <c r="P267" s="2" t="inlineStr">
        <is>
          <t>Prüfer|
prüfende Instanz</t>
        </is>
      </c>
      <c r="Q267" s="2" t="inlineStr">
        <is>
          <t>3|
4</t>
        </is>
      </c>
      <c r="R267" s="2" t="inlineStr">
        <is>
          <t xml:space="preserve">|
</t>
        </is>
      </c>
      <c r="S267" t="inlineStr">
        <is>
          <t>eine geeignete, unabhängige, akkreditierte Prüfeinrichtung, die in Übereinstimmung mit den detaillierten, von den Mitgliedstaaten gemäß Anhang V der Richtlinie 2003/87/EG festgelegten Bestimmungen für die Durchführung des Prüfverfahrens und die diesbezügliche Berichterstattung verantwortlich ist</t>
        </is>
      </c>
      <c r="T267" s="2" t="inlineStr">
        <is>
          <t>ελεγκτής</t>
        </is>
      </c>
      <c r="U267" s="2" t="inlineStr">
        <is>
          <t>2</t>
        </is>
      </c>
      <c r="V267" s="2" t="inlineStr">
        <is>
          <t/>
        </is>
      </c>
      <c r="W267" t="inlineStr">
        <is>
          <t>αρμόδιο, ανεξάρτητο πρόσωπο ή φορέας εξακρίβωσης, επιφορτισμένο με τη διεκπεραίωση της διαδικασίας εξακρίβωσης και την υποβολή σχετικών εκθέσεων, σύμφωνα με τις λεπτομερείς απαιτήσεις που θεσπίζονται από τα κράτη μέλη κατ’ εφαρμογή του παραρτήματος V της οδηγίας 2003/87/ΕΚ</t>
        </is>
      </c>
      <c r="X267" s="2" t="inlineStr">
        <is>
          <t>verifier</t>
        </is>
      </c>
      <c r="Y267" s="2" t="inlineStr">
        <is>
          <t>3</t>
        </is>
      </c>
      <c r="Z267" s="2" t="inlineStr">
        <is>
          <t/>
        </is>
      </c>
      <c r="AA267" t="inlineStr">
        <is>
          <t>legal person or another legal entity carrying out &lt;a href="https://iate.europa.eu/entry/result/3511783/en" target="_blank"&gt;&lt;i&gt;verification&lt;/i&gt;&lt;/a&gt; activities</t>
        </is>
      </c>
      <c r="AB267" s="2" t="inlineStr">
        <is>
          <t>verificador</t>
        </is>
      </c>
      <c r="AC267" s="2" t="inlineStr">
        <is>
          <t>3</t>
        </is>
      </c>
      <c r="AD267" s="2" t="inlineStr">
        <is>
          <t/>
        </is>
      </c>
      <c r="AE267" t="inlineStr">
        <is>
          <t>Persona jurídica o entidad jurídica de otro tipo que 
realiza actividades de verificación con arreglo al Reglamento de Ejecución (UE) 2018/2067 y
 que está acreditada por un organismo nacional de acreditación con 
arreglo al Reglamento (CE) n.º 765/2008 y al Reglamento de Ejecución (UE) 2018/2067, o 
persona física autorizada de otro modo, sin perjuicio de lo dispuesto en
 el artículo 5, apartado 2, del Reglamento de Ejecución (UE) 2018/2067, en el momento de 
emitir el informe de verificación.</t>
        </is>
      </c>
      <c r="AF267" s="2" t="inlineStr">
        <is>
          <t>tõendaja|
ELi HKSi tõendaja</t>
        </is>
      </c>
      <c r="AG267" s="2" t="inlineStr">
        <is>
          <t>3|
3</t>
        </is>
      </c>
      <c r="AH267" s="2" t="inlineStr">
        <is>
          <t xml:space="preserve">|
</t>
        </is>
      </c>
      <c r="AI267" t="inlineStr">
        <is>
          <t>juriidiline isik või muu õigussubjekt, kes teostab tõendamistoimingud 
vastavalt rakendusmäärusele (EL) 2018/2067 ja kellel on tõendamisaruande 
väljaandmise ajal määruse (EÜ) nr 765/2008 ja rakendusmääruse (EL) 2018/2067 kohane 
riikliku akrediteerimisasutuse akrediteering, või füüsiline isik, kes on
 selleks muul viisil volitatud, ilma et see piiraks määruse (EÜ) nr 765/2008 
artikli 5 lõike 2 kohaldamist</t>
        </is>
      </c>
      <c r="AJ267" s="2" t="inlineStr">
        <is>
          <t>todentaja</t>
        </is>
      </c>
      <c r="AK267" s="2" t="inlineStr">
        <is>
          <t>3</t>
        </is>
      </c>
      <c r="AL267" s="2" t="inlineStr">
        <is>
          <t/>
        </is>
      </c>
      <c r="AM267" t="inlineStr">
        <is>
          <t>toimivaltainen, riippumaton ja akkreditoitu todentamiselin, joka vastaa todentamisprosessin toteuttamisesta ja sitä koskevasta raportoinnista</t>
        </is>
      </c>
      <c r="AN267" s="2" t="inlineStr">
        <is>
          <t>vérificateur</t>
        </is>
      </c>
      <c r="AO267" s="2" t="inlineStr">
        <is>
          <t>3</t>
        </is>
      </c>
      <c r="AP267" s="2" t="inlineStr">
        <is>
          <t/>
        </is>
      </c>
      <c r="AQ267" t="inlineStr">
        <is>
          <t>personne morale ou autre entité juridique menant des activités de vérification conformément au règlement (UE) 2018/2067 et accréditée par un organisme national d'accréditation au titre du règlement (CE) nº 765/2008 et du règlement (UE) 2018/2067, ou une personne physique autrement autorisée au moment de la délivrance du rapport de vérification, sans préjudice de l'article 5, paragraphe 2, du règlement (UE) 2018/2067</t>
        </is>
      </c>
      <c r="AR267" s="2" t="inlineStr">
        <is>
          <t>fíoraitheoir</t>
        </is>
      </c>
      <c r="AS267" s="2" t="inlineStr">
        <is>
          <t>3</t>
        </is>
      </c>
      <c r="AT267" s="2" t="inlineStr">
        <is>
          <t/>
        </is>
      </c>
      <c r="AU267" t="inlineStr">
        <is>
          <t/>
        </is>
      </c>
      <c r="AV267" t="inlineStr">
        <is>
          <t/>
        </is>
      </c>
      <c r="AW267" t="inlineStr">
        <is>
          <t/>
        </is>
      </c>
      <c r="AX267" t="inlineStr">
        <is>
          <t/>
        </is>
      </c>
      <c r="AY267" t="inlineStr">
        <is>
          <t/>
        </is>
      </c>
      <c r="AZ267" s="2" t="inlineStr">
        <is>
          <t>hitelesítő</t>
        </is>
      </c>
      <c r="BA267" s="2" t="inlineStr">
        <is>
          <t>4</t>
        </is>
      </c>
      <c r="BB267" s="2" t="inlineStr">
        <is>
          <t/>
        </is>
      </c>
      <c r="BC267" t="inlineStr">
        <is>
          <t>olyan szakértő, független, akkreditált hitelesítő testület vagy személy, amely a hitelesítési eljárásnak a 2003/87/EK irányelv V. melléklete alapján a tagállamok által meghatározott részletes követelmények szerinti lefolytatásáért és jelentésbe foglalásáért felelős</t>
        </is>
      </c>
      <c r="BD267" s="2" t="inlineStr">
        <is>
          <t>verificatore</t>
        </is>
      </c>
      <c r="BE267" s="2" t="inlineStr">
        <is>
          <t>3</t>
        </is>
      </c>
      <c r="BF267" s="2" t="inlineStr">
        <is>
          <t/>
        </is>
      </c>
      <c r="BG267" t="inlineStr">
        <is>
          <t>persona giuridica o altro ente giuridico che svolge attività di verifica secondo la normativa dell'UE ed è accreditato da un organismo nazionale di accreditamento conformemente alla normativa dell'UE, oppure una persona fisica altrimenti autorizzata al momento dell'emissione della dichiarazione di verifica</t>
        </is>
      </c>
      <c r="BH267" s="2" t="inlineStr">
        <is>
          <t>tikrintojas</t>
        </is>
      </c>
      <c r="BI267" s="2" t="inlineStr">
        <is>
          <t>3</t>
        </is>
      </c>
      <c r="BJ267" s="2" t="inlineStr">
        <is>
          <t/>
        </is>
      </c>
      <c r="BK267" t="inlineStr">
        <is>
          <t>tikrinimo veiklą vykdantis subjektas</t>
        </is>
      </c>
      <c r="BL267" s="2" t="inlineStr">
        <is>
          <t>verificētājs</t>
        </is>
      </c>
      <c r="BM267" s="2" t="inlineStr">
        <is>
          <t>3</t>
        </is>
      </c>
      <c r="BN267" s="2" t="inlineStr">
        <is>
          <t/>
        </is>
      </c>
      <c r="BO267" t="inlineStr">
        <is>
          <t>kompetenta, neatkarīga, akreditēta verifikācijas struktūra vai persona, kas ir atbildīga par verifikācijas procesa veikšanu un ziņošanu saskaņā ar sīki izstrādātām prasībām, ko noteikusi dalībvalsts saskaņā ar V pielikumu Direktīvā 2003/87/EK [ &lt;a href="http://eur-lex.europa.eu/legal-content/LV/TXT/?uri=CELEX:02003L0087-20180408" target="_blank"&gt;CELEX:02003L0087-20180408/LV&lt;/a&gt; ]</t>
        </is>
      </c>
      <c r="BP267" s="2" t="inlineStr">
        <is>
          <t>verifikatur</t>
        </is>
      </c>
      <c r="BQ267" s="2" t="inlineStr">
        <is>
          <t>3</t>
        </is>
      </c>
      <c r="BR267" s="2" t="inlineStr">
        <is>
          <t/>
        </is>
      </c>
      <c r="BS267" t="inlineStr">
        <is>
          <t>persuna ġuridika jew entità ġuridika oħra li twettaq attivitajiet ta’ verifika skont ir-Regolamenti relevanti u li tkun akkreditata minn korp tal-akkreditazzjoni nazzjonali skont il-leġiżlazzjoni rilevanti jew persuna fiżika awtorizzata b’mod ieħor, fiż-żmien li fih jinħareġ rapport ta’ verifika</t>
        </is>
      </c>
      <c r="BT267" s="2" t="inlineStr">
        <is>
          <t>verificateur</t>
        </is>
      </c>
      <c r="BU267" s="2" t="inlineStr">
        <is>
          <t>3</t>
        </is>
      </c>
      <c r="BV267" s="2" t="inlineStr">
        <is>
          <t/>
        </is>
      </c>
      <c r="BW267" t="inlineStr">
        <is>
          <t>rechtspersoon
 of andere juridische entiteit die krachtens deze verordening
 verificatieactiviteiten uitvoert en krachtens Verordening (EG) nr. 765/2008
 en deze verordening door een nationale accreditatieinstantie is
 geaccrediteerd of een natuurlijke persoon die, onverminderd artikel 5, lid 2,
 van die verordening, op het moment dat het verificatierapport wordt
 uitgebracht anderszins gemachtigd is</t>
        </is>
      </c>
      <c r="BX267" s="2" t="inlineStr">
        <is>
          <t>weryfikator</t>
        </is>
      </c>
      <c r="BY267" s="2" t="inlineStr">
        <is>
          <t>3</t>
        </is>
      </c>
      <c r="BZ267" s="2" t="inlineStr">
        <is>
          <t/>
        </is>
      </c>
      <c r="CA267" t="inlineStr">
        <is>
          <t>osoba prawna lub inny podmiot prawny prowadzący działania weryfikacyjne zgodnie z rozporządzeniem (UE) 2018/2067 i akredytowany przez krajową jednostkę akredytującą na podstawie rozporządzenia (WE) nr 765/2008 oraz rozporządzenia (UE) 2018/2067 lub w inny sposób upoważnioną osobę fizyczną w czasie sporządzania sprawozdania z weryfikacji</t>
        </is>
      </c>
      <c r="CB267" s="2" t="inlineStr">
        <is>
          <t>verificador</t>
        </is>
      </c>
      <c r="CC267" s="2" t="inlineStr">
        <is>
          <t>3</t>
        </is>
      </c>
      <c r="CD267" s="2" t="inlineStr">
        <is>
          <t/>
        </is>
      </c>
      <c r="CE267" t="inlineStr">
        <is>
          <t>Órgão de verificação competente, independente e acreditado, responsável pela execução e pela comunicação de informações sobre o processo de verificação, de acordo com as regras pormenorizadas estabelecidas pelos Estados-Membros em conformidade com o anexo V da Directiva 2003/87/CE.</t>
        </is>
      </c>
      <c r="CF267" s="2" t="inlineStr">
        <is>
          <t>verificator</t>
        </is>
      </c>
      <c r="CG267" s="2" t="inlineStr">
        <is>
          <t>3</t>
        </is>
      </c>
      <c r="CH267" s="2" t="inlineStr">
        <is>
          <t/>
        </is>
      </c>
      <c r="CI267" t="inlineStr">
        <is>
          <t>un organism de verificare competent, independent și acreditat sau o persoană responsabilă cu realizarea și raportarea procesului de verificare, în conformitate cu cerințele detaliate stabilite de către statul membru în temeiul anexei V la Directiva 2003/87/CE.</t>
        </is>
      </c>
      <c r="CJ267" s="2" t="inlineStr">
        <is>
          <t>overovateľ</t>
        </is>
      </c>
      <c r="CK267" s="2" t="inlineStr">
        <is>
          <t>3</t>
        </is>
      </c>
      <c r="CL267" s="2" t="inlineStr">
        <is>
          <t/>
        </is>
      </c>
      <c r="CM267" t="inlineStr">
        <is>
          <t>príslušný, nezávislý, akreditovaný overovací orgán alebo osoba so zodpovednosťou za vykonávanie procesu overovania a podávanie správ o ňom v súlade s podrobnými požiadavkami ustanovenými členským štátom podľa prílohy V k smernici 2003/87/ES</t>
        </is>
      </c>
      <c r="CN267" s="2" t="inlineStr">
        <is>
          <t>preveritelj</t>
        </is>
      </c>
      <c r="CO267" s="2" t="inlineStr">
        <is>
          <t>3</t>
        </is>
      </c>
      <c r="CP267" s="2" t="inlineStr">
        <is>
          <t/>
        </is>
      </c>
      <c r="CQ267" t="inlineStr">
        <is>
          <t>pravna oseba ali drug pravni subjekt, ki opravlja &lt;a href="https://iate.europa.eu/entry/result/3511783/sl" target="_blank"&gt;dejavnosti preverjanja&lt;/a&gt; v skladu s to uredbo ter jo je akreditiral nacionalni akreditacijski organ na podlagi Uredbe (ES) št. 765/2008 in te uredbe, ali drugače pooblaščena fizična oseba, ne glede na člen 5(2) navedene uredbe, v času izdaje poročila o preverjanju</t>
        </is>
      </c>
      <c r="CR267" s="2" t="inlineStr">
        <is>
          <t>kontrollör|
verifieringsenhet</t>
        </is>
      </c>
      <c r="CS267" s="2" t="inlineStr">
        <is>
          <t>3|
3</t>
        </is>
      </c>
      <c r="CT267" s="2" t="inlineStr">
        <is>
          <t xml:space="preserve">|
</t>
        </is>
      </c>
      <c r="CU267" t="inlineStr">
        <is>
          <t>juridisk person eller annan rättslig enhet som genomför verifieringsverksamhet</t>
        </is>
      </c>
    </row>
    <row r="268">
      <c r="A268" s="1" t="str">
        <f>HYPERLINK("https://iate.europa.eu/entry/result/3511783/all", "3511783")</f>
        <v>3511783</v>
      </c>
      <c r="B268" t="inlineStr">
        <is>
          <t>ENVIRONMENT</t>
        </is>
      </c>
      <c r="C268" t="inlineStr">
        <is>
          <t>ENVIRONMENT|environmental policy|climate change policy|emission trading|EU Emissions Trading Scheme;ENVIRONMENT|deterioration of the environment|nuisance|pollutant|atmospheric pollutant|greenhouse gas</t>
        </is>
      </c>
      <c r="D268" t="inlineStr">
        <is>
          <t/>
        </is>
      </c>
      <c r="E268" t="inlineStr">
        <is>
          <t/>
        </is>
      </c>
      <c r="F268" t="inlineStr">
        <is>
          <t/>
        </is>
      </c>
      <c r="G268" t="inlineStr">
        <is>
          <t/>
        </is>
      </c>
      <c r="H268" t="inlineStr">
        <is>
          <t/>
        </is>
      </c>
      <c r="I268" t="inlineStr">
        <is>
          <t/>
        </is>
      </c>
      <c r="J268" t="inlineStr">
        <is>
          <t/>
        </is>
      </c>
      <c r="K268" t="inlineStr">
        <is>
          <t/>
        </is>
      </c>
      <c r="L268" t="inlineStr">
        <is>
          <t/>
        </is>
      </c>
      <c r="M268" t="inlineStr">
        <is>
          <t/>
        </is>
      </c>
      <c r="N268" t="inlineStr">
        <is>
          <t/>
        </is>
      </c>
      <c r="O268" t="inlineStr">
        <is>
          <t/>
        </is>
      </c>
      <c r="P268" t="inlineStr">
        <is>
          <t/>
        </is>
      </c>
      <c r="Q268" t="inlineStr">
        <is>
          <t/>
        </is>
      </c>
      <c r="R268" t="inlineStr">
        <is>
          <t/>
        </is>
      </c>
      <c r="S268" t="inlineStr">
        <is>
          <t/>
        </is>
      </c>
      <c r="T268" t="inlineStr">
        <is>
          <t/>
        </is>
      </c>
      <c r="U268" t="inlineStr">
        <is>
          <t/>
        </is>
      </c>
      <c r="V268" t="inlineStr">
        <is>
          <t/>
        </is>
      </c>
      <c r="W268" t="inlineStr">
        <is>
          <t/>
        </is>
      </c>
      <c r="X268" s="2" t="inlineStr">
        <is>
          <t>verification|
verification activities</t>
        </is>
      </c>
      <c r="Y268" s="2" t="inlineStr">
        <is>
          <t>3|
3</t>
        </is>
      </c>
      <c r="Z268" s="2" t="inlineStr">
        <is>
          <t xml:space="preserve">|
</t>
        </is>
      </c>
      <c r="AA268" t="inlineStr">
        <is>
          <t>activities carried out by a &lt;a href="https://iate.europa.eu/entry/result/3517995/en" target="_blank"&gt;&lt;i&gt;verifier&lt;/i&gt;&lt;/a&gt; to assess the conformity of the documents transmitted</t>
        </is>
      </c>
      <c r="AB268" t="inlineStr">
        <is>
          <t/>
        </is>
      </c>
      <c r="AC268" t="inlineStr">
        <is>
          <t/>
        </is>
      </c>
      <c r="AD268" t="inlineStr">
        <is>
          <t/>
        </is>
      </c>
      <c r="AE268" t="inlineStr">
        <is>
          <t/>
        </is>
      </c>
      <c r="AF268" s="2" t="inlineStr">
        <is>
          <t>tõendamine</t>
        </is>
      </c>
      <c r="AG268" s="2" t="inlineStr">
        <is>
          <t>3</t>
        </is>
      </c>
      <c r="AH268" s="2" t="inlineStr">
        <is>
          <t/>
        </is>
      </c>
      <c r="AI268" t="inlineStr">
        <is>
          <t>tõendaja poolt teostatavad toimingud tõendamisaruande väljaandmiseks käesoleva määruse kohaselt</t>
        </is>
      </c>
      <c r="AJ268" s="2" t="inlineStr">
        <is>
          <t>todentaminen</t>
        </is>
      </c>
      <c r="AK268" s="2" t="inlineStr">
        <is>
          <t>3</t>
        </is>
      </c>
      <c r="AL268" s="2" t="inlineStr">
        <is>
          <t/>
        </is>
      </c>
      <c r="AM268" t="inlineStr">
        <is>
          <t>toiminnot, jotka todentaja suorittaa sen arvioimiseksi, täyttävätkö yhtiön toimittamat asiakirjat tässä asetuksessa asetetut vaatimukset</t>
        </is>
      </c>
      <c r="AN268" s="2" t="inlineStr">
        <is>
          <t>vérification</t>
        </is>
      </c>
      <c r="AO268" s="2" t="inlineStr">
        <is>
          <t>3</t>
        </is>
      </c>
      <c r="AP268" s="2" t="inlineStr">
        <is>
          <t/>
        </is>
      </c>
      <c r="AQ268" t="inlineStr">
        <is>
          <t>le processus d’évaluation de la conformité mené à bien par un vérificateur environnemental pour vérifier si la veille environnementale d’une organisation, sa politique environnementale, son système de management environnemental et son audit environnemental interne ainsi que sa mise en oeuvre sont conformes aux exigences du présent règlement</t>
        </is>
      </c>
      <c r="AR268" s="2" t="inlineStr">
        <is>
          <t>fíorúchán|
gníomhaíochtaí fíorúcháin</t>
        </is>
      </c>
      <c r="AS268" s="2" t="inlineStr">
        <is>
          <t>3|
3</t>
        </is>
      </c>
      <c r="AT268" s="2" t="inlineStr">
        <is>
          <t xml:space="preserve">|
</t>
        </is>
      </c>
      <c r="AU268" t="inlineStr">
        <is>
          <t/>
        </is>
      </c>
      <c r="AV268" t="inlineStr">
        <is>
          <t/>
        </is>
      </c>
      <c r="AW268" t="inlineStr">
        <is>
          <t/>
        </is>
      </c>
      <c r="AX268" t="inlineStr">
        <is>
          <t/>
        </is>
      </c>
      <c r="AY268" t="inlineStr">
        <is>
          <t/>
        </is>
      </c>
      <c r="AZ268" t="inlineStr">
        <is>
          <t/>
        </is>
      </c>
      <c r="BA268" t="inlineStr">
        <is>
          <t/>
        </is>
      </c>
      <c r="BB268" t="inlineStr">
        <is>
          <t/>
        </is>
      </c>
      <c r="BC268" t="inlineStr">
        <is>
          <t/>
        </is>
      </c>
      <c r="BD268" t="inlineStr">
        <is>
          <t/>
        </is>
      </c>
      <c r="BE268" t="inlineStr">
        <is>
          <t/>
        </is>
      </c>
      <c r="BF268" t="inlineStr">
        <is>
          <t/>
        </is>
      </c>
      <c r="BG268" t="inlineStr">
        <is>
          <t/>
        </is>
      </c>
      <c r="BH268" s="2" t="inlineStr">
        <is>
          <t>patikra</t>
        </is>
      </c>
      <c r="BI268" s="2" t="inlineStr">
        <is>
          <t>3</t>
        </is>
      </c>
      <c r="BJ268" s="2" t="inlineStr">
        <is>
          <t/>
        </is>
      </c>
      <c r="BK268" t="inlineStr">
        <is>
          <t/>
        </is>
      </c>
      <c r="BL268" t="inlineStr">
        <is>
          <t/>
        </is>
      </c>
      <c r="BM268" t="inlineStr">
        <is>
          <t/>
        </is>
      </c>
      <c r="BN268" t="inlineStr">
        <is>
          <t/>
        </is>
      </c>
      <c r="BO268" t="inlineStr">
        <is>
          <t/>
        </is>
      </c>
      <c r="BP268" t="inlineStr">
        <is>
          <t/>
        </is>
      </c>
      <c r="BQ268" t="inlineStr">
        <is>
          <t/>
        </is>
      </c>
      <c r="BR268" t="inlineStr">
        <is>
          <t/>
        </is>
      </c>
      <c r="BS268" t="inlineStr">
        <is>
          <t/>
        </is>
      </c>
      <c r="BT268" t="inlineStr">
        <is>
          <t/>
        </is>
      </c>
      <c r="BU268" t="inlineStr">
        <is>
          <t/>
        </is>
      </c>
      <c r="BV268" t="inlineStr">
        <is>
          <t/>
        </is>
      </c>
      <c r="BW268" t="inlineStr">
        <is>
          <t/>
        </is>
      </c>
      <c r="BX268" s="2" t="inlineStr">
        <is>
          <t>weryfikacja|
działania weryfikacyjne</t>
        </is>
      </c>
      <c r="BY268" s="2" t="inlineStr">
        <is>
          <t>3|
3</t>
        </is>
      </c>
      <c r="BZ268" s="2" t="inlineStr">
        <is>
          <t xml:space="preserve">|
</t>
        </is>
      </c>
      <c r="CA268" t="inlineStr">
        <is>
          <t>działania prowadzone przez weryfikatora w celu oceny zgodności dokumentów przekazywanych przez przedsiębiorstwo z wymogami prawnymi</t>
        </is>
      </c>
      <c r="CB268" s="2" t="inlineStr">
        <is>
          <t>verificação|
atividades de verificação</t>
        </is>
      </c>
      <c r="CC268" s="2" t="inlineStr">
        <is>
          <t>3|
3</t>
        </is>
      </c>
      <c r="CD268" s="2" t="inlineStr">
        <is>
          <t xml:space="preserve">|
</t>
        </is>
      </c>
      <c r="CE268" t="inlineStr">
        <is>
          <t>Atividades levadas a cabo por um &lt;a href="https://iate.europa.eu/entry/result/3517995/pt" target="_blank"&gt;verificador&lt;/a&gt; para avaliar a conformidade dos documentos transmitidos.</t>
        </is>
      </c>
      <c r="CF268" t="inlineStr">
        <is>
          <t/>
        </is>
      </c>
      <c r="CG268" t="inlineStr">
        <is>
          <t/>
        </is>
      </c>
      <c r="CH268" t="inlineStr">
        <is>
          <t/>
        </is>
      </c>
      <c r="CI268" t="inlineStr">
        <is>
          <t/>
        </is>
      </c>
      <c r="CJ268" t="inlineStr">
        <is>
          <t/>
        </is>
      </c>
      <c r="CK268" t="inlineStr">
        <is>
          <t/>
        </is>
      </c>
      <c r="CL268" t="inlineStr">
        <is>
          <t/>
        </is>
      </c>
      <c r="CM268" t="inlineStr">
        <is>
          <t/>
        </is>
      </c>
      <c r="CN268" s="2" t="inlineStr">
        <is>
          <t>dejavnosti preverjanja|
preverjanje</t>
        </is>
      </c>
      <c r="CO268" s="2" t="inlineStr">
        <is>
          <t>3|
3</t>
        </is>
      </c>
      <c r="CP268" s="2" t="inlineStr">
        <is>
          <t xml:space="preserve">|
</t>
        </is>
      </c>
      <c r="CQ268" t="inlineStr">
        <is>
          <t>&lt;div&gt;dejavnosti, ki jih izvaja &lt;a href="https://iate.europa.eu/entry/result/3517995/sl" target="_blank"&gt;preveritelj&lt;/a&gt; za oceno skladnosti dokumentov, ki jih predloži družba&lt;br&gt;&lt;/div&gt;</t>
        </is>
      </c>
      <c r="CR268" s="2" t="inlineStr">
        <is>
          <t>verifiering</t>
        </is>
      </c>
      <c r="CS268" s="2" t="inlineStr">
        <is>
          <t>3</t>
        </is>
      </c>
      <c r="CT268" s="2" t="inlineStr">
        <is>
          <t/>
        </is>
      </c>
      <c r="CU268" t="inlineStr">
        <is>
          <t>&lt;div&gt;verksamhet som en kontrollör bedriver för att bedöma huruvida de dokument som företaget överlämnar överensstämmer med kraven i denna förordning&lt;br&gt;&lt;/div&gt;</t>
        </is>
      </c>
    </row>
    <row r="269">
      <c r="A269" s="1" t="str">
        <f>HYPERLINK("https://iate.europa.eu/entry/result/1156482/all", "1156482")</f>
        <v>1156482</v>
      </c>
      <c r="B269" t="inlineStr">
        <is>
          <t>TRANSPORT</t>
        </is>
      </c>
      <c r="C269" t="inlineStr">
        <is>
          <t>TRANSPORT|organisation of transport|means of transport|vehicle|electric vehicle</t>
        </is>
      </c>
      <c r="D269" s="2" t="inlineStr">
        <is>
          <t>задвижвано с акумулаторна батерия електрическо превозно средство</t>
        </is>
      </c>
      <c r="E269" s="2" t="inlineStr">
        <is>
          <t>3</t>
        </is>
      </c>
      <c r="F269" s="2" t="inlineStr">
        <is>
          <t/>
        </is>
      </c>
      <c r="G269" t="inlineStr">
        <is>
          <t>електрическо превозно средство, задвижвано само от електродвигател, без вторичен източник на задвижване</t>
        </is>
      </c>
      <c r="H269" s="2" t="inlineStr">
        <is>
          <t>bateriové elektrické vozidlo|
BEV</t>
        </is>
      </c>
      <c r="I269" s="2" t="inlineStr">
        <is>
          <t>3|
3</t>
        </is>
      </c>
      <c r="J269" s="2" t="inlineStr">
        <is>
          <t xml:space="preserve">|
</t>
        </is>
      </c>
      <c r="K269" t="inlineStr">
        <is>
          <t>&lt;a href="https://iate.europa.eu/entry/result/1156486/cs" target="_blank"&gt;elektrické vozidlo&lt;/a&gt;, které je poháněno výhradně elektrickým motorem a nemá další zdroj pohonu</t>
        </is>
      </c>
      <c r="L269" s="2" t="inlineStr">
        <is>
          <t>batteridrevet elektrisk køretøj|
BEV|
elektrisk batteridrevet køretøj|
batteridrevet elkøretøj|
batteridrevet køretøj</t>
        </is>
      </c>
      <c r="M269" s="2" t="inlineStr">
        <is>
          <t>3|
3|
3|
3|
3</t>
        </is>
      </c>
      <c r="N269" s="2" t="inlineStr">
        <is>
          <t xml:space="preserve">|
|
|
|
</t>
        </is>
      </c>
      <c r="O269" t="inlineStr">
        <is>
          <t>&lt;a href="https://iate.europa.eu/entry/result/1156486/da" target="_blank"&gt;elektrisk køretøj&lt;/a&gt;, der udelukkende kører på den elektriske motor uden nogen sekundær
fremdriftskilde</t>
        </is>
      </c>
      <c r="P269" s="2" t="inlineStr">
        <is>
          <t>batteriebetriebenes Elektrofahrzeug|
Elektrospeicherfahrzeug</t>
        </is>
      </c>
      <c r="Q269" s="2" t="inlineStr">
        <is>
          <t>3|
3</t>
        </is>
      </c>
      <c r="R269" s="2" t="inlineStr">
        <is>
          <t xml:space="preserve">|
</t>
        </is>
      </c>
      <c r="S269" t="inlineStr">
        <is>
          <t>Elektrofahrzeug, das ohne eine sekundäre Antriebsquelle ausschließlich mit dem Elektromotor betrieben wird</t>
        </is>
      </c>
      <c r="T269" s="2" t="inlineStr">
        <is>
          <t>ηλεκτρικό όχημα με συσσωρευτή|
ηλεκτρικό όχημα μπαταρίας|
BEV</t>
        </is>
      </c>
      <c r="U269" s="2" t="inlineStr">
        <is>
          <t>3|
3|
3</t>
        </is>
      </c>
      <c r="V269" s="2" t="inlineStr">
        <is>
          <t xml:space="preserve">|
|
</t>
        </is>
      </c>
      <c r="W269" t="inlineStr">
        <is>
          <t>ηλεκτρικό όχημα που λειτουργεί αποκλειστικά και μόνο με ηλεκτροκινητήρα χωρίς δευτερεύον μέσο πρόωσης</t>
        </is>
      </c>
      <c r="X269" s="2" t="inlineStr">
        <is>
          <t>BEV|
battery-powered electric vehicle|
battery electric vehicle</t>
        </is>
      </c>
      <c r="Y269" s="2" t="inlineStr">
        <is>
          <t>3|
1|
3</t>
        </is>
      </c>
      <c r="Z269" s="2" t="inlineStr">
        <is>
          <t xml:space="preserve">|
|
</t>
        </is>
      </c>
      <c r="AA269" t="inlineStr">
        <is>
          <t>electric vehicle that exclusively runs on the
electric motor, with no secondary source of propulsion</t>
        </is>
      </c>
      <c r="AB269" s="2" t="inlineStr">
        <is>
          <t>vehículo eléctrico de batería</t>
        </is>
      </c>
      <c r="AC269" s="2" t="inlineStr">
        <is>
          <t>3</t>
        </is>
      </c>
      <c r="AD269" s="2" t="inlineStr">
        <is>
          <t/>
        </is>
      </c>
      <c r="AE269" t="inlineStr">
        <is>
          <t>Vehículo eléctrico que funciona 
exclusivamente con el motor eléctrico, sin fuente de propulsión 
secundaria.</t>
        </is>
      </c>
      <c r="AF269" s="2" t="inlineStr">
        <is>
          <t>akutoitega elektrisõiduk</t>
        </is>
      </c>
      <c r="AG269" s="2" t="inlineStr">
        <is>
          <t>3</t>
        </is>
      </c>
      <c r="AH269" s="2" t="inlineStr">
        <is>
          <t/>
        </is>
      </c>
      <c r="AI269" t="inlineStr">
        <is>
          <t>elektrisõiduk, mis töötab üksnes elektrimootoril
ja millel puudub teisene jõuallikas</t>
        </is>
      </c>
      <c r="AJ269" s="2" t="inlineStr">
        <is>
          <t>akkusähköajoneuvo|
akkukäyttöinen sähköajoneuvo</t>
        </is>
      </c>
      <c r="AK269" s="2" t="inlineStr">
        <is>
          <t>3|
3</t>
        </is>
      </c>
      <c r="AL269" s="2" t="inlineStr">
        <is>
          <t xml:space="preserve">|
</t>
        </is>
      </c>
      <c r="AM269" t="inlineStr">
        <is>
          <t>sähköajoneuvo, joka toimii yksinomaan sähkömoottorilla ilman lisävoimanlähdettä</t>
        </is>
      </c>
      <c r="AN269" s="2" t="inlineStr">
        <is>
          <t>véhicule électrique à accumulateur|
véhicule électrique à batterie</t>
        </is>
      </c>
      <c r="AO269" s="2" t="inlineStr">
        <is>
          <t>3|
3</t>
        </is>
      </c>
      <c r="AP269" s="2" t="inlineStr">
        <is>
          <t xml:space="preserve">|
</t>
        </is>
      </c>
      <c r="AQ269" t="inlineStr">
        <is>
          <t>véhicule électrique qui fonctionne exclusivement sur le moteur électrique, sans source secondaire de propulsion</t>
        </is>
      </c>
      <c r="AR269" s="2" t="inlineStr">
        <is>
          <t>feithicil cheallra-leictreach</t>
        </is>
      </c>
      <c r="AS269" s="2" t="inlineStr">
        <is>
          <t>3</t>
        </is>
      </c>
      <c r="AT269" s="2" t="inlineStr">
        <is>
          <t/>
        </is>
      </c>
      <c r="AU269" t="inlineStr">
        <is>
          <t/>
        </is>
      </c>
      <c r="AV269" s="2" t="inlineStr">
        <is>
          <t>električno vozilo na baterije</t>
        </is>
      </c>
      <c r="AW269" s="2" t="inlineStr">
        <is>
          <t>3</t>
        </is>
      </c>
      <c r="AX269" s="2" t="inlineStr">
        <is>
          <t/>
        </is>
      </c>
      <c r="AY269" t="inlineStr">
        <is>
          <t>električno vozilo isključivo na električni pogon, bez sekundarnog pogonskog uređaja</t>
        </is>
      </c>
      <c r="AZ269" s="2" t="inlineStr">
        <is>
          <t>akkumulátoros elektromos jármű</t>
        </is>
      </c>
      <c r="BA269" s="2" t="inlineStr">
        <is>
          <t>4</t>
        </is>
      </c>
      <c r="BB269" s="2" t="inlineStr">
        <is>
          <t/>
        </is>
      </c>
      <c r="BC269" t="inlineStr">
        <is>
          <t>olyan elektromos jármű, amely kizárólag a villanymotorral működik, másodlagos meghajtási forrás nélkül</t>
        </is>
      </c>
      <c r="BD269" s="2" t="inlineStr">
        <is>
          <t>veicolo elettrico ad accumulatore|
veicolo elettrico a batteria</t>
        </is>
      </c>
      <c r="BE269" s="2" t="inlineStr">
        <is>
          <t>3|
3</t>
        </is>
      </c>
      <c r="BF269" s="2" t="inlineStr">
        <is>
          <t>|
preferred</t>
        </is>
      </c>
      <c r="BG269" t="inlineStr">
        <is>
          <t>veicolo elettrico alimentato esclusivamente dal motore elettrico, senza fonte secondaria di propulsione</t>
        </is>
      </c>
      <c r="BH269" s="2" t="inlineStr">
        <is>
          <t>elektromobilis su baterijomis|
BEV|
elektrinė transporto priemonė su baterijomis</t>
        </is>
      </c>
      <c r="BI269" s="2" t="inlineStr">
        <is>
          <t>2|
3|
3</t>
        </is>
      </c>
      <c r="BJ269" s="2" t="inlineStr">
        <is>
          <t xml:space="preserve">|
|
</t>
        </is>
      </c>
      <c r="BK269" t="inlineStr">
        <is>
          <t>elektrinė transporto priemonė, varoma tik elektros varikliu be antrinio varomojo šaltinio</t>
        </is>
      </c>
      <c r="BL269" s="2" t="inlineStr">
        <is>
          <t>akumulatoru baterijas elektrotransportlīdzeklis</t>
        </is>
      </c>
      <c r="BM269" s="2" t="inlineStr">
        <is>
          <t>2</t>
        </is>
      </c>
      <c r="BN269" s="2" t="inlineStr">
        <is>
          <t/>
        </is>
      </c>
      <c r="BO269" t="inlineStr">
        <is>
          <t>elektrotransportlīdzeklis, kas darbojas tikai ar elektromotoru un kam nav sekundāra dzinējspēka</t>
        </is>
      </c>
      <c r="BP269" s="2" t="inlineStr">
        <is>
          <t>vettura elettrika bil-batterija</t>
        </is>
      </c>
      <c r="BQ269" s="2" t="inlineStr">
        <is>
          <t>3</t>
        </is>
      </c>
      <c r="BR269" s="2" t="inlineStr">
        <is>
          <t/>
        </is>
      </c>
      <c r="BS269" t="inlineStr">
        <is>
          <t>vettura elettrika li taħdem esklużivament bil-mutur elettriku mingħajr ebda sors sekondarju ta' propulsjoni</t>
        </is>
      </c>
      <c r="BT269" s="2" t="inlineStr">
        <is>
          <t>BEV|
batterijvoertuig</t>
        </is>
      </c>
      <c r="BU269" s="2" t="inlineStr">
        <is>
          <t>3|
3</t>
        </is>
      </c>
      <c r="BV269" s="2" t="inlineStr">
        <is>
          <t xml:space="preserve">|
</t>
        </is>
      </c>
      <c r="BW269" t="inlineStr">
        <is>
          <t>"elektrisch voertuig dat uitsluitend op de elektromotor rijdt, zonder secundaire voortstuwingsbron"</t>
        </is>
      </c>
      <c r="BX269" s="2" t="inlineStr">
        <is>
          <t>pojazd elektryczny o napędzie akumulatorowym|
BEV|
bateryjny samochód elektryczny</t>
        </is>
      </c>
      <c r="BY269" s="2" t="inlineStr">
        <is>
          <t>3|
3|
2</t>
        </is>
      </c>
      <c r="BZ269" s="2" t="inlineStr">
        <is>
          <t xml:space="preserve">|
|
</t>
        </is>
      </c>
      <c r="CA269" t="inlineStr">
        <is>
          <t>pojazd samochodowy napędzany wyłącznie silnikami elektrycznymi zasilanymi bateriami o dużej gęstości i pojemności energetycznej oraz dużej żywotności, przystosowanymi do szybkiego ładowania lub wymiany</t>
        </is>
      </c>
      <c r="CB269" s="2" t="inlineStr">
        <is>
          <t>veículo elétrico a bateria|
VEB</t>
        </is>
      </c>
      <c r="CC269" s="2" t="inlineStr">
        <is>
          <t>3|
2</t>
        </is>
      </c>
      <c r="CD269" s="2" t="inlineStr">
        <is>
          <t xml:space="preserve">|
</t>
        </is>
      </c>
      <c r="CE269" t="inlineStr">
        <is>
          <t>Veículo elétrico que funciona exclusivamente com o motor elétrico, sem fonte de propulsão secundária.</t>
        </is>
      </c>
      <c r="CF269" s="2" t="inlineStr">
        <is>
          <t>BEV|
vehicul electric cu baterie</t>
        </is>
      </c>
      <c r="CG269" s="2" t="inlineStr">
        <is>
          <t>3|
3</t>
        </is>
      </c>
      <c r="CH269" s="2" t="inlineStr">
        <is>
          <t xml:space="preserve">|
</t>
        </is>
      </c>
      <c r="CI269" t="inlineStr">
        <is>
          <t/>
        </is>
      </c>
      <c r="CJ269" s="2" t="inlineStr">
        <is>
          <t>batériou poháňaných elektrický vozidlo|
elektrické vozidlo na batérie</t>
        </is>
      </c>
      <c r="CK269" s="2" t="inlineStr">
        <is>
          <t>2|
3</t>
        </is>
      </c>
      <c r="CL269" s="2" t="inlineStr">
        <is>
          <t xml:space="preserve">|
</t>
        </is>
      </c>
      <c r="CM269" t="inlineStr">
        <is>
          <t>čistým elektrickým autom bez spaľovacieho motora, ktoré je poháňané elektrinou z batérie</t>
        </is>
      </c>
      <c r="CN269" s="2" t="inlineStr">
        <is>
          <t>akumulatorsko električno vozilo</t>
        </is>
      </c>
      <c r="CO269" s="2" t="inlineStr">
        <is>
          <t>3</t>
        </is>
      </c>
      <c r="CP269" s="2" t="inlineStr">
        <is>
          <t/>
        </is>
      </c>
      <c r="CQ269" t="inlineStr">
        <is>
          <t>električno vozilo, ki ga poganja izključno elektromotor in nima sekundarnega pogonskega vira ter se med vožnjo ne oskrbuje z energijo iz zunanjega vira</t>
        </is>
      </c>
      <c r="CR269" s="2" t="inlineStr">
        <is>
          <t>batterielfordon</t>
        </is>
      </c>
      <c r="CS269" s="2" t="inlineStr">
        <is>
          <t>3</t>
        </is>
      </c>
      <c r="CT269" s="2" t="inlineStr">
        <is>
          <t/>
        </is>
      </c>
      <c r="CU269" t="inlineStr">
        <is>
          <t>elfordon som uteslutande drivs med elmotorn, utan någon sekundär framdrivningskälla</t>
        </is>
      </c>
    </row>
    <row r="270">
      <c r="A270" s="1" t="str">
        <f>HYPERLINK("https://iate.europa.eu/entry/result/3599759/all", "3599759")</f>
        <v>3599759</v>
      </c>
      <c r="B270" t="inlineStr">
        <is>
          <t>ENVIRONMENT</t>
        </is>
      </c>
      <c r="C270" t="inlineStr">
        <is>
          <t>ENVIRONMENT|deterioration of the environment|nuisance|pollutant|atmospheric pollutant|greenhouse gas</t>
        </is>
      </c>
      <c r="D270" t="inlineStr">
        <is>
          <t/>
        </is>
      </c>
      <c r="E270" t="inlineStr">
        <is>
          <t/>
        </is>
      </c>
      <c r="F270" t="inlineStr">
        <is>
          <t/>
        </is>
      </c>
      <c r="G270" t="inlineStr">
        <is>
          <t/>
        </is>
      </c>
      <c r="H270" s="2" t="inlineStr">
        <is>
          <t>obsažené emise</t>
        </is>
      </c>
      <c r="I270" s="2" t="inlineStr">
        <is>
          <t>3</t>
        </is>
      </c>
      <c r="J270" s="2" t="inlineStr">
        <is>
          <t/>
        </is>
      </c>
      <c r="K270" t="inlineStr">
        <is>
          <t>přímé emise uvolněné během výroby zboží</t>
        </is>
      </c>
      <c r="L270" s="2" t="inlineStr">
        <is>
          <t>indlejrede emissioner</t>
        </is>
      </c>
      <c r="M270" s="2" t="inlineStr">
        <is>
          <t>3</t>
        </is>
      </c>
      <c r="N270" s="2" t="inlineStr">
        <is>
          <t/>
        </is>
      </c>
      <c r="O270" t="inlineStr">
        <is>
          <t>&lt;a href="https://iate.europa.eu/entry/result/873472/da" target="_blank"&gt;drivhusgasemissioner&lt;/a&gt;,
der frigives under fremstillingen af varer, og som anses for indlejret i varerne</t>
        </is>
      </c>
      <c r="P270" s="2" t="inlineStr">
        <is>
          <t>graue Emissionen</t>
        </is>
      </c>
      <c r="Q270" s="2" t="inlineStr">
        <is>
          <t>3</t>
        </is>
      </c>
      <c r="R270" s="2" t="inlineStr">
        <is>
          <t/>
        </is>
      </c>
      <c r="S270" t="inlineStr">
        <is>
          <t>während der Warenherstellung freigesetzte direkte Emissionen, die nach den in Anhang III beschriebenen Verfahren berechnet werden</t>
        </is>
      </c>
      <c r="T270" s="2" t="inlineStr">
        <is>
          <t>ενσωματωμένες εκπομπές</t>
        </is>
      </c>
      <c r="U270" s="2" t="inlineStr">
        <is>
          <t>3</t>
        </is>
      </c>
      <c r="V270" s="2" t="inlineStr">
        <is>
          <t/>
        </is>
      </c>
      <c r="W270" t="inlineStr">
        <is>
          <t>εκπομπές αερίων του θερμοκηπίου που απελευθερώνονται κατά την παραγωγή εμπορευμάτων και θεωρείται ότι είναι "ενσωματωμένες" στα προϊόντα όταν αυτά καταναλώνονται</t>
        </is>
      </c>
      <c r="X270" s="2" t="inlineStr">
        <is>
          <t>embedded emissions|
embodied emissions</t>
        </is>
      </c>
      <c r="Y270" s="2" t="inlineStr">
        <is>
          <t>3|
3</t>
        </is>
      </c>
      <c r="Z270" s="2" t="inlineStr">
        <is>
          <t xml:space="preserve">preferred|
</t>
        </is>
      </c>
      <c r="AA270" t="inlineStr">
        <is>
          <t>emissions of greenhouse gases released during the production of goods, regarded as being 'embedded' in the goods when they are being consumed</t>
        </is>
      </c>
      <c r="AB270" t="inlineStr">
        <is>
          <t/>
        </is>
      </c>
      <c r="AC270" t="inlineStr">
        <is>
          <t/>
        </is>
      </c>
      <c r="AD270" t="inlineStr">
        <is>
          <t/>
        </is>
      </c>
      <c r="AE270" t="inlineStr">
        <is>
          <t/>
        </is>
      </c>
      <c r="AF270" s="2" t="inlineStr">
        <is>
          <t>sisalduvad heitkogused</t>
        </is>
      </c>
      <c r="AG270" s="2" t="inlineStr">
        <is>
          <t>3</t>
        </is>
      </c>
      <c r="AH270" s="2" t="inlineStr">
        <is>
          <t/>
        </is>
      </c>
      <c r="AI270" t="inlineStr">
        <is>
          <t>kaupade tootmise käigus tekkivad otseheited ning muud toote olelusringi jooksul tekkivad heited</t>
        </is>
      </c>
      <c r="AJ270" s="2" t="inlineStr">
        <is>
          <t>tuotesidonnaiset ilmastopäästöt|
sitoutuneet päästöt</t>
        </is>
      </c>
      <c r="AK270" s="2" t="inlineStr">
        <is>
          <t>3|
3</t>
        </is>
      </c>
      <c r="AL270" s="2" t="inlineStr">
        <is>
          <t xml:space="preserve">|
</t>
        </is>
      </c>
      <c r="AM270" t="inlineStr">
        <is>
          <t>tuotannosta aiheutuvat suorat päästöt ja sellaiset arvoketjun ylävirran epäsuorat päästöt, jotka syntyvät välittömästi tuotteen tuotantojärjestelmän piirissä</t>
        </is>
      </c>
      <c r="AN270" s="2" t="inlineStr">
        <is>
          <t>émissions grises|
émissions intrinsèques</t>
        </is>
      </c>
      <c r="AO270" s="2" t="inlineStr">
        <is>
          <t>3|
3</t>
        </is>
      </c>
      <c r="AP270" s="2" t="inlineStr">
        <is>
          <t xml:space="preserve">|
</t>
        </is>
      </c>
      <c r="AQ270" t="inlineStr">
        <is>
          <t>émissions directes de gaz à effet de serre résultant de la fabrication et de la livraison d’un bien ou d’un service
ou de la construction d’une infrastructure</t>
        </is>
      </c>
      <c r="AR270" s="2" t="inlineStr">
        <is>
          <t>astaíochtaí leabaithe</t>
        </is>
      </c>
      <c r="AS270" s="2" t="inlineStr">
        <is>
          <t>3</t>
        </is>
      </c>
      <c r="AT270" s="2" t="inlineStr">
        <is>
          <t/>
        </is>
      </c>
      <c r="AU270" t="inlineStr">
        <is>
          <t/>
        </is>
      </c>
      <c r="AV270" t="inlineStr">
        <is>
          <t/>
        </is>
      </c>
      <c r="AW270" t="inlineStr">
        <is>
          <t/>
        </is>
      </c>
      <c r="AX270" t="inlineStr">
        <is>
          <t/>
        </is>
      </c>
      <c r="AY270" t="inlineStr">
        <is>
          <t/>
        </is>
      </c>
      <c r="AZ270" s="2" t="inlineStr">
        <is>
          <t>beágyazott kibocsátás</t>
        </is>
      </c>
      <c r="BA270" s="2" t="inlineStr">
        <is>
          <t>3</t>
        </is>
      </c>
      <c r="BB270" s="2" t="inlineStr">
        <is>
          <t/>
        </is>
      </c>
      <c r="BC270" t="inlineStr">
        <is>
          <t>az áruk előállítása során felszabaduló üvegházhatású gázok kibocsátása, amelyeket fogyasztásuk során az árukba „beágyazottnak” tekintenek</t>
        </is>
      </c>
      <c r="BD270" s="2" t="inlineStr">
        <is>
          <t>emissioni incorporate</t>
        </is>
      </c>
      <c r="BE270" s="2" t="inlineStr">
        <is>
          <t>3</t>
        </is>
      </c>
      <c r="BF270" s="2" t="inlineStr">
        <is>
          <t/>
        </is>
      </c>
      <c r="BG270" t="inlineStr">
        <is>
          <t>emissioni dirette rilasciate durante la produzione di merci, calcolate secondo i metodi di cui all'allegato III del regolamento che istituisce un meccanismo di adeguamento del carbonio alle frontiere</t>
        </is>
      </c>
      <c r="BH270" s="2" t="inlineStr">
        <is>
          <t>būdingasis išmetamas ŠESD kiekis</t>
        </is>
      </c>
      <c r="BI270" s="2" t="inlineStr">
        <is>
          <t>2</t>
        </is>
      </c>
      <c r="BJ270" s="2" t="inlineStr">
        <is>
          <t/>
        </is>
      </c>
      <c r="BK270" t="inlineStr">
        <is>
          <t>gaminant prekes tiesiogiai išmetamas ŠESD kiekis, apskaičiuojamas pagal tam tikrus metodus</t>
        </is>
      </c>
      <c r="BL270" s="2" t="inlineStr">
        <is>
          <t>iegultās emisijas</t>
        </is>
      </c>
      <c r="BM270" s="2" t="inlineStr">
        <is>
          <t>3</t>
        </is>
      </c>
      <c r="BN270" s="2" t="inlineStr">
        <is>
          <t/>
        </is>
      </c>
      <c r="BO270" t="inlineStr">
        <is>
          <t>visu tiešo un netiešo SEG emisiju summa, kas radusies attiecīgā produkta, procesa vai darbības pilnā dzīves ciklā</t>
        </is>
      </c>
      <c r="BP270" s="2" t="inlineStr">
        <is>
          <t>emissjonijiet integrati</t>
        </is>
      </c>
      <c r="BQ270" s="2" t="inlineStr">
        <is>
          <t>3</t>
        </is>
      </c>
      <c r="BR270" s="2" t="inlineStr">
        <is>
          <t/>
        </is>
      </c>
      <c r="BS270" t="inlineStr">
        <is>
          <t>emissjonijiet ta' gassijiet serra matul il-produzzjoni ta' merkanzija, meqjusa bħala "integrati" fil-merkanzija meta tintuża/ tiġi kkonsmata</t>
        </is>
      </c>
      <c r="BT270" s="2" t="inlineStr">
        <is>
          <t>ingebedde emissies</t>
        </is>
      </c>
      <c r="BU270" s="2" t="inlineStr">
        <is>
          <t>3</t>
        </is>
      </c>
      <c r="BV270" s="2" t="inlineStr">
        <is>
          <t/>
        </is>
      </c>
      <c r="BW270" t="inlineStr">
        <is>
          <t>"directe emissies die vrijkomen tijdens de productie van goederen"</t>
        </is>
      </c>
      <c r="BX270" s="2" t="inlineStr">
        <is>
          <t>emisje wbudowane</t>
        </is>
      </c>
      <c r="BY270" s="2" t="inlineStr">
        <is>
          <t>3</t>
        </is>
      </c>
      <c r="BZ270" s="2" t="inlineStr">
        <is>
          <t/>
        </is>
      </c>
      <c r="CA270" t="inlineStr">
        <is>
          <t>emisje bezpośrednie uwolnione podczas produkcji towarów, których wielkość oblicza się zgodnie z metodami określonymi w załączniku III do &lt;a href="https://eur-lex.europa.eu/legal-content/PL/TXT/?uri=CELEX:52021PC0564" target="_blank"&gt;Wniosek ROZPORZĄDZENIE PARLAMENTU EUROPEJSKIEGO I RADY ustanawiające mechanizm dostosowywania cen na granicach z uwzględnieniem emisji CO2&lt;/a&gt;</t>
        </is>
      </c>
      <c r="CB270" s="2" t="inlineStr">
        <is>
          <t>emissões incorporadas</t>
        </is>
      </c>
      <c r="CC270" s="2" t="inlineStr">
        <is>
          <t>3</t>
        </is>
      </c>
      <c r="CD270" s="2" t="inlineStr">
        <is>
          <t/>
        </is>
      </c>
      <c r="CE270" t="inlineStr">
        <is>
          <t/>
        </is>
      </c>
      <c r="CF270" t="inlineStr">
        <is>
          <t/>
        </is>
      </c>
      <c r="CG270" t="inlineStr">
        <is>
          <t/>
        </is>
      </c>
      <c r="CH270" t="inlineStr">
        <is>
          <t/>
        </is>
      </c>
      <c r="CI270" t="inlineStr">
        <is>
          <t/>
        </is>
      </c>
      <c r="CJ270" s="2" t="inlineStr">
        <is>
          <t>viazané emisie</t>
        </is>
      </c>
      <c r="CK270" s="2" t="inlineStr">
        <is>
          <t>3</t>
        </is>
      </c>
      <c r="CL270" s="2" t="inlineStr">
        <is>
          <t/>
        </is>
      </c>
      <c r="CM270" t="inlineStr">
        <is>
          <t>&lt;a href="https://iate.europa.eu/entry/slideshow/1632329008216/2251176/sk" target="_blank"&gt;priame emisie&lt;/a&gt; uvoľnené počas výroby tovaru vypočítané podľa metód stanovených v prílohe III k &lt;a href="https://iate.europa.eu/entry/slideshow/1632329049006/3619473/sk" target="_blank"&gt;nariadeniu o mechanizme CBAM&lt;/a&gt;</t>
        </is>
      </c>
      <c r="CN270" s="2" t="inlineStr">
        <is>
          <t>vgrajene emisije</t>
        </is>
      </c>
      <c r="CO270" s="2" t="inlineStr">
        <is>
          <t>3</t>
        </is>
      </c>
      <c r="CP270" s="2" t="inlineStr">
        <is>
          <t/>
        </is>
      </c>
      <c r="CQ270" t="inlineStr">
        <is>
          <t>emisije toplogrednih plinov, sproščene med proizvodnjo dobrin, za katere se šteje, da so „vgrajene“ v dobrine, ko se te porabijo</t>
        </is>
      </c>
      <c r="CR270" s="2" t="inlineStr">
        <is>
          <t>inbäddade utsläpp</t>
        </is>
      </c>
      <c r="CS270" s="2" t="inlineStr">
        <is>
          <t>3</t>
        </is>
      </c>
      <c r="CT270" s="2" t="inlineStr">
        <is>
          <t/>
        </is>
      </c>
      <c r="CU270" t="inlineStr">
        <is>
          <t/>
        </is>
      </c>
    </row>
    <row r="271">
      <c r="A271" s="1" t="str">
        <f>HYPERLINK("https://iate.europa.eu/entry/result/3599803/all", "3599803")</f>
        <v>3599803</v>
      </c>
      <c r="B271" t="inlineStr">
        <is>
          <t>TRANSPORT;ENVIRONMENT</t>
        </is>
      </c>
      <c r="C271" t="inlineStr">
        <is>
          <t>TRANSPORT|maritime and inland waterway transport|maritime transport;ENVIRONMENT|deterioration of the environment|nuisance|pollutant|atmospheric pollutant|greenhouse gas</t>
        </is>
      </c>
      <c r="D271" t="inlineStr">
        <is>
          <t/>
        </is>
      </c>
      <c r="E271" t="inlineStr">
        <is>
          <t/>
        </is>
      </c>
      <c r="F271" t="inlineStr">
        <is>
          <t/>
        </is>
      </c>
      <c r="G271" t="inlineStr">
        <is>
          <t/>
        </is>
      </c>
      <c r="H271" t="inlineStr">
        <is>
          <t/>
        </is>
      </c>
      <c r="I271" t="inlineStr">
        <is>
          <t/>
        </is>
      </c>
      <c r="J271" t="inlineStr">
        <is>
          <t/>
        </is>
      </c>
      <c r="K271" t="inlineStr">
        <is>
          <t/>
        </is>
      </c>
      <c r="L271" t="inlineStr">
        <is>
          <t/>
        </is>
      </c>
      <c r="M271" t="inlineStr">
        <is>
          <t/>
        </is>
      </c>
      <c r="N271" t="inlineStr">
        <is>
          <t/>
        </is>
      </c>
      <c r="O271" t="inlineStr">
        <is>
          <t/>
        </is>
      </c>
      <c r="P271" t="inlineStr">
        <is>
          <t/>
        </is>
      </c>
      <c r="Q271" t="inlineStr">
        <is>
          <t/>
        </is>
      </c>
      <c r="R271" t="inlineStr">
        <is>
          <t/>
        </is>
      </c>
      <c r="S271" t="inlineStr">
        <is>
          <t/>
        </is>
      </c>
      <c r="T271" t="inlineStr">
        <is>
          <t/>
        </is>
      </c>
      <c r="U271" t="inlineStr">
        <is>
          <t/>
        </is>
      </c>
      <c r="V271" t="inlineStr">
        <is>
          <t/>
        </is>
      </c>
      <c r="W271" t="inlineStr">
        <is>
          <t/>
        </is>
      </c>
      <c r="X271" s="2" t="inlineStr">
        <is>
          <t>FuelEU certificate of compliance</t>
        </is>
      </c>
      <c r="Y271" s="2" t="inlineStr">
        <is>
          <t>3</t>
        </is>
      </c>
      <c r="Z271" s="2" t="inlineStr">
        <is>
          <t/>
        </is>
      </c>
      <c r="AA271" t="inlineStr">
        <is>
          <t>certificate specific to a ship, issued to a
company by a verifier, which confirms that that ship has complied with this Regulation for a specific reporting period</t>
        </is>
      </c>
      <c r="AB271" s="2" t="inlineStr">
        <is>
          <t>certificado de conformidad FuelEU</t>
        </is>
      </c>
      <c r="AC271" s="2" t="inlineStr">
        <is>
          <t>3</t>
        </is>
      </c>
      <c r="AD271" s="2" t="inlineStr">
        <is>
          <t/>
        </is>
      </c>
      <c r="AE271" t="inlineStr">
        <is>
          <t>Documento específico de un buque, expedido a una empresa por un 
verificador, que confirma que el buque ha cumplido los requisitos del 
presente Reglamento para un período de notificación determinado.</t>
        </is>
      </c>
      <c r="AF271" t="inlineStr">
        <is>
          <t/>
        </is>
      </c>
      <c r="AG271" t="inlineStr">
        <is>
          <t/>
        </is>
      </c>
      <c r="AH271" t="inlineStr">
        <is>
          <t/>
        </is>
      </c>
      <c r="AI271" t="inlineStr">
        <is>
          <t/>
        </is>
      </c>
      <c r="AJ271" t="inlineStr">
        <is>
          <t/>
        </is>
      </c>
      <c r="AK271" t="inlineStr">
        <is>
          <t/>
        </is>
      </c>
      <c r="AL271" t="inlineStr">
        <is>
          <t/>
        </is>
      </c>
      <c r="AM271" t="inlineStr">
        <is>
          <t/>
        </is>
      </c>
      <c r="AN271" t="inlineStr">
        <is>
          <t/>
        </is>
      </c>
      <c r="AO271" t="inlineStr">
        <is>
          <t/>
        </is>
      </c>
      <c r="AP271" t="inlineStr">
        <is>
          <t/>
        </is>
      </c>
      <c r="AQ271" t="inlineStr">
        <is>
          <t/>
        </is>
      </c>
      <c r="AR271" s="2" t="inlineStr">
        <is>
          <t>deimhniú comhlíontachta FuelEU</t>
        </is>
      </c>
      <c r="AS271" s="2" t="inlineStr">
        <is>
          <t>3</t>
        </is>
      </c>
      <c r="AT271" s="2" t="inlineStr">
        <is>
          <t/>
        </is>
      </c>
      <c r="AU271" t="inlineStr">
        <is>
          <t>deimhniú is sonrach do long, a eisíonn fíoraitheoir do chuideachta, ar deimhniú é lena ndeimhnítear gur chomhlíon an long sin an Rialachán seo le haghaidh tréimhse shonrach tuairiscithe</t>
        </is>
      </c>
      <c r="AV271" t="inlineStr">
        <is>
          <t/>
        </is>
      </c>
      <c r="AW271" t="inlineStr">
        <is>
          <t/>
        </is>
      </c>
      <c r="AX271" t="inlineStr">
        <is>
          <t/>
        </is>
      </c>
      <c r="AY271" t="inlineStr">
        <is>
          <t/>
        </is>
      </c>
      <c r="AZ271" s="2" t="inlineStr">
        <is>
          <t>FuelEU megfelelőségi tanúsítvány</t>
        </is>
      </c>
      <c r="BA271" s="2" t="inlineStr">
        <is>
          <t>3</t>
        </is>
      </c>
      <c r="BB271" s="2" t="inlineStr">
        <is>
          <t>proposed</t>
        </is>
      </c>
      <c r="BC271" t="inlineStr">
        <is>
          <t>olyan, egy adott hajóra vonatkozó tanúsítvány, amelyet hitelesítő bocsátott ki a társaság számára, és amely igazolja, hogy a hajó egy meghatározott jelentési időszak tekintetében megfelelt a &lt;a href="https://iate.europa.eu/entry/result/3599864/hu" target="_blank"&gt;„FuelEU”&lt;/a&gt; rendeletnek</t>
        </is>
      </c>
      <c r="BD271" t="inlineStr">
        <is>
          <t/>
        </is>
      </c>
      <c r="BE271" t="inlineStr">
        <is>
          <t/>
        </is>
      </c>
      <c r="BF271" t="inlineStr">
        <is>
          <t/>
        </is>
      </c>
      <c r="BG271" t="inlineStr">
        <is>
          <t/>
        </is>
      </c>
      <c r="BH271" s="2" t="inlineStr">
        <is>
          <t>„FuelEU“ atitikties sertifikatas</t>
        </is>
      </c>
      <c r="BI271" s="2" t="inlineStr">
        <is>
          <t>3</t>
        </is>
      </c>
      <c r="BJ271" s="2" t="inlineStr">
        <is>
          <t/>
        </is>
      </c>
      <c r="BK271" t="inlineStr">
        <is>
          <t>laivui skirtas sertifikatas, kurį bendrovei išduoda tikrintojas ir kuriame patvirtinama, kad tas laivas atitinka reikalavimus tam tikru ataskaitiniu laikotarpiu</t>
        </is>
      </c>
      <c r="BL271" t="inlineStr">
        <is>
          <t/>
        </is>
      </c>
      <c r="BM271" t="inlineStr">
        <is>
          <t/>
        </is>
      </c>
      <c r="BN271" t="inlineStr">
        <is>
          <t/>
        </is>
      </c>
      <c r="BO271" t="inlineStr">
        <is>
          <t/>
        </is>
      </c>
      <c r="BP271" s="2" t="inlineStr">
        <is>
          <t>ċertifikat tal-konformità FuelEU</t>
        </is>
      </c>
      <c r="BQ271" s="2" t="inlineStr">
        <is>
          <t>3</t>
        </is>
      </c>
      <c r="BR271" s="2" t="inlineStr">
        <is>
          <t/>
        </is>
      </c>
      <c r="BS271" t="inlineStr">
        <is>
          <t>ċertifikat speċifiku għal vapur, maħruġ lil kumpanija minn verifikatur, li jikkonferma li dak il-vapur ikun ikkonforma ma’ dan ir-Regolament għal perjodu ta’ rappurtar speċifiku</t>
        </is>
      </c>
      <c r="BT271" t="inlineStr">
        <is>
          <t/>
        </is>
      </c>
      <c r="BU271" t="inlineStr">
        <is>
          <t/>
        </is>
      </c>
      <c r="BV271" t="inlineStr">
        <is>
          <t/>
        </is>
      </c>
      <c r="BW271" t="inlineStr">
        <is>
          <t/>
        </is>
      </c>
      <c r="BX271" s="2" t="inlineStr">
        <is>
          <t>świadectwo zgodności FuelEU</t>
        </is>
      </c>
      <c r="BY271" s="2" t="inlineStr">
        <is>
          <t>3</t>
        </is>
      </c>
      <c r="BZ271" s="2" t="inlineStr">
        <is>
          <t/>
        </is>
      </c>
      <c r="CA271" t="inlineStr">
        <is>
          <t>właściwe dla każdego statku świadectwo, wydawane przedsiębiorstwu przez weryfikatora, potwierdzające, że dany statek osiągnął zgodność z rozporządzeniem&lt;a href="https://eur-lex.europa.eu/legal-content/PL/TXT/?uri=CELEX:52021PC0562" target="_blank"&gt; w sprawie stosowania paliw odnawialnych i niskoemisyjnych w transporcie morskim oraz zmieniającym dyrektywę 2009/16/WE&lt;/a&gt; w określonym okresie sprawozdawczym</t>
        </is>
      </c>
      <c r="CB271" t="inlineStr">
        <is>
          <t/>
        </is>
      </c>
      <c r="CC271" t="inlineStr">
        <is>
          <t/>
        </is>
      </c>
      <c r="CD271" t="inlineStr">
        <is>
          <t/>
        </is>
      </c>
      <c r="CE271" t="inlineStr">
        <is>
          <t/>
        </is>
      </c>
      <c r="CF271" t="inlineStr">
        <is>
          <t/>
        </is>
      </c>
      <c r="CG271" t="inlineStr">
        <is>
          <t/>
        </is>
      </c>
      <c r="CH271" t="inlineStr">
        <is>
          <t/>
        </is>
      </c>
      <c r="CI271" t="inlineStr">
        <is>
          <t/>
        </is>
      </c>
      <c r="CJ271" t="inlineStr">
        <is>
          <t/>
        </is>
      </c>
      <c r="CK271" t="inlineStr">
        <is>
          <t/>
        </is>
      </c>
      <c r="CL271" t="inlineStr">
        <is>
          <t/>
        </is>
      </c>
      <c r="CM271" t="inlineStr">
        <is>
          <t/>
        </is>
      </c>
      <c r="CN271" s="2" t="inlineStr">
        <is>
          <t>potrdilo o skladnosti FuelEU</t>
        </is>
      </c>
      <c r="CO271" s="2" t="inlineStr">
        <is>
          <t>3</t>
        </is>
      </c>
      <c r="CP271" s="2" t="inlineStr">
        <is>
          <t/>
        </is>
      </c>
      <c r="CQ271" t="inlineStr">
        <is>
          <t>potrdilo, ki se izda ladji, ki nima &lt;a href="https://iate.europa.eu/entry/result/3599807/sl" target="_blank"&gt;primanjkljaja skladnosti&lt;/a&gt; in neskladnih postankov v pristaniščih.</t>
        </is>
      </c>
      <c r="CR271" s="2" t="inlineStr">
        <is>
          <t>FuelEU-intyg om överensstämmelse</t>
        </is>
      </c>
      <c r="CS271" s="2" t="inlineStr">
        <is>
          <t>3</t>
        </is>
      </c>
      <c r="CT271" s="2" t="inlineStr">
        <is>
          <t/>
        </is>
      </c>
      <c r="CU271" t="inlineStr">
        <is>
          <t/>
        </is>
      </c>
    </row>
    <row r="272">
      <c r="A272" s="1" t="str">
        <f>HYPERLINK("https://iate.europa.eu/entry/result/3621467/all", "3621467")</f>
        <v>3621467</v>
      </c>
      <c r="B272" t="inlineStr">
        <is>
          <t>ENVIRONMENT;ENERGY</t>
        </is>
      </c>
      <c r="C272" t="inlineStr">
        <is>
          <t>ENVIRONMENT|environmental policy;ENERGY|energy policy|energy industry|fuel</t>
        </is>
      </c>
      <c r="D272" t="inlineStr">
        <is>
          <t/>
        </is>
      </c>
      <c r="E272" t="inlineStr">
        <is>
          <t/>
        </is>
      </c>
      <c r="F272" t="inlineStr">
        <is>
          <t/>
        </is>
      </c>
      <c r="G272" t="inlineStr">
        <is>
          <t/>
        </is>
      </c>
      <c r="H272" t="inlineStr">
        <is>
          <t/>
        </is>
      </c>
      <c r="I272" t="inlineStr">
        <is>
          <t/>
        </is>
      </c>
      <c r="J272" t="inlineStr">
        <is>
          <t/>
        </is>
      </c>
      <c r="K272" t="inlineStr">
        <is>
          <t/>
        </is>
      </c>
      <c r="L272" t="inlineStr">
        <is>
          <t/>
        </is>
      </c>
      <c r="M272" t="inlineStr">
        <is>
          <t/>
        </is>
      </c>
      <c r="N272" t="inlineStr">
        <is>
          <t/>
        </is>
      </c>
      <c r="O272" t="inlineStr">
        <is>
          <t/>
        </is>
      </c>
      <c r="P272" t="inlineStr">
        <is>
          <t/>
        </is>
      </c>
      <c r="Q272" t="inlineStr">
        <is>
          <t/>
        </is>
      </c>
      <c r="R272" t="inlineStr">
        <is>
          <t/>
        </is>
      </c>
      <c r="S272" t="inlineStr">
        <is>
          <t/>
        </is>
      </c>
      <c r="T272" t="inlineStr">
        <is>
          <t/>
        </is>
      </c>
      <c r="U272" t="inlineStr">
        <is>
          <t/>
        </is>
      </c>
      <c r="V272" t="inlineStr">
        <is>
          <t/>
        </is>
      </c>
      <c r="W272" t="inlineStr">
        <is>
          <t/>
        </is>
      </c>
      <c r="X272" s="2" t="inlineStr">
        <is>
          <t>blending ratio</t>
        </is>
      </c>
      <c r="Y272" s="2" t="inlineStr">
        <is>
          <t>3</t>
        </is>
      </c>
      <c r="Z272" s="2" t="inlineStr">
        <is>
          <t/>
        </is>
      </c>
      <c r="AA272" t="inlineStr">
        <is>
          <t>ratio
of the amount of one substance to another, e.g. of synthetic or alternative
fuels to conventional fossil fuels, forming a homogeneous mixture</t>
        </is>
      </c>
      <c r="AB272" t="inlineStr">
        <is>
          <t/>
        </is>
      </c>
      <c r="AC272" t="inlineStr">
        <is>
          <t/>
        </is>
      </c>
      <c r="AD272" t="inlineStr">
        <is>
          <t/>
        </is>
      </c>
      <c r="AE272" t="inlineStr">
        <is>
          <t/>
        </is>
      </c>
      <c r="AF272" t="inlineStr">
        <is>
          <t/>
        </is>
      </c>
      <c r="AG272" t="inlineStr">
        <is>
          <t/>
        </is>
      </c>
      <c r="AH272" t="inlineStr">
        <is>
          <t/>
        </is>
      </c>
      <c r="AI272" t="inlineStr">
        <is>
          <t/>
        </is>
      </c>
      <c r="AJ272" t="inlineStr">
        <is>
          <t/>
        </is>
      </c>
      <c r="AK272" t="inlineStr">
        <is>
          <t/>
        </is>
      </c>
      <c r="AL272" t="inlineStr">
        <is>
          <t/>
        </is>
      </c>
      <c r="AM272" t="inlineStr">
        <is>
          <t/>
        </is>
      </c>
      <c r="AN272" t="inlineStr">
        <is>
          <t/>
        </is>
      </c>
      <c r="AO272" t="inlineStr">
        <is>
          <t/>
        </is>
      </c>
      <c r="AP272" t="inlineStr">
        <is>
          <t/>
        </is>
      </c>
      <c r="AQ272" t="inlineStr">
        <is>
          <t/>
        </is>
      </c>
      <c r="AR272" t="inlineStr">
        <is>
          <t/>
        </is>
      </c>
      <c r="AS272" t="inlineStr">
        <is>
          <t/>
        </is>
      </c>
      <c r="AT272" t="inlineStr">
        <is>
          <t/>
        </is>
      </c>
      <c r="AU272" t="inlineStr">
        <is>
          <t/>
        </is>
      </c>
      <c r="AV272" t="inlineStr">
        <is>
          <t/>
        </is>
      </c>
      <c r="AW272" t="inlineStr">
        <is>
          <t/>
        </is>
      </c>
      <c r="AX272" t="inlineStr">
        <is>
          <t/>
        </is>
      </c>
      <c r="AY272" t="inlineStr">
        <is>
          <t/>
        </is>
      </c>
      <c r="AZ272" t="inlineStr">
        <is>
          <t/>
        </is>
      </c>
      <c r="BA272" t="inlineStr">
        <is>
          <t/>
        </is>
      </c>
      <c r="BB272" t="inlineStr">
        <is>
          <t/>
        </is>
      </c>
      <c r="BC272" t="inlineStr">
        <is>
          <t/>
        </is>
      </c>
      <c r="BD272" t="inlineStr">
        <is>
          <t/>
        </is>
      </c>
      <c r="BE272" t="inlineStr">
        <is>
          <t/>
        </is>
      </c>
      <c r="BF272" t="inlineStr">
        <is>
          <t/>
        </is>
      </c>
      <c r="BG272" t="inlineStr">
        <is>
          <t/>
        </is>
      </c>
      <c r="BH272" t="inlineStr">
        <is>
          <t/>
        </is>
      </c>
      <c r="BI272" t="inlineStr">
        <is>
          <t/>
        </is>
      </c>
      <c r="BJ272" t="inlineStr">
        <is>
          <t/>
        </is>
      </c>
      <c r="BK272" t="inlineStr">
        <is>
          <t/>
        </is>
      </c>
      <c r="BL272" t="inlineStr">
        <is>
          <t/>
        </is>
      </c>
      <c r="BM272" t="inlineStr">
        <is>
          <t/>
        </is>
      </c>
      <c r="BN272" t="inlineStr">
        <is>
          <t/>
        </is>
      </c>
      <c r="BO272" t="inlineStr">
        <is>
          <t/>
        </is>
      </c>
      <c r="BP272" t="inlineStr">
        <is>
          <t/>
        </is>
      </c>
      <c r="BQ272" t="inlineStr">
        <is>
          <t/>
        </is>
      </c>
      <c r="BR272" t="inlineStr">
        <is>
          <t/>
        </is>
      </c>
      <c r="BS272" t="inlineStr">
        <is>
          <t/>
        </is>
      </c>
      <c r="BT272" t="inlineStr">
        <is>
          <t/>
        </is>
      </c>
      <c r="BU272" t="inlineStr">
        <is>
          <t/>
        </is>
      </c>
      <c r="BV272" t="inlineStr">
        <is>
          <t/>
        </is>
      </c>
      <c r="BW272" t="inlineStr">
        <is>
          <t/>
        </is>
      </c>
      <c r="BX272" t="inlineStr">
        <is>
          <t/>
        </is>
      </c>
      <c r="BY272" t="inlineStr">
        <is>
          <t/>
        </is>
      </c>
      <c r="BZ272" t="inlineStr">
        <is>
          <t/>
        </is>
      </c>
      <c r="CA272" t="inlineStr">
        <is>
          <t/>
        </is>
      </c>
      <c r="CB272" t="inlineStr">
        <is>
          <t/>
        </is>
      </c>
      <c r="CC272" t="inlineStr">
        <is>
          <t/>
        </is>
      </c>
      <c r="CD272" t="inlineStr">
        <is>
          <t/>
        </is>
      </c>
      <c r="CE272" t="inlineStr">
        <is>
          <t/>
        </is>
      </c>
      <c r="CF272" t="inlineStr">
        <is>
          <t/>
        </is>
      </c>
      <c r="CG272" t="inlineStr">
        <is>
          <t/>
        </is>
      </c>
      <c r="CH272" t="inlineStr">
        <is>
          <t/>
        </is>
      </c>
      <c r="CI272" t="inlineStr">
        <is>
          <t/>
        </is>
      </c>
      <c r="CJ272" t="inlineStr">
        <is>
          <t/>
        </is>
      </c>
      <c r="CK272" t="inlineStr">
        <is>
          <t/>
        </is>
      </c>
      <c r="CL272" t="inlineStr">
        <is>
          <t/>
        </is>
      </c>
      <c r="CM272" t="inlineStr">
        <is>
          <t/>
        </is>
      </c>
      <c r="CN272" t="inlineStr">
        <is>
          <t/>
        </is>
      </c>
      <c r="CO272" t="inlineStr">
        <is>
          <t/>
        </is>
      </c>
      <c r="CP272" t="inlineStr">
        <is>
          <t/>
        </is>
      </c>
      <c r="CQ272" t="inlineStr">
        <is>
          <t/>
        </is>
      </c>
      <c r="CR272" s="2" t="inlineStr">
        <is>
          <t>inblandningsförhållande|
inblandningshalt|
inblandningsnivå</t>
        </is>
      </c>
      <c r="CS272" s="2" t="inlineStr">
        <is>
          <t>3|
3|
3</t>
        </is>
      </c>
      <c r="CT272" s="2" t="inlineStr">
        <is>
          <t xml:space="preserve">|
|
</t>
        </is>
      </c>
      <c r="CU272" t="inlineStr">
        <is>
          <t/>
        </is>
      </c>
    </row>
    <row r="273">
      <c r="A273" s="1" t="str">
        <f>HYPERLINK("https://iate.europa.eu/entry/result/3575617/all", "3575617")</f>
        <v>3575617</v>
      </c>
      <c r="B273" t="inlineStr">
        <is>
          <t>ENVIRONMENT</t>
        </is>
      </c>
      <c r="C273" t="inlineStr">
        <is>
          <t>ENVIRONMENT|environmental policy</t>
        </is>
      </c>
      <c r="D273" t="inlineStr">
        <is>
          <t/>
        </is>
      </c>
      <c r="E273" t="inlineStr">
        <is>
          <t/>
        </is>
      </c>
      <c r="F273" t="inlineStr">
        <is>
          <t/>
        </is>
      </c>
      <c r="G273" t="inlineStr">
        <is>
          <t/>
        </is>
      </c>
      <c r="H273" t="inlineStr">
        <is>
          <t/>
        </is>
      </c>
      <c r="I273" t="inlineStr">
        <is>
          <t/>
        </is>
      </c>
      <c r="J273" t="inlineStr">
        <is>
          <t/>
        </is>
      </c>
      <c r="K273" t="inlineStr">
        <is>
          <t/>
        </is>
      </c>
      <c r="L273" t="inlineStr">
        <is>
          <t/>
        </is>
      </c>
      <c r="M273" t="inlineStr">
        <is>
          <t/>
        </is>
      </c>
      <c r="N273" t="inlineStr">
        <is>
          <t/>
        </is>
      </c>
      <c r="O273" t="inlineStr">
        <is>
          <t/>
        </is>
      </c>
      <c r="P273" t="inlineStr">
        <is>
          <t/>
        </is>
      </c>
      <c r="Q273" t="inlineStr">
        <is>
          <t/>
        </is>
      </c>
      <c r="R273" t="inlineStr">
        <is>
          <t/>
        </is>
      </c>
      <c r="S273" t="inlineStr">
        <is>
          <t/>
        </is>
      </c>
      <c r="T273" t="inlineStr">
        <is>
          <t/>
        </is>
      </c>
      <c r="U273" t="inlineStr">
        <is>
          <t/>
        </is>
      </c>
      <c r="V273" t="inlineStr">
        <is>
          <t/>
        </is>
      </c>
      <c r="W273" t="inlineStr">
        <is>
          <t/>
        </is>
      </c>
      <c r="X273" s="2" t="inlineStr">
        <is>
          <t>national policy framework</t>
        </is>
      </c>
      <c r="Y273" s="2" t="inlineStr">
        <is>
          <t>3</t>
        </is>
      </c>
      <c r="Z273" s="2" t="inlineStr">
        <is>
          <t/>
        </is>
      </c>
      <c r="AA273" t="inlineStr">
        <is>
          <t>set of assessments, targets and objectives, measures and other initiatives adopted by the EU Member States for the development of the market as regards alternative fuels in the transport sector and the deployment of the relevant infrastructure</t>
        </is>
      </c>
      <c r="AB273" t="inlineStr">
        <is>
          <t/>
        </is>
      </c>
      <c r="AC273" t="inlineStr">
        <is>
          <t/>
        </is>
      </c>
      <c r="AD273" t="inlineStr">
        <is>
          <t/>
        </is>
      </c>
      <c r="AE273" t="inlineStr">
        <is>
          <t/>
        </is>
      </c>
      <c r="AF273" t="inlineStr">
        <is>
          <t/>
        </is>
      </c>
      <c r="AG273" t="inlineStr">
        <is>
          <t/>
        </is>
      </c>
      <c r="AH273" t="inlineStr">
        <is>
          <t/>
        </is>
      </c>
      <c r="AI273" t="inlineStr">
        <is>
          <t/>
        </is>
      </c>
      <c r="AJ273" t="inlineStr">
        <is>
          <t/>
        </is>
      </c>
      <c r="AK273" t="inlineStr">
        <is>
          <t/>
        </is>
      </c>
      <c r="AL273" t="inlineStr">
        <is>
          <t/>
        </is>
      </c>
      <c r="AM273" t="inlineStr">
        <is>
          <t/>
        </is>
      </c>
      <c r="AN273" s="2" t="inlineStr">
        <is>
          <t>cadre d'action national|
cadre d'action national pour le développement des carburants alternatifs dans le secteur des transports et le déploiement des infrastructures correspondantes</t>
        </is>
      </c>
      <c r="AO273" s="2" t="inlineStr">
        <is>
          <t>3|
3</t>
        </is>
      </c>
      <c r="AP273" s="2" t="inlineStr">
        <is>
          <t xml:space="preserve">|
</t>
        </is>
      </c>
      <c r="AQ273" t="inlineStr">
        <is>
          <t>ensemble d'évaluations, d'objectifs, de mesures et d'autres initiatives adoptés par les États membres de l'UE pour le développement du marché relatif aux carburants alternatifs dans le secteur des transports et de l'infrastructure correspondante et de tout autre carburant alternatif.</t>
        </is>
      </c>
      <c r="AR273" t="inlineStr">
        <is>
          <t/>
        </is>
      </c>
      <c r="AS273" t="inlineStr">
        <is>
          <t/>
        </is>
      </c>
      <c r="AT273" t="inlineStr">
        <is>
          <t/>
        </is>
      </c>
      <c r="AU273" t="inlineStr">
        <is>
          <t/>
        </is>
      </c>
      <c r="AV273" t="inlineStr">
        <is>
          <t/>
        </is>
      </c>
      <c r="AW273" t="inlineStr">
        <is>
          <t/>
        </is>
      </c>
      <c r="AX273" t="inlineStr">
        <is>
          <t/>
        </is>
      </c>
      <c r="AY273" t="inlineStr">
        <is>
          <t/>
        </is>
      </c>
      <c r="AZ273" t="inlineStr">
        <is>
          <t/>
        </is>
      </c>
      <c r="BA273" t="inlineStr">
        <is>
          <t/>
        </is>
      </c>
      <c r="BB273" t="inlineStr">
        <is>
          <t/>
        </is>
      </c>
      <c r="BC273" t="inlineStr">
        <is>
          <t/>
        </is>
      </c>
      <c r="BD273" t="inlineStr">
        <is>
          <t/>
        </is>
      </c>
      <c r="BE273" t="inlineStr">
        <is>
          <t/>
        </is>
      </c>
      <c r="BF273" t="inlineStr">
        <is>
          <t/>
        </is>
      </c>
      <c r="BG273" t="inlineStr">
        <is>
          <t/>
        </is>
      </c>
      <c r="BH273" t="inlineStr">
        <is>
          <t/>
        </is>
      </c>
      <c r="BI273" t="inlineStr">
        <is>
          <t/>
        </is>
      </c>
      <c r="BJ273" t="inlineStr">
        <is>
          <t/>
        </is>
      </c>
      <c r="BK273" t="inlineStr">
        <is>
          <t/>
        </is>
      </c>
      <c r="BL273" s="2" t="inlineStr">
        <is>
          <t>valsts politikas satvars|
valsts politikas regulējums</t>
        </is>
      </c>
      <c r="BM273" s="2" t="inlineStr">
        <is>
          <t>3|
3</t>
        </is>
      </c>
      <c r="BN273" s="2" t="inlineStr">
        <is>
          <t xml:space="preserve">|
</t>
        </is>
      </c>
      <c r="BO273" t="inlineStr">
        <is>
          <t/>
        </is>
      </c>
      <c r="BP273" t="inlineStr">
        <is>
          <t/>
        </is>
      </c>
      <c r="BQ273" t="inlineStr">
        <is>
          <t/>
        </is>
      </c>
      <c r="BR273" t="inlineStr">
        <is>
          <t/>
        </is>
      </c>
      <c r="BS273" t="inlineStr">
        <is>
          <t/>
        </is>
      </c>
      <c r="BT273" t="inlineStr">
        <is>
          <t/>
        </is>
      </c>
      <c r="BU273" t="inlineStr">
        <is>
          <t/>
        </is>
      </c>
      <c r="BV273" t="inlineStr">
        <is>
          <t/>
        </is>
      </c>
      <c r="BW273" t="inlineStr">
        <is>
          <t/>
        </is>
      </c>
      <c r="BX273" t="inlineStr">
        <is>
          <t/>
        </is>
      </c>
      <c r="BY273" t="inlineStr">
        <is>
          <t/>
        </is>
      </c>
      <c r="BZ273" t="inlineStr">
        <is>
          <t/>
        </is>
      </c>
      <c r="CA273" t="inlineStr">
        <is>
          <t/>
        </is>
      </c>
      <c r="CB273" t="inlineStr">
        <is>
          <t/>
        </is>
      </c>
      <c r="CC273" t="inlineStr">
        <is>
          <t/>
        </is>
      </c>
      <c r="CD273" t="inlineStr">
        <is>
          <t/>
        </is>
      </c>
      <c r="CE273" t="inlineStr">
        <is>
          <t/>
        </is>
      </c>
      <c r="CF273" t="inlineStr">
        <is>
          <t/>
        </is>
      </c>
      <c r="CG273" t="inlineStr">
        <is>
          <t/>
        </is>
      </c>
      <c r="CH273" t="inlineStr">
        <is>
          <t/>
        </is>
      </c>
      <c r="CI273" t="inlineStr">
        <is>
          <t/>
        </is>
      </c>
      <c r="CJ273" t="inlineStr">
        <is>
          <t/>
        </is>
      </c>
      <c r="CK273" t="inlineStr">
        <is>
          <t/>
        </is>
      </c>
      <c r="CL273" t="inlineStr">
        <is>
          <t/>
        </is>
      </c>
      <c r="CM273" t="inlineStr">
        <is>
          <t/>
        </is>
      </c>
      <c r="CN273" t="inlineStr">
        <is>
          <t/>
        </is>
      </c>
      <c r="CO273" t="inlineStr">
        <is>
          <t/>
        </is>
      </c>
      <c r="CP273" t="inlineStr">
        <is>
          <t/>
        </is>
      </c>
      <c r="CQ273" t="inlineStr">
        <is>
          <t/>
        </is>
      </c>
      <c r="CR273" s="2" t="inlineStr">
        <is>
          <t>nationellt handlingsprogram</t>
        </is>
      </c>
      <c r="CS273" s="2" t="inlineStr">
        <is>
          <t>2</t>
        </is>
      </c>
      <c r="CT273" s="2" t="inlineStr">
        <is>
          <t/>
        </is>
      </c>
      <c r="CU273" t="inlineStr">
        <is>
          <t/>
        </is>
      </c>
    </row>
    <row r="274">
      <c r="A274" s="1" t="str">
        <f>HYPERLINK("https://iate.europa.eu/entry/result/3620525/all", "3620525")</f>
        <v>3620525</v>
      </c>
      <c r="B274" t="inlineStr">
        <is>
          <t>TRANSPORT</t>
        </is>
      </c>
      <c r="C274" t="inlineStr">
        <is>
          <t>TRANSPORT|organisation of transport|means of transport|vehicle|electric vehicle</t>
        </is>
      </c>
      <c r="D274" t="inlineStr">
        <is>
          <t/>
        </is>
      </c>
      <c r="E274" t="inlineStr">
        <is>
          <t/>
        </is>
      </c>
      <c r="F274" t="inlineStr">
        <is>
          <t/>
        </is>
      </c>
      <c r="G274" t="inlineStr">
        <is>
          <t/>
        </is>
      </c>
      <c r="H274" t="inlineStr">
        <is>
          <t/>
        </is>
      </c>
      <c r="I274" t="inlineStr">
        <is>
          <t/>
        </is>
      </c>
      <c r="J274" t="inlineStr">
        <is>
          <t/>
        </is>
      </c>
      <c r="K274" t="inlineStr">
        <is>
          <t/>
        </is>
      </c>
      <c r="L274" t="inlineStr">
        <is>
          <t/>
        </is>
      </c>
      <c r="M274" t="inlineStr">
        <is>
          <t/>
        </is>
      </c>
      <c r="N274" t="inlineStr">
        <is>
          <t/>
        </is>
      </c>
      <c r="O274" t="inlineStr">
        <is>
          <t/>
        </is>
      </c>
      <c r="P274" t="inlineStr">
        <is>
          <t/>
        </is>
      </c>
      <c r="Q274" t="inlineStr">
        <is>
          <t/>
        </is>
      </c>
      <c r="R274" t="inlineStr">
        <is>
          <t/>
        </is>
      </c>
      <c r="S274" t="inlineStr">
        <is>
          <t/>
        </is>
      </c>
      <c r="T274" t="inlineStr">
        <is>
          <t/>
        </is>
      </c>
      <c r="U274" t="inlineStr">
        <is>
          <t/>
        </is>
      </c>
      <c r="V274" t="inlineStr">
        <is>
          <t/>
        </is>
      </c>
      <c r="W274" t="inlineStr">
        <is>
          <t/>
        </is>
      </c>
      <c r="X274" s="2" t="inlineStr">
        <is>
          <t>destination charging</t>
        </is>
      </c>
      <c r="Y274" s="2" t="inlineStr">
        <is>
          <t>3</t>
        </is>
      </c>
      <c r="Z274" s="2" t="inlineStr">
        <is>
          <t/>
        </is>
      </c>
      <c r="AA274" t="inlineStr">
        <is>
          <t>&lt;div&gt;method of &lt;a href="https://iate.europa.eu/entry/result/3578951/all" target="_blank"&gt;fast charging&lt;/a&gt; for electric vehicles provided
at destinations where users may park for a number of hours, such as gyms, cinemas
or shopping centres&lt;/div&gt;</t>
        </is>
      </c>
      <c r="AB274" t="inlineStr">
        <is>
          <t/>
        </is>
      </c>
      <c r="AC274" t="inlineStr">
        <is>
          <t/>
        </is>
      </c>
      <c r="AD274" t="inlineStr">
        <is>
          <t/>
        </is>
      </c>
      <c r="AE274" t="inlineStr">
        <is>
          <t/>
        </is>
      </c>
      <c r="AF274" t="inlineStr">
        <is>
          <t/>
        </is>
      </c>
      <c r="AG274" t="inlineStr">
        <is>
          <t/>
        </is>
      </c>
      <c r="AH274" t="inlineStr">
        <is>
          <t/>
        </is>
      </c>
      <c r="AI274" t="inlineStr">
        <is>
          <t/>
        </is>
      </c>
      <c r="AJ274" t="inlineStr">
        <is>
          <t/>
        </is>
      </c>
      <c r="AK274" t="inlineStr">
        <is>
          <t/>
        </is>
      </c>
      <c r="AL274" t="inlineStr">
        <is>
          <t/>
        </is>
      </c>
      <c r="AM274" t="inlineStr">
        <is>
          <t/>
        </is>
      </c>
      <c r="AN274" s="2" t="inlineStr">
        <is>
          <t>recharge à destination</t>
        </is>
      </c>
      <c r="AO274" s="2" t="inlineStr">
        <is>
          <t>3</t>
        </is>
      </c>
      <c r="AP274" s="2" t="inlineStr">
        <is>
          <t/>
        </is>
      </c>
      <c r="AQ274" t="inlineStr">
        <is>
          <t>possibilité de recharge rapide des véhicules électriques
proposée dans des lieux où les utilisateurs stationnent plusieurs heures,
comme des centres commerciaux, hôpitaux, cinémas, etc.</t>
        </is>
      </c>
      <c r="AR274" t="inlineStr">
        <is>
          <t/>
        </is>
      </c>
      <c r="AS274" t="inlineStr">
        <is>
          <t/>
        </is>
      </c>
      <c r="AT274" t="inlineStr">
        <is>
          <t/>
        </is>
      </c>
      <c r="AU274" t="inlineStr">
        <is>
          <t/>
        </is>
      </c>
      <c r="AV274" t="inlineStr">
        <is>
          <t/>
        </is>
      </c>
      <c r="AW274" t="inlineStr">
        <is>
          <t/>
        </is>
      </c>
      <c r="AX274" t="inlineStr">
        <is>
          <t/>
        </is>
      </c>
      <c r="AY274" t="inlineStr">
        <is>
          <t/>
        </is>
      </c>
      <c r="AZ274" t="inlineStr">
        <is>
          <t/>
        </is>
      </c>
      <c r="BA274" t="inlineStr">
        <is>
          <t/>
        </is>
      </c>
      <c r="BB274" t="inlineStr">
        <is>
          <t/>
        </is>
      </c>
      <c r="BC274" t="inlineStr">
        <is>
          <t/>
        </is>
      </c>
      <c r="BD274" t="inlineStr">
        <is>
          <t/>
        </is>
      </c>
      <c r="BE274" t="inlineStr">
        <is>
          <t/>
        </is>
      </c>
      <c r="BF274" t="inlineStr">
        <is>
          <t/>
        </is>
      </c>
      <c r="BG274" t="inlineStr">
        <is>
          <t/>
        </is>
      </c>
      <c r="BH274" t="inlineStr">
        <is>
          <t/>
        </is>
      </c>
      <c r="BI274" t="inlineStr">
        <is>
          <t/>
        </is>
      </c>
      <c r="BJ274" t="inlineStr">
        <is>
          <t/>
        </is>
      </c>
      <c r="BK274" t="inlineStr">
        <is>
          <t/>
        </is>
      </c>
      <c r="BL274" t="inlineStr">
        <is>
          <t/>
        </is>
      </c>
      <c r="BM274" t="inlineStr">
        <is>
          <t/>
        </is>
      </c>
      <c r="BN274" t="inlineStr">
        <is>
          <t/>
        </is>
      </c>
      <c r="BO274" t="inlineStr">
        <is>
          <t/>
        </is>
      </c>
      <c r="BP274" t="inlineStr">
        <is>
          <t/>
        </is>
      </c>
      <c r="BQ274" t="inlineStr">
        <is>
          <t/>
        </is>
      </c>
      <c r="BR274" t="inlineStr">
        <is>
          <t/>
        </is>
      </c>
      <c r="BS274" t="inlineStr">
        <is>
          <t/>
        </is>
      </c>
      <c r="BT274" t="inlineStr">
        <is>
          <t/>
        </is>
      </c>
      <c r="BU274" t="inlineStr">
        <is>
          <t/>
        </is>
      </c>
      <c r="BV274" t="inlineStr">
        <is>
          <t/>
        </is>
      </c>
      <c r="BW274" t="inlineStr">
        <is>
          <t/>
        </is>
      </c>
      <c r="BX274" t="inlineStr">
        <is>
          <t/>
        </is>
      </c>
      <c r="BY274" t="inlineStr">
        <is>
          <t/>
        </is>
      </c>
      <c r="BZ274" t="inlineStr">
        <is>
          <t/>
        </is>
      </c>
      <c r="CA274" t="inlineStr">
        <is>
          <t/>
        </is>
      </c>
      <c r="CB274" t="inlineStr">
        <is>
          <t/>
        </is>
      </c>
      <c r="CC274" t="inlineStr">
        <is>
          <t/>
        </is>
      </c>
      <c r="CD274" t="inlineStr">
        <is>
          <t/>
        </is>
      </c>
      <c r="CE274" t="inlineStr">
        <is>
          <t/>
        </is>
      </c>
      <c r="CF274" t="inlineStr">
        <is>
          <t/>
        </is>
      </c>
      <c r="CG274" t="inlineStr">
        <is>
          <t/>
        </is>
      </c>
      <c r="CH274" t="inlineStr">
        <is>
          <t/>
        </is>
      </c>
      <c r="CI274" t="inlineStr">
        <is>
          <t/>
        </is>
      </c>
      <c r="CJ274" t="inlineStr">
        <is>
          <t/>
        </is>
      </c>
      <c r="CK274" t="inlineStr">
        <is>
          <t/>
        </is>
      </c>
      <c r="CL274" t="inlineStr">
        <is>
          <t/>
        </is>
      </c>
      <c r="CM274" t="inlineStr">
        <is>
          <t/>
        </is>
      </c>
      <c r="CN274" t="inlineStr">
        <is>
          <t/>
        </is>
      </c>
      <c r="CO274" t="inlineStr">
        <is>
          <t/>
        </is>
      </c>
      <c r="CP274" t="inlineStr">
        <is>
          <t/>
        </is>
      </c>
      <c r="CQ274" t="inlineStr">
        <is>
          <t/>
        </is>
      </c>
      <c r="CR274" s="2" t="inlineStr">
        <is>
          <t>destinationsladdning</t>
        </is>
      </c>
      <c r="CS274" s="2" t="inlineStr">
        <is>
          <t>3</t>
        </is>
      </c>
      <c r="CT274" s="2" t="inlineStr">
        <is>
          <t/>
        </is>
      </c>
      <c r="CU274" t="inlineStr">
        <is>
          <t/>
        </is>
      </c>
    </row>
    <row r="275">
      <c r="A275" s="1" t="str">
        <f>HYPERLINK("https://iate.europa.eu/entry/result/3620564/all", "3620564")</f>
        <v>3620564</v>
      </c>
      <c r="B275" t="inlineStr">
        <is>
          <t>TRANSPORT</t>
        </is>
      </c>
      <c r="C275" t="inlineStr">
        <is>
          <t>TRANSPORT|organisation of transport|means of transport|vehicle|electric vehicle</t>
        </is>
      </c>
      <c r="D275" t="inlineStr">
        <is>
          <t/>
        </is>
      </c>
      <c r="E275" t="inlineStr">
        <is>
          <t/>
        </is>
      </c>
      <c r="F275" t="inlineStr">
        <is>
          <t/>
        </is>
      </c>
      <c r="G275" t="inlineStr">
        <is>
          <t/>
        </is>
      </c>
      <c r="H275" t="inlineStr">
        <is>
          <t/>
        </is>
      </c>
      <c r="I275" t="inlineStr">
        <is>
          <t/>
        </is>
      </c>
      <c r="J275" t="inlineStr">
        <is>
          <t/>
        </is>
      </c>
      <c r="K275" t="inlineStr">
        <is>
          <t/>
        </is>
      </c>
      <c r="L275" t="inlineStr">
        <is>
          <t/>
        </is>
      </c>
      <c r="M275" t="inlineStr">
        <is>
          <t/>
        </is>
      </c>
      <c r="N275" t="inlineStr">
        <is>
          <t/>
        </is>
      </c>
      <c r="O275" t="inlineStr">
        <is>
          <t/>
        </is>
      </c>
      <c r="P275" t="inlineStr">
        <is>
          <t/>
        </is>
      </c>
      <c r="Q275" t="inlineStr">
        <is>
          <t/>
        </is>
      </c>
      <c r="R275" t="inlineStr">
        <is>
          <t/>
        </is>
      </c>
      <c r="S275" t="inlineStr">
        <is>
          <t/>
        </is>
      </c>
      <c r="T275" t="inlineStr">
        <is>
          <t/>
        </is>
      </c>
      <c r="U275" t="inlineStr">
        <is>
          <t/>
        </is>
      </c>
      <c r="V275" t="inlineStr">
        <is>
          <t/>
        </is>
      </c>
      <c r="W275" t="inlineStr">
        <is>
          <t/>
        </is>
      </c>
      <c r="X275" s="2" t="inlineStr">
        <is>
          <t>fleet-based target</t>
        </is>
      </c>
      <c r="Y275" s="2" t="inlineStr">
        <is>
          <t>3</t>
        </is>
      </c>
      <c r="Z275" s="2" t="inlineStr">
        <is>
          <t/>
        </is>
      </c>
      <c r="AA275" t="inlineStr">
        <is>
          <t>target that should ensure that the uptake of electric light-duty road
vehicles is matched with the deployment of sufficient
publicly accessible recharging infrastructure</t>
        </is>
      </c>
      <c r="AB275" t="inlineStr">
        <is>
          <t/>
        </is>
      </c>
      <c r="AC275" t="inlineStr">
        <is>
          <t/>
        </is>
      </c>
      <c r="AD275" t="inlineStr">
        <is>
          <t/>
        </is>
      </c>
      <c r="AE275" t="inlineStr">
        <is>
          <t/>
        </is>
      </c>
      <c r="AF275" t="inlineStr">
        <is>
          <t/>
        </is>
      </c>
      <c r="AG275" t="inlineStr">
        <is>
          <t/>
        </is>
      </c>
      <c r="AH275" t="inlineStr">
        <is>
          <t/>
        </is>
      </c>
      <c r="AI275" t="inlineStr">
        <is>
          <t/>
        </is>
      </c>
      <c r="AJ275" t="inlineStr">
        <is>
          <t/>
        </is>
      </c>
      <c r="AK275" t="inlineStr">
        <is>
          <t/>
        </is>
      </c>
      <c r="AL275" t="inlineStr">
        <is>
          <t/>
        </is>
      </c>
      <c r="AM275" t="inlineStr">
        <is>
          <t/>
        </is>
      </c>
      <c r="AN275" s="2" t="inlineStr">
        <is>
          <t>objectif fondé sur la flotte</t>
        </is>
      </c>
      <c r="AO275" s="2" t="inlineStr">
        <is>
          <t>3</t>
        </is>
      </c>
      <c r="AP275" s="2" t="inlineStr">
        <is>
          <t/>
        </is>
      </c>
      <c r="AQ275" t="inlineStr">
        <is>
          <t>objectif fixé au niveau national qui devrait garantir que
l’adoption des véhicules utilitaires légers électriques dans chaque État
membre s’accompagne du déploiement d’un nombre suffisant d’infrastructures de
recharge ouvertes au public</t>
        </is>
      </c>
      <c r="AR275" t="inlineStr">
        <is>
          <t/>
        </is>
      </c>
      <c r="AS275" t="inlineStr">
        <is>
          <t/>
        </is>
      </c>
      <c r="AT275" t="inlineStr">
        <is>
          <t/>
        </is>
      </c>
      <c r="AU275" t="inlineStr">
        <is>
          <t/>
        </is>
      </c>
      <c r="AV275" t="inlineStr">
        <is>
          <t/>
        </is>
      </c>
      <c r="AW275" t="inlineStr">
        <is>
          <t/>
        </is>
      </c>
      <c r="AX275" t="inlineStr">
        <is>
          <t/>
        </is>
      </c>
      <c r="AY275" t="inlineStr">
        <is>
          <t/>
        </is>
      </c>
      <c r="AZ275" t="inlineStr">
        <is>
          <t/>
        </is>
      </c>
      <c r="BA275" t="inlineStr">
        <is>
          <t/>
        </is>
      </c>
      <c r="BB275" t="inlineStr">
        <is>
          <t/>
        </is>
      </c>
      <c r="BC275" t="inlineStr">
        <is>
          <t/>
        </is>
      </c>
      <c r="BD275" t="inlineStr">
        <is>
          <t/>
        </is>
      </c>
      <c r="BE275" t="inlineStr">
        <is>
          <t/>
        </is>
      </c>
      <c r="BF275" t="inlineStr">
        <is>
          <t/>
        </is>
      </c>
      <c r="BG275" t="inlineStr">
        <is>
          <t/>
        </is>
      </c>
      <c r="BH275" t="inlineStr">
        <is>
          <t/>
        </is>
      </c>
      <c r="BI275" t="inlineStr">
        <is>
          <t/>
        </is>
      </c>
      <c r="BJ275" t="inlineStr">
        <is>
          <t/>
        </is>
      </c>
      <c r="BK275" t="inlineStr">
        <is>
          <t/>
        </is>
      </c>
      <c r="BL275" t="inlineStr">
        <is>
          <t/>
        </is>
      </c>
      <c r="BM275" t="inlineStr">
        <is>
          <t/>
        </is>
      </c>
      <c r="BN275" t="inlineStr">
        <is>
          <t/>
        </is>
      </c>
      <c r="BO275" t="inlineStr">
        <is>
          <t/>
        </is>
      </c>
      <c r="BP275" t="inlineStr">
        <is>
          <t/>
        </is>
      </c>
      <c r="BQ275" t="inlineStr">
        <is>
          <t/>
        </is>
      </c>
      <c r="BR275" t="inlineStr">
        <is>
          <t/>
        </is>
      </c>
      <c r="BS275" t="inlineStr">
        <is>
          <t/>
        </is>
      </c>
      <c r="BT275" t="inlineStr">
        <is>
          <t/>
        </is>
      </c>
      <c r="BU275" t="inlineStr">
        <is>
          <t/>
        </is>
      </c>
      <c r="BV275" t="inlineStr">
        <is>
          <t/>
        </is>
      </c>
      <c r="BW275" t="inlineStr">
        <is>
          <t/>
        </is>
      </c>
      <c r="BX275" t="inlineStr">
        <is>
          <t/>
        </is>
      </c>
      <c r="BY275" t="inlineStr">
        <is>
          <t/>
        </is>
      </c>
      <c r="BZ275" t="inlineStr">
        <is>
          <t/>
        </is>
      </c>
      <c r="CA275" t="inlineStr">
        <is>
          <t/>
        </is>
      </c>
      <c r="CB275" t="inlineStr">
        <is>
          <t/>
        </is>
      </c>
      <c r="CC275" t="inlineStr">
        <is>
          <t/>
        </is>
      </c>
      <c r="CD275" t="inlineStr">
        <is>
          <t/>
        </is>
      </c>
      <c r="CE275" t="inlineStr">
        <is>
          <t/>
        </is>
      </c>
      <c r="CF275" t="inlineStr">
        <is>
          <t/>
        </is>
      </c>
      <c r="CG275" t="inlineStr">
        <is>
          <t/>
        </is>
      </c>
      <c r="CH275" t="inlineStr">
        <is>
          <t/>
        </is>
      </c>
      <c r="CI275" t="inlineStr">
        <is>
          <t/>
        </is>
      </c>
      <c r="CJ275" t="inlineStr">
        <is>
          <t/>
        </is>
      </c>
      <c r="CK275" t="inlineStr">
        <is>
          <t/>
        </is>
      </c>
      <c r="CL275" t="inlineStr">
        <is>
          <t/>
        </is>
      </c>
      <c r="CM275" t="inlineStr">
        <is>
          <t/>
        </is>
      </c>
      <c r="CN275" t="inlineStr">
        <is>
          <t/>
        </is>
      </c>
      <c r="CO275" t="inlineStr">
        <is>
          <t/>
        </is>
      </c>
      <c r="CP275" t="inlineStr">
        <is>
          <t/>
        </is>
      </c>
      <c r="CQ275" t="inlineStr">
        <is>
          <t/>
        </is>
      </c>
      <c r="CR275" s="2" t="inlineStr">
        <is>
          <t>fordonsparksbaserat mål</t>
        </is>
      </c>
      <c r="CS275" s="2" t="inlineStr">
        <is>
          <t>3</t>
        </is>
      </c>
      <c r="CT275" s="2" t="inlineStr">
        <is>
          <t/>
        </is>
      </c>
      <c r="CU275" t="inlineStr">
        <is>
          <t/>
        </is>
      </c>
    </row>
    <row r="276">
      <c r="A276" s="1" t="str">
        <f>HYPERLINK("https://iate.europa.eu/entry/result/3620563/all", "3620563")</f>
        <v>3620563</v>
      </c>
      <c r="B276" t="inlineStr">
        <is>
          <t>TRANSPORT</t>
        </is>
      </c>
      <c r="C276" t="inlineStr">
        <is>
          <t>TRANSPORT|organisation of transport|means of transport|vehicle|electric vehicle</t>
        </is>
      </c>
      <c r="D276" t="inlineStr">
        <is>
          <t/>
        </is>
      </c>
      <c r="E276" t="inlineStr">
        <is>
          <t/>
        </is>
      </c>
      <c r="F276" t="inlineStr">
        <is>
          <t/>
        </is>
      </c>
      <c r="G276" t="inlineStr">
        <is>
          <t/>
        </is>
      </c>
      <c r="H276" t="inlineStr">
        <is>
          <t/>
        </is>
      </c>
      <c r="I276" t="inlineStr">
        <is>
          <t/>
        </is>
      </c>
      <c r="J276" t="inlineStr">
        <is>
          <t/>
        </is>
      </c>
      <c r="K276" t="inlineStr">
        <is>
          <t/>
        </is>
      </c>
      <c r="L276" t="inlineStr">
        <is>
          <t/>
        </is>
      </c>
      <c r="M276" t="inlineStr">
        <is>
          <t/>
        </is>
      </c>
      <c r="N276" t="inlineStr">
        <is>
          <t/>
        </is>
      </c>
      <c r="O276" t="inlineStr">
        <is>
          <t/>
        </is>
      </c>
      <c r="P276" t="inlineStr">
        <is>
          <t/>
        </is>
      </c>
      <c r="Q276" t="inlineStr">
        <is>
          <t/>
        </is>
      </c>
      <c r="R276" t="inlineStr">
        <is>
          <t/>
        </is>
      </c>
      <c r="S276" t="inlineStr">
        <is>
          <t/>
        </is>
      </c>
      <c r="T276" t="inlineStr">
        <is>
          <t/>
        </is>
      </c>
      <c r="U276" t="inlineStr">
        <is>
          <t/>
        </is>
      </c>
      <c r="V276" t="inlineStr">
        <is>
          <t/>
        </is>
      </c>
      <c r="W276" t="inlineStr">
        <is>
          <t/>
        </is>
      </c>
      <c r="X276" s="2" t="inlineStr">
        <is>
          <t>distance-based target</t>
        </is>
      </c>
      <c r="Y276" s="2" t="inlineStr">
        <is>
          <t>3</t>
        </is>
      </c>
      <c r="Z276" s="2" t="inlineStr">
        <is>
          <t/>
        </is>
      </c>
      <c r="AA276" t="inlineStr">
        <is>
          <t>&lt;div&gt;target for light- and heavy-duty road vehicles on the &lt;a href="https://iate.europa.eu/entry/result/895359/en" target="_blank"&gt;trans-European transport network&lt;/a&gt; that should ensure full coverage of electric recharging points along the Union’s main road networks and thereby provide easy and seamless travel throughout the Union&lt;br&gt;&lt;/div&gt;</t>
        </is>
      </c>
      <c r="AB276" t="inlineStr">
        <is>
          <t/>
        </is>
      </c>
      <c r="AC276" t="inlineStr">
        <is>
          <t/>
        </is>
      </c>
      <c r="AD276" t="inlineStr">
        <is>
          <t/>
        </is>
      </c>
      <c r="AE276" t="inlineStr">
        <is>
          <t/>
        </is>
      </c>
      <c r="AF276" t="inlineStr">
        <is>
          <t/>
        </is>
      </c>
      <c r="AG276" t="inlineStr">
        <is>
          <t/>
        </is>
      </c>
      <c r="AH276" t="inlineStr">
        <is>
          <t/>
        </is>
      </c>
      <c r="AI276" t="inlineStr">
        <is>
          <t/>
        </is>
      </c>
      <c r="AJ276" t="inlineStr">
        <is>
          <t/>
        </is>
      </c>
      <c r="AK276" t="inlineStr">
        <is>
          <t/>
        </is>
      </c>
      <c r="AL276" t="inlineStr">
        <is>
          <t/>
        </is>
      </c>
      <c r="AM276" t="inlineStr">
        <is>
          <t/>
        </is>
      </c>
      <c r="AN276" s="2" t="inlineStr">
        <is>
          <t>objectif fondé sur la distance</t>
        </is>
      </c>
      <c r="AO276" s="2" t="inlineStr">
        <is>
          <t>3</t>
        </is>
      </c>
      <c r="AP276" s="2" t="inlineStr">
        <is>
          <t/>
        </is>
      </c>
      <c r="AQ276" t="inlineStr">
        <is>
          <t>objectif applicable aux véhicules utilitaires légers et lourds
sur le réseau RTE-T qui devrait garantir une couverture totale des points de
recharge électrique le long des principaux réseaux routiers de l’Union et
permettre ainsi des déplacements aisés et fluides dans toute l’Union</t>
        </is>
      </c>
      <c r="AR276" t="inlineStr">
        <is>
          <t/>
        </is>
      </c>
      <c r="AS276" t="inlineStr">
        <is>
          <t/>
        </is>
      </c>
      <c r="AT276" t="inlineStr">
        <is>
          <t/>
        </is>
      </c>
      <c r="AU276" t="inlineStr">
        <is>
          <t/>
        </is>
      </c>
      <c r="AV276" t="inlineStr">
        <is>
          <t/>
        </is>
      </c>
      <c r="AW276" t="inlineStr">
        <is>
          <t/>
        </is>
      </c>
      <c r="AX276" t="inlineStr">
        <is>
          <t/>
        </is>
      </c>
      <c r="AY276" t="inlineStr">
        <is>
          <t/>
        </is>
      </c>
      <c r="AZ276" t="inlineStr">
        <is>
          <t/>
        </is>
      </c>
      <c r="BA276" t="inlineStr">
        <is>
          <t/>
        </is>
      </c>
      <c r="BB276" t="inlineStr">
        <is>
          <t/>
        </is>
      </c>
      <c r="BC276" t="inlineStr">
        <is>
          <t/>
        </is>
      </c>
      <c r="BD276" t="inlineStr">
        <is>
          <t/>
        </is>
      </c>
      <c r="BE276" t="inlineStr">
        <is>
          <t/>
        </is>
      </c>
      <c r="BF276" t="inlineStr">
        <is>
          <t/>
        </is>
      </c>
      <c r="BG276" t="inlineStr">
        <is>
          <t/>
        </is>
      </c>
      <c r="BH276" t="inlineStr">
        <is>
          <t/>
        </is>
      </c>
      <c r="BI276" t="inlineStr">
        <is>
          <t/>
        </is>
      </c>
      <c r="BJ276" t="inlineStr">
        <is>
          <t/>
        </is>
      </c>
      <c r="BK276" t="inlineStr">
        <is>
          <t/>
        </is>
      </c>
      <c r="BL276" t="inlineStr">
        <is>
          <t/>
        </is>
      </c>
      <c r="BM276" t="inlineStr">
        <is>
          <t/>
        </is>
      </c>
      <c r="BN276" t="inlineStr">
        <is>
          <t/>
        </is>
      </c>
      <c r="BO276" t="inlineStr">
        <is>
          <t/>
        </is>
      </c>
      <c r="BP276" t="inlineStr">
        <is>
          <t/>
        </is>
      </c>
      <c r="BQ276" t="inlineStr">
        <is>
          <t/>
        </is>
      </c>
      <c r="BR276" t="inlineStr">
        <is>
          <t/>
        </is>
      </c>
      <c r="BS276" t="inlineStr">
        <is>
          <t/>
        </is>
      </c>
      <c r="BT276" t="inlineStr">
        <is>
          <t/>
        </is>
      </c>
      <c r="BU276" t="inlineStr">
        <is>
          <t/>
        </is>
      </c>
      <c r="BV276" t="inlineStr">
        <is>
          <t/>
        </is>
      </c>
      <c r="BW276" t="inlineStr">
        <is>
          <t/>
        </is>
      </c>
      <c r="BX276" t="inlineStr">
        <is>
          <t/>
        </is>
      </c>
      <c r="BY276" t="inlineStr">
        <is>
          <t/>
        </is>
      </c>
      <c r="BZ276" t="inlineStr">
        <is>
          <t/>
        </is>
      </c>
      <c r="CA276" t="inlineStr">
        <is>
          <t/>
        </is>
      </c>
      <c r="CB276" t="inlineStr">
        <is>
          <t/>
        </is>
      </c>
      <c r="CC276" t="inlineStr">
        <is>
          <t/>
        </is>
      </c>
      <c r="CD276" t="inlineStr">
        <is>
          <t/>
        </is>
      </c>
      <c r="CE276" t="inlineStr">
        <is>
          <t/>
        </is>
      </c>
      <c r="CF276" t="inlineStr">
        <is>
          <t/>
        </is>
      </c>
      <c r="CG276" t="inlineStr">
        <is>
          <t/>
        </is>
      </c>
      <c r="CH276" t="inlineStr">
        <is>
          <t/>
        </is>
      </c>
      <c r="CI276" t="inlineStr">
        <is>
          <t/>
        </is>
      </c>
      <c r="CJ276" t="inlineStr">
        <is>
          <t/>
        </is>
      </c>
      <c r="CK276" t="inlineStr">
        <is>
          <t/>
        </is>
      </c>
      <c r="CL276" t="inlineStr">
        <is>
          <t/>
        </is>
      </c>
      <c r="CM276" t="inlineStr">
        <is>
          <t/>
        </is>
      </c>
      <c r="CN276" t="inlineStr">
        <is>
          <t/>
        </is>
      </c>
      <c r="CO276" t="inlineStr">
        <is>
          <t/>
        </is>
      </c>
      <c r="CP276" t="inlineStr">
        <is>
          <t/>
        </is>
      </c>
      <c r="CQ276" t="inlineStr">
        <is>
          <t/>
        </is>
      </c>
      <c r="CR276" s="2" t="inlineStr">
        <is>
          <t>avståndsbaserat mål</t>
        </is>
      </c>
      <c r="CS276" s="2" t="inlineStr">
        <is>
          <t>3</t>
        </is>
      </c>
      <c r="CT276" s="2" t="inlineStr">
        <is>
          <t/>
        </is>
      </c>
      <c r="CU276" t="inlineStr">
        <is>
          <t/>
        </is>
      </c>
    </row>
    <row r="277">
      <c r="A277" s="1" t="str">
        <f>HYPERLINK("https://iate.europa.eu/entry/result/3599571/all", "3599571")</f>
        <v>3599571</v>
      </c>
      <c r="B277" t="inlineStr">
        <is>
          <t>ENERGY</t>
        </is>
      </c>
      <c r="C277" t="inlineStr">
        <is>
          <t>ENERGY|energy policy|energy industry|fuel</t>
        </is>
      </c>
      <c r="D277" t="inlineStr">
        <is>
          <t/>
        </is>
      </c>
      <c r="E277" t="inlineStr">
        <is>
          <t/>
        </is>
      </c>
      <c r="F277" t="inlineStr">
        <is>
          <t/>
        </is>
      </c>
      <c r="G277" t="inlineStr">
        <is>
          <t/>
        </is>
      </c>
      <c r="H277" t="inlineStr">
        <is>
          <t/>
        </is>
      </c>
      <c r="I277" t="inlineStr">
        <is>
          <t/>
        </is>
      </c>
      <c r="J277" t="inlineStr">
        <is>
          <t/>
        </is>
      </c>
      <c r="K277" t="inlineStr">
        <is>
          <t/>
        </is>
      </c>
      <c r="L277" t="inlineStr">
        <is>
          <t/>
        </is>
      </c>
      <c r="M277" t="inlineStr">
        <is>
          <t/>
        </is>
      </c>
      <c r="N277" t="inlineStr">
        <is>
          <t/>
        </is>
      </c>
      <c r="O277" t="inlineStr">
        <is>
          <t/>
        </is>
      </c>
      <c r="P277" t="inlineStr">
        <is>
          <t/>
        </is>
      </c>
      <c r="Q277" t="inlineStr">
        <is>
          <t/>
        </is>
      </c>
      <c r="R277" t="inlineStr">
        <is>
          <t/>
        </is>
      </c>
      <c r="S277" t="inlineStr">
        <is>
          <t/>
        </is>
      </c>
      <c r="T277" t="inlineStr">
        <is>
          <t/>
        </is>
      </c>
      <c r="U277" t="inlineStr">
        <is>
          <t/>
        </is>
      </c>
      <c r="V277" t="inlineStr">
        <is>
          <t/>
        </is>
      </c>
      <c r="W277" t="inlineStr">
        <is>
          <t/>
        </is>
      </c>
      <c r="X277" s="2" t="inlineStr">
        <is>
          <t>renewable fuels of non-biological origin|
RFNBOs|
renewable liquid and gaseous transport fuels of non-biological origin|
renewable transport fuels of non-biological origin</t>
        </is>
      </c>
      <c r="Y277" s="2" t="inlineStr">
        <is>
          <t>3|
3|
3|
3</t>
        </is>
      </c>
      <c r="Z277" s="2" t="inlineStr">
        <is>
          <t xml:space="preserve">|
|
|
</t>
        </is>
      </c>
      <c r="AA277" t="inlineStr">
        <is>
          <t>liquid or gaseous fuels other than biofuels whose energy content comes from renewable energy sources other than biomass, and which are used in transport</t>
        </is>
      </c>
      <c r="AB277" s="2" t="inlineStr">
        <is>
          <t>carburante líquido o gaseoso renovable de origen no biológico|
combustible líquido y gaseoso renovable de origen no biológico para el transporte</t>
        </is>
      </c>
      <c r="AC277" s="2" t="inlineStr">
        <is>
          <t>3|
3</t>
        </is>
      </c>
      <c r="AD277" s="2" t="inlineStr">
        <is>
          <t xml:space="preserve">|
</t>
        </is>
      </c>
      <c r="AE277" t="inlineStr">
        <is>
          <t>Combustibles líquidos o gaseosos distintos de los 
biocarburantes cuyo contenido energético provenga de fuentes de energía 
renovables distintas de la biomasa y que se utilizan en los transportes.</t>
        </is>
      </c>
      <c r="AF277" s="2" t="inlineStr">
        <is>
          <t>muust kui bioloogilise päritoluga taastuvtoorainest valmistatud vedelad ja gaasilised transpordikütused</t>
        </is>
      </c>
      <c r="AG277" s="2" t="inlineStr">
        <is>
          <t>3</t>
        </is>
      </c>
      <c r="AH277" s="2" t="inlineStr">
        <is>
          <t/>
        </is>
      </c>
      <c r="AI277" t="inlineStr">
        <is>
          <t>vedel- või gaaskütused, mis ei ole biokütused ja mille energiasisaldus tuleneb taastuvatest energiaallikatest, välja arvatud biomassist, ning mida kasutatakse transpordis</t>
        </is>
      </c>
      <c r="AJ277" s="2" t="inlineStr">
        <is>
          <t>muuta kuin biologista alkuperää olevat uusiutuvat liikenteen polttoaineet|
muuta kuin biologista alkuperää olevat uusiutuvat nestemäiset ja kaasumaiset liikenteen polttoaineet</t>
        </is>
      </c>
      <c r="AK277" s="2" t="inlineStr">
        <is>
          <t>3|
3</t>
        </is>
      </c>
      <c r="AL277" s="2" t="inlineStr">
        <is>
          <t xml:space="preserve">|
</t>
        </is>
      </c>
      <c r="AM277" t="inlineStr">
        <is>
          <t>liikenteessä käytettävät nestemäiset tai kaasumaiset polttoaineet, jotka eivät ole biopolttoaineita ja joiden energiasisältö on peräisin muista uusiutuvista energialähteistä kuin biomassasta</t>
        </is>
      </c>
      <c r="AN277" s="2" t="inlineStr">
        <is>
          <t>carburants liquides et gazeux renouvelables destinés au secteur des transports, d'origine non biologique|
carburants renouvelables d'origine non biologique destinés au secteur du transport</t>
        </is>
      </c>
      <c r="AO277" s="2" t="inlineStr">
        <is>
          <t>3|
3</t>
        </is>
      </c>
      <c r="AP277" s="2" t="inlineStr">
        <is>
          <t xml:space="preserve">|
</t>
        </is>
      </c>
      <c r="AQ277" t="inlineStr">
        <is>
          <t>carburants liquides ou gazeux qui sont utilisés dans le secteur des transports, autres que les biocarburants ou biogaz, dont le contenu énergétique provient de sources renouvelables autres que la biomasse</t>
        </is>
      </c>
      <c r="AR277" s="2" t="inlineStr">
        <is>
          <t>breoslaí inathnuaite iompair leachtacha agus gásacha de thionscnamh neamh-bhitheolaíoch</t>
        </is>
      </c>
      <c r="AS277" s="2" t="inlineStr">
        <is>
          <t>3</t>
        </is>
      </c>
      <c r="AT277" s="2" t="inlineStr">
        <is>
          <t/>
        </is>
      </c>
      <c r="AU277" t="inlineStr">
        <is>
          <t>breoslaí leachtacha nó gásacha arna n-úsáid in earnáil an iompair nach bithbhreoslaí ná bithghás iad a fhaigheanna luach fuinnimh ó fhoinsí inathnuaite seachas bithmhais</t>
        </is>
      </c>
      <c r="AV277" t="inlineStr">
        <is>
          <t/>
        </is>
      </c>
      <c r="AW277" t="inlineStr">
        <is>
          <t/>
        </is>
      </c>
      <c r="AX277" t="inlineStr">
        <is>
          <t/>
        </is>
      </c>
      <c r="AY277" t="inlineStr">
        <is>
          <t/>
        </is>
      </c>
      <c r="AZ277" s="2" t="inlineStr">
        <is>
          <t>nem biológiai eredetű, folyékony vagy gáznemű, megújuló energiaforrásokból származó közlekedési célú üzemanyagok|
nem biológiai eredetű megújuló közlekedési célú üzemanyagok|
nem biológiai eredetű megújuló üzemanyagok</t>
        </is>
      </c>
      <c r="BA277" s="2" t="inlineStr">
        <is>
          <t>3|
3|
3</t>
        </is>
      </c>
      <c r="BB277" s="2" t="inlineStr">
        <is>
          <t>|
|
proposed</t>
        </is>
      </c>
      <c r="BC277" t="inlineStr">
        <is>
          <t>a bioüzemanyagok és a biogázok kivételével olyan folyékony vagy gáznemű üzemanyagok, amelyek energiatartalma a biomasszától eltérő megújuló forrásokból származik, és amelyeket a közlekedési ágazatban használnak</t>
        </is>
      </c>
      <c r="BD277" t="inlineStr">
        <is>
          <t/>
        </is>
      </c>
      <c r="BE277" t="inlineStr">
        <is>
          <t/>
        </is>
      </c>
      <c r="BF277" t="inlineStr">
        <is>
          <t/>
        </is>
      </c>
      <c r="BG277" t="inlineStr">
        <is>
          <t/>
        </is>
      </c>
      <c r="BH277" s="2" t="inlineStr">
        <is>
          <t>nebiologinės kilmės kuras iš atsinaujinančiųjų energijos išteklių|
nebiologinės kilmės degalai iš atsinaujinančiųjų energijos išteklių|
atsinaujinančiųjų išteklių nebiologinės kilmės degalai|
atsinaujinančiųjų išteklių nebiologinės kilmės kuras</t>
        </is>
      </c>
      <c r="BI277" s="2" t="inlineStr">
        <is>
          <t>3|
3|
2|
2</t>
        </is>
      </c>
      <c r="BJ277" s="2" t="inlineStr">
        <is>
          <t xml:space="preserve">|
|
|
</t>
        </is>
      </c>
      <c r="BK277" t="inlineStr">
        <is>
          <t>skystasis arba dujinis kuras, kitas nei biodegalai, kurių energijos kiekis sukaupiamas iš kitų atsinaujinančiųjų energijos išteklių nei biomasė</t>
        </is>
      </c>
      <c r="BL277" s="2" t="inlineStr">
        <is>
          <t>nebioloģiskas izcelsmes atjaunīgās degvielas</t>
        </is>
      </c>
      <c r="BM277" s="2" t="inlineStr">
        <is>
          <t>2</t>
        </is>
      </c>
      <c r="BN277" s="2" t="inlineStr">
        <is>
          <t/>
        </is>
      </c>
      <c r="BO277" t="inlineStr">
        <is>
          <t/>
        </is>
      </c>
      <c r="BP277" t="inlineStr">
        <is>
          <t/>
        </is>
      </c>
      <c r="BQ277" t="inlineStr">
        <is>
          <t/>
        </is>
      </c>
      <c r="BR277" t="inlineStr">
        <is>
          <t/>
        </is>
      </c>
      <c r="BS277" t="inlineStr">
        <is>
          <t/>
        </is>
      </c>
      <c r="BT277" t="inlineStr">
        <is>
          <t/>
        </is>
      </c>
      <c r="BU277" t="inlineStr">
        <is>
          <t/>
        </is>
      </c>
      <c r="BV277" t="inlineStr">
        <is>
          <t/>
        </is>
      </c>
      <c r="BW277" t="inlineStr">
        <is>
          <t/>
        </is>
      </c>
      <c r="BX277" s="2" t="inlineStr">
        <is>
          <t>odnawialne paliwa transportowe pochodzenia niebiologicznego|
odnawialne ciekłe i gazowe paliwa transportowe pochodzenia niebiologicznego|
paliwa odnawialne pochodzenia niebiologicznego</t>
        </is>
      </c>
      <c r="BY277" s="2" t="inlineStr">
        <is>
          <t>3|
3|
3</t>
        </is>
      </c>
      <c r="BZ277" s="2" t="inlineStr">
        <is>
          <t xml:space="preserve">|
|
</t>
        </is>
      </c>
      <c r="CA277" t="inlineStr">
        <is>
          <t>paliwa ciekłe lub gazowe wykorzystywane w sektorze transportu inne niż biopaliwa lub biogaz, których wartość energetyczna pochodzi ze źródeł odnawialnych innych niż biomasa</t>
        </is>
      </c>
      <c r="CB277" s="2" t="inlineStr">
        <is>
          <t>combustíveis renováveis de origem não biológica|
combustíveis líquidos e gasosos renováveis de origem não biológica para os transportes</t>
        </is>
      </c>
      <c r="CC277" s="2" t="inlineStr">
        <is>
          <t>3|
3</t>
        </is>
      </c>
      <c r="CD277" s="2" t="inlineStr">
        <is>
          <t xml:space="preserve">|
</t>
        </is>
      </c>
      <c r="CE277" t="inlineStr">
        <is>
          <t>Combustíveis líquidos ou gasosos que são usados no setor dos transportes, com exceção dos biocombustíveis e do biogás, cujo teor energético provém de fontes de energia renováveis distintas da biomassa.</t>
        </is>
      </c>
      <c r="CF277" t="inlineStr">
        <is>
          <t/>
        </is>
      </c>
      <c r="CG277" t="inlineStr">
        <is>
          <t/>
        </is>
      </c>
      <c r="CH277" t="inlineStr">
        <is>
          <t/>
        </is>
      </c>
      <c r="CI277" t="inlineStr">
        <is>
          <t/>
        </is>
      </c>
      <c r="CJ277" t="inlineStr">
        <is>
          <t/>
        </is>
      </c>
      <c r="CK277" t="inlineStr">
        <is>
          <t/>
        </is>
      </c>
      <c r="CL277" t="inlineStr">
        <is>
          <t/>
        </is>
      </c>
      <c r="CM277" t="inlineStr">
        <is>
          <t/>
        </is>
      </c>
      <c r="CN277" s="2" t="inlineStr">
        <is>
          <t>obnovljiva tekoča in plinasta goriva nebiološkega izvora, namenjena uporabi v prometu</t>
        </is>
      </c>
      <c r="CO277" s="2" t="inlineStr">
        <is>
          <t>3</t>
        </is>
      </c>
      <c r="CP277" s="2" t="inlineStr">
        <is>
          <t/>
        </is>
      </c>
      <c r="CQ277" t="inlineStr">
        <is>
          <t>tekoča ali plinasta goriva, ki niso biogoriva in katerih energijska vsebnost izhaja iz obnovljivih virov energije, ki ni biomasa, ter se uporabljajo v prometu</t>
        </is>
      </c>
      <c r="CR277" s="2" t="inlineStr">
        <is>
          <t>förnybara flytande och gasformiga drivmedel av icke-biologiskt ursprung</t>
        </is>
      </c>
      <c r="CS277" s="2" t="inlineStr">
        <is>
          <t>3</t>
        </is>
      </c>
      <c r="CT277" s="2" t="inlineStr">
        <is>
          <t/>
        </is>
      </c>
      <c r="CU277" t="inlineStr">
        <is>
          <t>flytande eller gasformiga bränslen av annat slag än biodrivmedel eller biogas, vilkas energiinnehåll hämtas från andra förnybara energikällor än biomassa och som används inom transportsektorn</t>
        </is>
      </c>
    </row>
    <row r="278">
      <c r="A278" s="1" t="str">
        <f>HYPERLINK("https://iate.europa.eu/entry/result/1865256/all", "1865256")</f>
        <v>1865256</v>
      </c>
      <c r="B278" t="inlineStr">
        <is>
          <t>ENERGY</t>
        </is>
      </c>
      <c r="C278" t="inlineStr">
        <is>
          <t>ENERGY|energy policy;ENERGY|soft energy|soft energy|solar energy</t>
        </is>
      </c>
      <c r="D278" s="2" t="inlineStr">
        <is>
          <t>технология за слънчева топлинна енергия</t>
        </is>
      </c>
      <c r="E278" s="2" t="inlineStr">
        <is>
          <t>3</t>
        </is>
      </c>
      <c r="F278" s="2" t="inlineStr">
        <is>
          <t/>
        </is>
      </c>
      <c r="G278" t="inlineStr">
        <is>
          <t/>
        </is>
      </c>
      <c r="H278" s="2" t="inlineStr">
        <is>
          <t>solární termální technologie</t>
        </is>
      </c>
      <c r="I278" s="2" t="inlineStr">
        <is>
          <t>3</t>
        </is>
      </c>
      <c r="J278" s="2" t="inlineStr">
        <is>
          <t/>
        </is>
      </c>
      <c r="K278" t="inlineStr">
        <is>
          <t/>
        </is>
      </c>
      <c r="L278" s="2" t="inlineStr">
        <is>
          <t>solvarmeteknologi</t>
        </is>
      </c>
      <c r="M278" s="2" t="inlineStr">
        <is>
          <t>3</t>
        </is>
      </c>
      <c r="N278" s="2" t="inlineStr">
        <is>
          <t/>
        </is>
      </c>
      <c r="O278" t="inlineStr">
        <is>
          <t>teknologi, der absorberer varmen fra sollys og benytter den til
opvarmningsformål som f.eks. opvarmning af varmt brugsvand eller rumopvarmning</t>
        </is>
      </c>
      <c r="P278" s="2" t="inlineStr">
        <is>
          <t>solarthermische Technologie</t>
        </is>
      </c>
      <c r="Q278" s="2" t="inlineStr">
        <is>
          <t>3</t>
        </is>
      </c>
      <c r="R278" s="2" t="inlineStr">
        <is>
          <t/>
        </is>
      </c>
      <c r="S278" t="inlineStr">
        <is>
          <t>Technologie, die Sonnenstrahlung absorbiert und sie für sinnvolle Einsatzmöglichkeiten wie das Erwärmen von Gebäuden oder Wasser nutzt</t>
        </is>
      </c>
      <c r="T278" s="2" t="inlineStr">
        <is>
          <t>ηλιοθερμία|
ηλιοθερμική τεχνολογία</t>
        </is>
      </c>
      <c r="U278" s="2" t="inlineStr">
        <is>
          <t>3|
3</t>
        </is>
      </c>
      <c r="V278" s="2" t="inlineStr">
        <is>
          <t xml:space="preserve">|
</t>
        </is>
      </c>
      <c r="W278" t="inlineStr">
        <is>
          <t>τεχνολογία η οποία αξιοποιεί την ηλιακή ενέργεια για την παραγωγή θερμότητας, ώστε στη συνέχεια αυτή να χρησιμοποιηθεί για την κάλυψη αναγκών σε θέρμανση χώρων και σε ζεστό νερό χρήσης</t>
        </is>
      </c>
      <c r="X278" s="2" t="inlineStr">
        <is>
          <t>solar thermal technology</t>
        </is>
      </c>
      <c r="Y278" s="2" t="inlineStr">
        <is>
          <t>3</t>
        </is>
      </c>
      <c r="Z278" s="2" t="inlineStr">
        <is>
          <t/>
        </is>
      </c>
      <c r="AA278" t="inlineStr">
        <is>
          <t>technology that absorbs the heat of the sun and transfers it to useful applications, such as heating buildings or water</t>
        </is>
      </c>
      <c r="AB278" s="2" t="inlineStr">
        <is>
          <t>tecnología solar térmica|
tecnología termosolar</t>
        </is>
      </c>
      <c r="AC278" s="2" t="inlineStr">
        <is>
          <t>3|
3</t>
        </is>
      </c>
      <c r="AD278" s="2" t="inlineStr">
        <is>
          <t xml:space="preserve">|
</t>
        </is>
      </c>
      <c r="AE278" t="inlineStr">
        <is>
          <t>Tecnología que permite el aprovechamiento de la &lt;a href="https://iate.europa.eu/entry/result/1410168/es" target="_blank"&gt;energía solar térmica&lt;/a&gt;.</t>
        </is>
      </c>
      <c r="AF278" s="2" t="inlineStr">
        <is>
          <t>päikese soojusenergial põhinev tehnoloogia</t>
        </is>
      </c>
      <c r="AG278" s="2" t="inlineStr">
        <is>
          <t>3</t>
        </is>
      </c>
      <c r="AH278" s="2" t="inlineStr">
        <is>
          <t/>
        </is>
      </c>
      <c r="AI278" t="inlineStr">
        <is>
          <t>tehnoloogia, mis võimaldab päikesekiirgusest saadavat soojust kasutada sooja vee ja/või elektrienergia saamiseks</t>
        </is>
      </c>
      <c r="AJ278" s="2" t="inlineStr">
        <is>
          <t>aurinkolämpöteknologia</t>
        </is>
      </c>
      <c r="AK278" s="2" t="inlineStr">
        <is>
          <t>3</t>
        </is>
      </c>
      <c r="AL278" s="2" t="inlineStr">
        <is>
          <t/>
        </is>
      </c>
      <c r="AM278" t="inlineStr">
        <is>
          <t>teknologia, jota voidaan käyttää erilaisissa teknissä sovelluksissa, kuten rakennsten tai käyttöveden lämmityksessä</t>
        </is>
      </c>
      <c r="AN278" s="2" t="inlineStr">
        <is>
          <t>technologie solaire thermique</t>
        </is>
      </c>
      <c r="AO278" s="2" t="inlineStr">
        <is>
          <t>3</t>
        </is>
      </c>
      <c r="AP278" s="2" t="inlineStr">
        <is>
          <t/>
        </is>
      </c>
      <c r="AQ278" t="inlineStr">
        <is>
          <t/>
        </is>
      </c>
      <c r="AR278" s="2" t="inlineStr">
        <is>
          <t>teicneolaíocht theirmeach ghréine</t>
        </is>
      </c>
      <c r="AS278" s="2" t="inlineStr">
        <is>
          <t>3</t>
        </is>
      </c>
      <c r="AT278" s="2" t="inlineStr">
        <is>
          <t/>
        </is>
      </c>
      <c r="AU278" t="inlineStr">
        <is>
          <t/>
        </is>
      </c>
      <c r="AV278" s="2" t="inlineStr">
        <is>
          <t>solarna termalna tehnologija</t>
        </is>
      </c>
      <c r="AW278" s="2" t="inlineStr">
        <is>
          <t>3</t>
        </is>
      </c>
      <c r="AX278" s="2" t="inlineStr">
        <is>
          <t/>
        </is>
      </c>
      <c r="AY278" t="inlineStr">
        <is>
          <t/>
        </is>
      </c>
      <c r="AZ278" s="2" t="inlineStr">
        <is>
          <t>naphőenergia-technológia</t>
        </is>
      </c>
      <c r="BA278" s="2" t="inlineStr">
        <is>
          <t>3</t>
        </is>
      </c>
      <c r="BB278" s="2" t="inlineStr">
        <is>
          <t/>
        </is>
      </c>
      <c r="BC278" t="inlineStr">
        <is>
          <t/>
        </is>
      </c>
      <c r="BD278" s="2" t="inlineStr">
        <is>
          <t>tecnologia solare termica</t>
        </is>
      </c>
      <c r="BE278" s="2" t="inlineStr">
        <is>
          <t>3</t>
        </is>
      </c>
      <c r="BF278" s="2" t="inlineStr">
        <is>
          <t/>
        </is>
      </c>
      <c r="BG278" t="inlineStr">
        <is>
          <t>tecnologia che consiste nella captazione e conversione diretta della radiazione
solare in energia termica per mezzo di collettori solari, i quali consentono la captazione
dell’energia solare e il suo trasferimento a un fuido termovettore (e.g. acqua, aria) che viene fatto circolare e sfruttato per
riscaldamento, acqua calda sanitaria e raffrescamento (Solar Cooling)</t>
        </is>
      </c>
      <c r="BH278" s="2" t="inlineStr">
        <is>
          <t>saulės šilumos energijos technologija</t>
        </is>
      </c>
      <c r="BI278" s="2" t="inlineStr">
        <is>
          <t>3</t>
        </is>
      </c>
      <c r="BJ278" s="2" t="inlineStr">
        <is>
          <t/>
        </is>
      </c>
      <c r="BK278" t="inlineStr">
        <is>
          <t/>
        </is>
      </c>
      <c r="BL278" s="2" t="inlineStr">
        <is>
          <t>saules siltumenerģijas tehnoloģija</t>
        </is>
      </c>
      <c r="BM278" s="2" t="inlineStr">
        <is>
          <t>3</t>
        </is>
      </c>
      <c r="BN278" s="2" t="inlineStr">
        <is>
          <t/>
        </is>
      </c>
      <c r="BO278" t="inlineStr">
        <is>
          <t/>
        </is>
      </c>
      <c r="BP278" s="2" t="inlineStr">
        <is>
          <t>teknoloġija termali solari</t>
        </is>
      </c>
      <c r="BQ278" s="2" t="inlineStr">
        <is>
          <t>3</t>
        </is>
      </c>
      <c r="BR278" s="2" t="inlineStr">
        <is>
          <t/>
        </is>
      </c>
      <c r="BS278" t="inlineStr">
        <is>
          <t>teknoloġija li tassorbi s-sħana tax-xemx u tittrasferiha f'applikazzjonijiet utli bħat-tisħin tal-bini jew tal-ilma</t>
        </is>
      </c>
      <c r="BT278" s="2" t="inlineStr">
        <is>
          <t>thermische zonne-energietechnologie</t>
        </is>
      </c>
      <c r="BU278" s="2" t="inlineStr">
        <is>
          <t>3</t>
        </is>
      </c>
      <c r="BV278" s="2" t="inlineStr">
        <is>
          <t/>
        </is>
      </c>
      <c r="BW278" t="inlineStr">
        <is>
          <t>technologie die zonnewarmte absorbeert en overdraagt aan nuttige toepassingen, zoals de verwarming van gebouwen en water</t>
        </is>
      </c>
      <c r="BX278" s="2" t="inlineStr">
        <is>
          <t>technologia energii słonecznej termicznej</t>
        </is>
      </c>
      <c r="BY278" s="2" t="inlineStr">
        <is>
          <t>3</t>
        </is>
      </c>
      <c r="BZ278" s="2" t="inlineStr">
        <is>
          <t/>
        </is>
      </c>
      <c r="CA278" t="inlineStr">
        <is>
          <t>technologia absorbowania ciepła słonecznego do celów ogrzewania wody lub budynków</t>
        </is>
      </c>
      <c r="CB278" s="2" t="inlineStr">
        <is>
          <t>tecnologia solar térmica</t>
        </is>
      </c>
      <c r="CC278" s="2" t="inlineStr">
        <is>
          <t>3</t>
        </is>
      </c>
      <c r="CD278" s="2" t="inlineStr">
        <is>
          <t/>
        </is>
      </c>
      <c r="CE278" t="inlineStr">
        <is>
          <t>Tecnologia que absorve o calor do sol e o transfere para aplicações úteis, como o aquecimento de edifícios ou de água.</t>
        </is>
      </c>
      <c r="CF278" s="2" t="inlineStr">
        <is>
          <t>tehnologie termosolară</t>
        </is>
      </c>
      <c r="CG278" s="2" t="inlineStr">
        <is>
          <t>3</t>
        </is>
      </c>
      <c r="CH278" s="2" t="inlineStr">
        <is>
          <t/>
        </is>
      </c>
      <c r="CI278" t="inlineStr">
        <is>
          <t/>
        </is>
      </c>
      <c r="CJ278" s="2" t="inlineStr">
        <is>
          <t>solárna termická technológia|
slnečná tepelná technológia</t>
        </is>
      </c>
      <c r="CK278" s="2" t="inlineStr">
        <is>
          <t>3|
3</t>
        </is>
      </c>
      <c r="CL278" s="2" t="inlineStr">
        <is>
          <t xml:space="preserve">|
</t>
        </is>
      </c>
      <c r="CM278" t="inlineStr">
        <is>
          <t>technológia, ktorá absorbuje slnečné teplo a prenáša ho do užitočných aplikácií, ako je vykurovanie budov alebo vody</t>
        </is>
      </c>
      <c r="CN278" s="2" t="inlineStr">
        <is>
          <t>tehnologija sončne toplote</t>
        </is>
      </c>
      <c r="CO278" s="2" t="inlineStr">
        <is>
          <t>3</t>
        </is>
      </c>
      <c r="CP278" s="2" t="inlineStr">
        <is>
          <t/>
        </is>
      </c>
      <c r="CQ278" t="inlineStr">
        <is>
          <t/>
        </is>
      </c>
      <c r="CR278" s="2" t="inlineStr">
        <is>
          <t>solvärmeteknik</t>
        </is>
      </c>
      <c r="CS278" s="2" t="inlineStr">
        <is>
          <t>3</t>
        </is>
      </c>
      <c r="CT278" s="2" t="inlineStr">
        <is>
          <t/>
        </is>
      </c>
      <c r="CU278" t="inlineStr">
        <is>
          <t/>
        </is>
      </c>
    </row>
    <row r="279">
      <c r="A279" s="1" t="str">
        <f>HYPERLINK("https://iate.europa.eu/entry/result/3599722/all", "3599722")</f>
        <v>3599722</v>
      </c>
      <c r="B279" t="inlineStr">
        <is>
          <t>AGRICULTURE, FORESTRY AND FISHERIES;ENERGY</t>
        </is>
      </c>
      <c r="C279" t="inlineStr">
        <is>
          <t>AGRICULTURE, FORESTRY AND FISHERIES|agricultural activity|crop production|energy crop;ENERGY|soft energy|soft energy|renewable energy</t>
        </is>
      </c>
      <c r="D279" t="inlineStr">
        <is>
          <t/>
        </is>
      </c>
      <c r="E279" t="inlineStr">
        <is>
          <t/>
        </is>
      </c>
      <c r="F279" t="inlineStr">
        <is>
          <t/>
        </is>
      </c>
      <c r="G279" t="inlineStr">
        <is>
          <t/>
        </is>
      </c>
      <c r="H279" t="inlineStr">
        <is>
          <t/>
        </is>
      </c>
      <c r="I279" t="inlineStr">
        <is>
          <t/>
        </is>
      </c>
      <c r="J279" t="inlineStr">
        <is>
          <t/>
        </is>
      </c>
      <c r="K279" t="inlineStr">
        <is>
          <t/>
        </is>
      </c>
      <c r="L279" t="inlineStr">
        <is>
          <t/>
        </is>
      </c>
      <c r="M279" t="inlineStr">
        <is>
          <t/>
        </is>
      </c>
      <c r="N279" t="inlineStr">
        <is>
          <t/>
        </is>
      </c>
      <c r="O279" t="inlineStr">
        <is>
          <t/>
        </is>
      </c>
      <c r="P279" t="inlineStr">
        <is>
          <t/>
        </is>
      </c>
      <c r="Q279" t="inlineStr">
        <is>
          <t/>
        </is>
      </c>
      <c r="R279" t="inlineStr">
        <is>
          <t/>
        </is>
      </c>
      <c r="S279" t="inlineStr">
        <is>
          <t/>
        </is>
      </c>
      <c r="T279" t="inlineStr">
        <is>
          <t/>
        </is>
      </c>
      <c r="U279" t="inlineStr">
        <is>
          <t/>
        </is>
      </c>
      <c r="V279" t="inlineStr">
        <is>
          <t/>
        </is>
      </c>
      <c r="W279" t="inlineStr">
        <is>
          <t/>
        </is>
      </c>
      <c r="X279" s="2" t="inlineStr">
        <is>
          <t>food and feed crops</t>
        </is>
      </c>
      <c r="Y279" s="2" t="inlineStr">
        <is>
          <t>3</t>
        </is>
      </c>
      <c r="Z279" s="2" t="inlineStr">
        <is>
          <t/>
        </is>
      </c>
      <c r="AA279" t="inlineStr">
        <is>
          <t>starch-rich crops, sugar crops or oil crops produced on agricultural land as a main crop excluding residues, waste or ligno-cellulosic material and intermediate crops, such as catch crops and cover crops, provided that the use of such intermediate crops does not trigger demand for additional land</t>
        </is>
      </c>
      <c r="AB279" s="2" t="inlineStr">
        <is>
          <t>cultivo alimentario y forrajero</t>
        </is>
      </c>
      <c r="AC279" s="2" t="inlineStr">
        <is>
          <t>3</t>
        </is>
      </c>
      <c r="AD279" s="2" t="inlineStr">
        <is>
          <t/>
        </is>
      </c>
      <c r="AE279" t="inlineStr">
        <is>
          <t>Cultivos ricos en almidón, cultivos
 azucareros o cultivos oleaginosos producidos en suelos agrícolas como 
cultivo principal, excluidos los desechos, los residuos o los materiales
 lignocelulósicos y los cultivos intermedios (como los cultivos 
intercalados y los cultivos de cobertura), siempre que la utilización de
 dichos cultivos intermedios no provoque un incremento de la demanda de 
terrenos.</t>
        </is>
      </c>
      <c r="AF279" t="inlineStr">
        <is>
          <t/>
        </is>
      </c>
      <c r="AG279" t="inlineStr">
        <is>
          <t/>
        </is>
      </c>
      <c r="AH279" t="inlineStr">
        <is>
          <t/>
        </is>
      </c>
      <c r="AI279" t="inlineStr">
        <is>
          <t/>
        </is>
      </c>
      <c r="AJ279" t="inlineStr">
        <is>
          <t/>
        </is>
      </c>
      <c r="AK279" t="inlineStr">
        <is>
          <t/>
        </is>
      </c>
      <c r="AL279" t="inlineStr">
        <is>
          <t/>
        </is>
      </c>
      <c r="AM279" t="inlineStr">
        <is>
          <t/>
        </is>
      </c>
      <c r="AN279" t="inlineStr">
        <is>
          <t/>
        </is>
      </c>
      <c r="AO279" t="inlineStr">
        <is>
          <t/>
        </is>
      </c>
      <c r="AP279" t="inlineStr">
        <is>
          <t/>
        </is>
      </c>
      <c r="AQ279" t="inlineStr">
        <is>
          <t/>
        </is>
      </c>
      <c r="AR279" s="2" t="inlineStr">
        <is>
          <t>barra bia agus beatha</t>
        </is>
      </c>
      <c r="AS279" s="2" t="inlineStr">
        <is>
          <t>3</t>
        </is>
      </c>
      <c r="AT279" s="2" t="inlineStr">
        <is>
          <t/>
        </is>
      </c>
      <c r="AU279" t="inlineStr">
        <is>
          <t>barra stáirse-shaibhir, siúcraí agus ola-bharra a fhástar ar thalamh talmhaíochta mar phríomhbharra, nach n-árítear iarmhair, dramhaíl nó ábhar ligniceallalósach agus barra idirmheánacha, amhail barra breise agus barra cumhdaigh, ar choinníoll nach spreagtar éileamh ar thalamh breise le húsáid barr idirmheánach den sórt sin</t>
        </is>
      </c>
      <c r="AV279" t="inlineStr">
        <is>
          <t/>
        </is>
      </c>
      <c r="AW279" t="inlineStr">
        <is>
          <t/>
        </is>
      </c>
      <c r="AX279" t="inlineStr">
        <is>
          <t/>
        </is>
      </c>
      <c r="AY279" t="inlineStr">
        <is>
          <t/>
        </is>
      </c>
      <c r="AZ279" t="inlineStr">
        <is>
          <t/>
        </is>
      </c>
      <c r="BA279" t="inlineStr">
        <is>
          <t/>
        </is>
      </c>
      <c r="BB279" t="inlineStr">
        <is>
          <t/>
        </is>
      </c>
      <c r="BC279" t="inlineStr">
        <is>
          <t/>
        </is>
      </c>
      <c r="BD279" t="inlineStr">
        <is>
          <t/>
        </is>
      </c>
      <c r="BE279" t="inlineStr">
        <is>
          <t/>
        </is>
      </c>
      <c r="BF279" t="inlineStr">
        <is>
          <t/>
        </is>
      </c>
      <c r="BG279" t="inlineStr">
        <is>
          <t/>
        </is>
      </c>
      <c r="BH279" s="2" t="inlineStr">
        <is>
          <t>maistiniai ir pašariniai augalai</t>
        </is>
      </c>
      <c r="BI279" s="2" t="inlineStr">
        <is>
          <t>3</t>
        </is>
      </c>
      <c r="BJ279" s="2" t="inlineStr">
        <is>
          <t/>
        </is>
      </c>
      <c r="BK279" t="inlineStr">
        <is>
          <t>žemės ūkio paskirties žemėje kaip pagrindiniai augalai užauginti krakmolingi augalai, cukringi augalai arba aliejiniai augalai, išskyrus liekanas, atliekas arba lignoceliuliozės medžiagas, ir tarpiniai pasėliai, kaip antai posėliai ir antsėliai, su sąlyga, kad tokių tarpinių pasėlių naudojimas nesukuria papildomos žemės paklausos</t>
        </is>
      </c>
      <c r="BL279" t="inlineStr">
        <is>
          <t/>
        </is>
      </c>
      <c r="BM279" t="inlineStr">
        <is>
          <t/>
        </is>
      </c>
      <c r="BN279" t="inlineStr">
        <is>
          <t/>
        </is>
      </c>
      <c r="BO279" t="inlineStr">
        <is>
          <t/>
        </is>
      </c>
      <c r="BP279" s="2" t="inlineStr">
        <is>
          <t>għelejjel tal-ikel u tal-għalf</t>
        </is>
      </c>
      <c r="BQ279" s="2" t="inlineStr">
        <is>
          <t>3</t>
        </is>
      </c>
      <c r="BR279" s="2" t="inlineStr">
        <is>
          <t/>
        </is>
      </c>
      <c r="BS279" t="inlineStr">
        <is>
          <t/>
        </is>
      </c>
      <c r="BT279" t="inlineStr">
        <is>
          <t/>
        </is>
      </c>
      <c r="BU279" t="inlineStr">
        <is>
          <t/>
        </is>
      </c>
      <c r="BV279" t="inlineStr">
        <is>
          <t/>
        </is>
      </c>
      <c r="BW279" t="inlineStr">
        <is>
          <t/>
        </is>
      </c>
      <c r="BX279" s="2" t="inlineStr">
        <is>
          <t>rośliny spożywcze i pastewne</t>
        </is>
      </c>
      <c r="BY279" s="2" t="inlineStr">
        <is>
          <t>3</t>
        </is>
      </c>
      <c r="BZ279" s="2" t="inlineStr">
        <is>
          <t/>
        </is>
      </c>
      <c r="CA279" t="inlineStr">
        <is>
          <t>rośliny wysokoskrobiowe, rośliny cukrowe lub rośliny oleiste uprawiane na gruntach rolnych jako uprawa główna z wyłączeniem pozostałości, odpadów lub materiału lignocelulozowego i międzyplony, takie jak rośliny międzyplonowe i uprawy okrywowe, pod warunkiem że stosowanie takich międzyplonów nie powoduje zapotrzebowania na dodatkowe grunty</t>
        </is>
      </c>
      <c r="CB279" t="inlineStr">
        <is>
          <t/>
        </is>
      </c>
      <c r="CC279" t="inlineStr">
        <is>
          <t/>
        </is>
      </c>
      <c r="CD279" t="inlineStr">
        <is>
          <t/>
        </is>
      </c>
      <c r="CE279" t="inlineStr">
        <is>
          <t/>
        </is>
      </c>
      <c r="CF279" t="inlineStr">
        <is>
          <t/>
        </is>
      </c>
      <c r="CG279" t="inlineStr">
        <is>
          <t/>
        </is>
      </c>
      <c r="CH279" t="inlineStr">
        <is>
          <t/>
        </is>
      </c>
      <c r="CI279" t="inlineStr">
        <is>
          <t/>
        </is>
      </c>
      <c r="CJ279" t="inlineStr">
        <is>
          <t/>
        </is>
      </c>
      <c r="CK279" t="inlineStr">
        <is>
          <t/>
        </is>
      </c>
      <c r="CL279" t="inlineStr">
        <is>
          <t/>
        </is>
      </c>
      <c r="CM279" t="inlineStr">
        <is>
          <t/>
        </is>
      </c>
      <c r="CN279" s="2" t="inlineStr">
        <is>
          <t>prehranske in krmne poljščine</t>
        </is>
      </c>
      <c r="CO279" s="2" t="inlineStr">
        <is>
          <t>3</t>
        </is>
      </c>
      <c r="CP279" s="2" t="inlineStr">
        <is>
          <t/>
        </is>
      </c>
      <c r="CQ279" t="inlineStr">
        <is>
          <t>poljščine z visoko vsebnostjo škroba, rastline za pridelavo sladkorja ali oljnice, ki se pridelujejo na kmetijskih zemljiščih kot glavne poljščine in ne vključujejo ostankov, odpadkov ali lesne celuloze, kakor tudi ne vmesnih poljščin, kot so dosevki in pokrovne poljščine, če uporaba takih vmesnih poljščin ne sproži potrebe po dodatnih zemljiščih</t>
        </is>
      </c>
      <c r="CR279" s="2" t="inlineStr">
        <is>
          <t>livsmedels- och fodergrödor</t>
        </is>
      </c>
      <c r="CS279" s="2" t="inlineStr">
        <is>
          <t>3</t>
        </is>
      </c>
      <c r="CT279" s="2" t="inlineStr">
        <is>
          <t/>
        </is>
      </c>
      <c r="CU279" t="inlineStr">
        <is>
          <t>stärkelserika grödor, sockergrödor eller oljegrödor som produceras på jordbruksmark som huvudgröda exklusive restprodukter, avfall eller material som innehåller både cellulosa och lignin och mellangrödor, såsom fånggrödor och täckgrödor, förutsatt att användningen av sådana mellangrödor inte medför krav på ytterligare land</t>
        </is>
      </c>
    </row>
    <row r="280">
      <c r="A280" s="1" t="str">
        <f>HYPERLINK("https://iate.europa.eu/entry/result/3619636/all", "3619636")</f>
        <v>3619636</v>
      </c>
      <c r="B280" t="inlineStr">
        <is>
          <t>INDUSTRY</t>
        </is>
      </c>
      <c r="C280" t="inlineStr">
        <is>
          <t>INDUSTRY|electronics and electrical engineering|electrical engineering|electrical equipment|electricity storage device</t>
        </is>
      </c>
      <c r="D280" s="2" t="inlineStr">
        <is>
          <t>двупосочно зареждане</t>
        </is>
      </c>
      <c r="E280" s="2" t="inlineStr">
        <is>
          <t>3</t>
        </is>
      </c>
      <c r="F280" s="2" t="inlineStr">
        <is>
          <t/>
        </is>
      </c>
      <c r="G280" t="inlineStr">
        <is>
          <t>интелигентно зареждане, при което посоката на насочено движение на електрическите заряди може да се обръща, така че електрическата мощност да се подава от батерията към зарядната точка, към която е свързана</t>
        </is>
      </c>
      <c r="H280" s="2" t="inlineStr">
        <is>
          <t>obousměrné nabíjení</t>
        </is>
      </c>
      <c r="I280" s="2" t="inlineStr">
        <is>
          <t>3</t>
        </is>
      </c>
      <c r="J280" s="2" t="inlineStr">
        <is>
          <t/>
        </is>
      </c>
      <c r="K280" t="inlineStr">
        <is>
          <t>inteligentní dobíjecí provoz, při němž lze směr toku elektřiny obrátit, 
což umožňuje, aby elektřina proudila z baterie do dobíjecího bodu, 
k němuž je připojena</t>
        </is>
      </c>
      <c r="L280" s="2" t="inlineStr">
        <is>
          <t>tovejsopladning</t>
        </is>
      </c>
      <c r="M280" s="2" t="inlineStr">
        <is>
          <t>3</t>
        </is>
      </c>
      <c r="N280" s="2" t="inlineStr">
        <is>
          <t/>
        </is>
      </c>
      <c r="O280" t="inlineStr">
        <is>
          <t>&lt;a href="https://iate.europa.eu/entry/result/3619539/da" target="_blank"&gt;intelligent opladning&lt;/a&gt;, hvor retningen af den elektriske ladning kan vendes, således at den elektriske ladning strømmer fra batteriet til den ladestander, det er tilsluttet</t>
        </is>
      </c>
      <c r="P280" s="2" t="inlineStr">
        <is>
          <t>bidirektionales Laden</t>
        </is>
      </c>
      <c r="Q280" s="2" t="inlineStr">
        <is>
          <t>3</t>
        </is>
      </c>
      <c r="R280" s="2" t="inlineStr">
        <is>
          <t/>
        </is>
      </c>
      <c r="S280" t="inlineStr">
        <is>
          <t>&lt;a href="https://iate.europa.eu/entry/result/3619539/all" target="_blank"&gt;intelligentes Laden&lt;/a&gt;, bei dem die Richtung der elektrischen Ladung umgekehrt werden kann, sodass elektrische Ladung von der Batterie zum Ladepunkt fließt, an den sie angeschlossen ist</t>
        </is>
      </c>
      <c r="T280" s="2" t="inlineStr">
        <is>
          <t>αμφίδρομη φόρτιση|
αμφίδρομη επαναφόρτιση</t>
        </is>
      </c>
      <c r="U280" s="2" t="inlineStr">
        <is>
          <t>3|
3</t>
        </is>
      </c>
      <c r="V280" s="2" t="inlineStr">
        <is>
          <t xml:space="preserve">|
</t>
        </is>
      </c>
      <c r="W280" t="inlineStr">
        <is>
          <t>έξυπνη φόρτιση κατά την οποία η κατεύθυνση ροής του ηλεκτρικού φορτίου μπορεί να αντιστραφεί, έτσι ώστε το ηλεκτρικό φορτίο να ρέει από την μπαταρία στο σημείο επαναφόρτισης στο οποίο είναι συνδεδεμένη</t>
        </is>
      </c>
      <c r="X280" s="2" t="inlineStr">
        <is>
          <t>bidirectional recharging|
bidirectional charging</t>
        </is>
      </c>
      <c r="Y280" s="2" t="inlineStr">
        <is>
          <t>3|
3</t>
        </is>
      </c>
      <c r="Z280" s="2" t="inlineStr">
        <is>
          <t xml:space="preserve">|
</t>
        </is>
      </c>
      <c r="AA280" t="inlineStr">
        <is>
          <t>&lt;a href="https://iate.europa.eu/entry/result/3619539" target="_blank"&gt;smart charging&lt;/a&gt; where the direction of electric charge may be reversed, so that electric charge flows from the battery to the recharging point it is connected to</t>
        </is>
      </c>
      <c r="AB280" s="2" t="inlineStr">
        <is>
          <t>carga bidireccional|
recarga bidireccional</t>
        </is>
      </c>
      <c r="AC280" s="2" t="inlineStr">
        <is>
          <t>3|
3</t>
        </is>
      </c>
      <c r="AD280" s="2" t="inlineStr">
        <is>
          <t xml:space="preserve">|
</t>
        </is>
      </c>
      <c r="AE280" t="inlineStr">
        <is>
          <t>&lt;a href="https://iate.europa.eu/entry/result/3619539/es" target="_blank"&gt;Carga inteligente&lt;/a&gt; en la que la dirección de la 
carga eléctrica puede invertirse de forma que la carga fluya de la 
batería al punto de recarga al que está conectada.</t>
        </is>
      </c>
      <c r="AF280" s="2" t="inlineStr">
        <is>
          <t>kahesuunaline laadimine</t>
        </is>
      </c>
      <c r="AG280" s="2" t="inlineStr">
        <is>
          <t>3</t>
        </is>
      </c>
      <c r="AH280" s="2" t="inlineStr">
        <is>
          <t/>
        </is>
      </c>
      <c r="AI280" t="inlineStr">
        <is>
          <t>nutilaadimine, mille puhul elektrivoolu suunda saab muuta nii, et elektrivool liigub akust sellega ühendatud laadimispunkti;</t>
        </is>
      </c>
      <c r="AJ280" s="2" t="inlineStr">
        <is>
          <t>kaksisuuntainen lataus</t>
        </is>
      </c>
      <c r="AK280" s="2" t="inlineStr">
        <is>
          <t>3</t>
        </is>
      </c>
      <c r="AL280" s="2" t="inlineStr">
        <is>
          <t/>
        </is>
      </c>
      <c r="AM280" t="inlineStr">
        <is>
          <t>älykäs lataaminen, jossa sähkövarauksen suuntaa voidaan muuttaa siten, että sähkövaraus siirtyy akusta latauspisteeseen, johon akku on kytketty</t>
        </is>
      </c>
      <c r="AN280" s="2" t="inlineStr">
        <is>
          <t>charge bidirectionnelle|
recharge bidirectionnelle</t>
        </is>
      </c>
      <c r="AO280" s="2" t="inlineStr">
        <is>
          <t>3|
3</t>
        </is>
      </c>
      <c r="AP280" s="2" t="inlineStr">
        <is>
          <t xml:space="preserve">|
</t>
        </is>
      </c>
      <c r="AQ280" t="inlineStr">
        <is>
          <t>charge intelligente au cours de laquelle le sens de la charge 
électrique peut être inversé de façon à diriger celle-ci de la batterie 
vers le point de recharge auquel cette dernière est branchée</t>
        </is>
      </c>
      <c r="AR280" s="2" t="inlineStr">
        <is>
          <t>luchtú déthreoch</t>
        </is>
      </c>
      <c r="AS280" s="2" t="inlineStr">
        <is>
          <t>3</t>
        </is>
      </c>
      <c r="AT280" s="2" t="inlineStr">
        <is>
          <t/>
        </is>
      </c>
      <c r="AU280" t="inlineStr">
        <is>
          <t>luchtú cliste i gcás inar féidir treo an luchtaithe leictrigh a chúlú, sa mhéid go sreabhann an luchtú leictreach ón gceallra chuig an bpointe athluchtaithe lena bhfuil sé ceangailte</t>
        </is>
      </c>
      <c r="AV280" s="2" t="inlineStr">
        <is>
          <t>dvosmjerno punjenje</t>
        </is>
      </c>
      <c r="AW280" s="2" t="inlineStr">
        <is>
          <t>3</t>
        </is>
      </c>
      <c r="AX280" s="2" t="inlineStr">
        <is>
          <t/>
        </is>
      </c>
      <c r="AY280" t="inlineStr">
        <is>
          <t>pametno punjenje u kojem se smjer električnog naboja može preokrenuti tako da teče od baterije do mjesta za punjenje na koje je priključena</t>
        </is>
      </c>
      <c r="AZ280" s="2" t="inlineStr">
        <is>
          <t>kétirányú töltés</t>
        </is>
      </c>
      <c r="BA280" s="2" t="inlineStr">
        <is>
          <t>4</t>
        </is>
      </c>
      <c r="BB280" s="2" t="inlineStr">
        <is>
          <t/>
        </is>
      </c>
      <c r="BC280" t="inlineStr">
        <is>
          <t>olyan &lt;a href="https://iate.europa.eu/entry/result/3619539/hu" target="_blank"&gt;intelligens töltés&lt;/a&gt;, amelynél az elektromos töltés iránya 
megfordítható oly módon, hogy az elektromos töltés ahhoz az &lt;a href="https://iate.europa.eu/entry/result/3548582/hu" target="_blank"&gt;elektromos töltőponthoz&lt;/a&gt; áramlik, amelyhez az &lt;a href="https://iate.europa.eu/entry/result/1369911/hu" target="_blank"&gt;akkumulátor &lt;time datetime="2022. 04. 26."&gt; (2022. 04. 26.)&lt;/time&gt;&lt;/a&gt;csatlakoztatva van</t>
        </is>
      </c>
      <c r="BD280" s="2" t="inlineStr">
        <is>
          <t>ricarica bidirezionale</t>
        </is>
      </c>
      <c r="BE280" s="2" t="inlineStr">
        <is>
          <t>3</t>
        </is>
      </c>
      <c r="BF280" s="2" t="inlineStr">
        <is>
          <t/>
        </is>
      </c>
      <c r="BG280" t="inlineStr">
        <is>
          <t>&lt;a href="https://iate.europa.eu/entry/result/3619539/it" target="_blank"&gt;ricarica intelligente&lt;/a&gt; in cui la direzione della carica elettrica può essere invertita, in modo che la carica elettrica fluisca dalla batteria al punto di ricarica cui è collegata</t>
        </is>
      </c>
      <c r="BH280" s="2" t="inlineStr">
        <is>
          <t>abikryptis įkrovimas|
dvikryptis įkrovimas</t>
        </is>
      </c>
      <c r="BI280" s="2" t="inlineStr">
        <is>
          <t>3|
2</t>
        </is>
      </c>
      <c r="BJ280" s="2" t="inlineStr">
        <is>
          <t xml:space="preserve">|
</t>
        </is>
      </c>
      <c r="BK280" t="inlineStr">
        <is>
          <t>išmanusis įkrovimas, kai elektros srautas gali būti apgręžtas ir elektra iš baterijos gali tekėti į įkrovimo prieigą, prie kurios ji prijungta</t>
        </is>
      </c>
      <c r="BL280" s="2" t="inlineStr">
        <is>
          <t>divvirzienu uzlāde</t>
        </is>
      </c>
      <c r="BM280" s="2" t="inlineStr">
        <is>
          <t>2</t>
        </is>
      </c>
      <c r="BN280" s="2" t="inlineStr">
        <is>
          <t/>
        </is>
      </c>
      <c r="BO280" t="inlineStr">
        <is>
          <t>viedā uzlāde, kurā elektriskā lādiņa plūsmu var pavērst pretējā virzienā
 tā, ka elektriskais lādiņš plūst no baterijas uz uzlādes punktu, kam tā
 pieslēgta</t>
        </is>
      </c>
      <c r="BP280" s="2" t="inlineStr">
        <is>
          <t>(i)ċċarġjar bidirezzjonali|
(i)rriċarġjar bidirezzjonali</t>
        </is>
      </c>
      <c r="BQ280" s="2" t="inlineStr">
        <is>
          <t>3|
3</t>
        </is>
      </c>
      <c r="BR280" s="2" t="inlineStr">
        <is>
          <t xml:space="preserve">|
</t>
        </is>
      </c>
      <c r="BS280" t="inlineStr">
        <is>
          <t>ċċarġjar intelliġenti fejn id-direzzjoni taċ-ċarġ tal-elettriku tista' tiġi rriverjsata, sabiex il-flussi taċ-ċarġ tal-elettriku jgħaddu mill-batterija għall-punt tal-irriċarġjar li miegħu tkun imqabbda</t>
        </is>
      </c>
      <c r="BT280" s="2" t="inlineStr">
        <is>
          <t>tweerichtingsladen|
bidirectioneel laden</t>
        </is>
      </c>
      <c r="BU280" s="2" t="inlineStr">
        <is>
          <t>3|
3</t>
        </is>
      </c>
      <c r="BV280" s="2" t="inlineStr">
        <is>
          <t xml:space="preserve">|
</t>
        </is>
      </c>
      <c r="BW280" t="inlineStr">
        <is>
          <t>"slim opladen waarbij de richting van de elektrische lading kan worden omgekeerd, zodat de elektrische lading van de batterij naar het oplaadpunt stroomt waarop deze is aangesloten"</t>
        </is>
      </c>
      <c r="BX280" s="2" t="inlineStr">
        <is>
          <t>ładowanie dwukierunkowe</t>
        </is>
      </c>
      <c r="BY280" s="2" t="inlineStr">
        <is>
          <t>3</t>
        </is>
      </c>
      <c r="BZ280" s="2" t="inlineStr">
        <is>
          <t/>
        </is>
      </c>
      <c r="CA280" t="inlineStr">
        <is>
          <t>inteligentne ładowanie, podczas którego kierunek ładunku elektrycznego może zostać odwrócony tak, aby ładunek elektryczny przepływał z baterii do punktu ładowania, do którego jest podłączona</t>
        </is>
      </c>
      <c r="CB280" s="2" t="inlineStr">
        <is>
          <t>carregamento bidirecional</t>
        </is>
      </c>
      <c r="CC280" s="2" t="inlineStr">
        <is>
          <t>3</t>
        </is>
      </c>
      <c r="CD280" s="2" t="inlineStr">
        <is>
          <t/>
        </is>
      </c>
      <c r="CE280" t="inlineStr">
        <is>
          <t/>
        </is>
      </c>
      <c r="CF280" s="2" t="inlineStr">
        <is>
          <t>încărcare bidirecțională</t>
        </is>
      </c>
      <c r="CG280" s="2" t="inlineStr">
        <is>
          <t>3</t>
        </is>
      </c>
      <c r="CH280" s="2" t="inlineStr">
        <is>
          <t/>
        </is>
      </c>
      <c r="CI280" t="inlineStr">
        <is>
          <t/>
        </is>
      </c>
      <c r="CJ280" s="2" t="inlineStr">
        <is>
          <t>obojsmerné nabíjanie</t>
        </is>
      </c>
      <c r="CK280" s="2" t="inlineStr">
        <is>
          <t>3</t>
        </is>
      </c>
      <c r="CL280" s="2" t="inlineStr">
        <is>
          <t/>
        </is>
      </c>
      <c r="CM280" t="inlineStr">
        <is>
          <t>&lt;a href="https://iate.europa.eu/entry/result/3619539/sk" target="_blank"&gt;inteligentné nabíjanie&lt;/a&gt;, pri ktorom je možné obrátiť smer toku elektrického náboja tak, aby smeroval z batérie do &lt;a href="https://iate.europa.eu/entry/slideshow/1638372523948/3548582/sk" target="_blank"&gt;nabíjacieho bodu&lt;/a&gt;, ku ktorému je batéria pripojená</t>
        </is>
      </c>
      <c r="CN280" s="2" t="inlineStr">
        <is>
          <t>dvosmerno polnjenje</t>
        </is>
      </c>
      <c r="CO280" s="2" t="inlineStr">
        <is>
          <t>3</t>
        </is>
      </c>
      <c r="CP280" s="2" t="inlineStr">
        <is>
          <t/>
        </is>
      </c>
      <c r="CQ280" t="inlineStr">
        <is>
          <t>pametno polnjenje, pri katerem se lahko smer električnega naboja obrne, tako da električni naboj teče od akumulatorja do polnilnega mesta, na katerega je ta priključen</t>
        </is>
      </c>
      <c r="CR280" s="2" t="inlineStr">
        <is>
          <t>tvåvägsladdning|
dubbelriktad laddning</t>
        </is>
      </c>
      <c r="CS280" s="2" t="inlineStr">
        <is>
          <t>3|
3</t>
        </is>
      </c>
      <c r="CT280" s="2" t="inlineStr">
        <is>
          <t>|
preferred</t>
        </is>
      </c>
      <c r="CU280" t="inlineStr">
        <is>
          <t>smart laddningsfunktion där elflödets riktning kan vändas, så att det går från batteriet till den laddningspunkt som batteriet är anslutet till</t>
        </is>
      </c>
    </row>
    <row r="281">
      <c r="A281" s="1" t="str">
        <f>HYPERLINK("https://iate.europa.eu/entry/result/1155269/all", "1155269")</f>
        <v>1155269</v>
      </c>
      <c r="B281" t="inlineStr">
        <is>
          <t>TRANSPORT;ENERGY;INDUSTRY</t>
        </is>
      </c>
      <c r="C281" t="inlineStr">
        <is>
          <t>TRANSPORT|land transport|land transport|road transport;ENERGY|oil industry|hydrocarbon;INDUSTRY|mechanical engineering</t>
        </is>
      </c>
      <c r="D281" s="2" t="inlineStr">
        <is>
          <t>превозно средство, задвижвано с водород</t>
        </is>
      </c>
      <c r="E281" s="2" t="inlineStr">
        <is>
          <t>3</t>
        </is>
      </c>
      <c r="F281" s="2" t="inlineStr">
        <is>
          <t/>
        </is>
      </c>
      <c r="G281" t="inlineStr">
        <is>
          <t>всяко моторно превозно средство, което използва водород като гориво за задвижване на превозното средство</t>
        </is>
      </c>
      <c r="H281" s="2" t="inlineStr">
        <is>
          <t>vozidlo na vodíkový pohon|
vodíkové auto|
motorové vozidlo na vodíkový pohon|
vodíkové vozidlo</t>
        </is>
      </c>
      <c r="I281" s="2" t="inlineStr">
        <is>
          <t>3|
3|
3|
3</t>
        </is>
      </c>
      <c r="J281" s="2" t="inlineStr">
        <is>
          <t xml:space="preserve">|
|
|
</t>
        </is>
      </c>
      <c r="K281" t="inlineStr">
        <is>
          <t>automobil, který využívá pro svůj pohon vodík</t>
        </is>
      </c>
      <c r="L281" s="2" t="inlineStr">
        <is>
          <t>brintdrevet bil|
brintbil|
hydrogendrevet køretøj|
brintdrevet køretøj|
hydrogendrevet bil|
brintkøretøj</t>
        </is>
      </c>
      <c r="M281" s="2" t="inlineStr">
        <is>
          <t>3|
3|
3|
3|
3|
3</t>
        </is>
      </c>
      <c r="N281" s="2" t="inlineStr">
        <is>
          <t xml:space="preserve">|
|
|
|
|
</t>
        </is>
      </c>
      <c r="O281" t="inlineStr">
        <is>
          <t>ethvert motorkøretøj, der anvender brint som brændstof til fremdrift af køretøjet</t>
        </is>
      </c>
      <c r="P281" s="2" t="inlineStr">
        <is>
          <t>Wasserstofffahrzeug</t>
        </is>
      </c>
      <c r="Q281" s="2" t="inlineStr">
        <is>
          <t>3</t>
        </is>
      </c>
      <c r="R281" s="2" t="inlineStr">
        <is>
          <t/>
        </is>
      </c>
      <c r="S281" t="inlineStr">
        <is>
          <t>Kraftfahrzeug, das Wasserstoff als Kraftstoff für seinen Antrieb verwendet</t>
        </is>
      </c>
      <c r="T281" s="2" t="inlineStr">
        <is>
          <t>υδρογονοκίνητο μηχανοκίνητo όχημα|
υδρογονοκίνητο όχημα</t>
        </is>
      </c>
      <c r="U281" s="2" t="inlineStr">
        <is>
          <t>3|
3</t>
        </is>
      </c>
      <c r="V281" s="2" t="inlineStr">
        <is>
          <t xml:space="preserve">|
</t>
        </is>
      </c>
      <c r="W281" t="inlineStr">
        <is>
          <t>οποιοδήποτε μηχανοκίνητο όχημα χρησιμοποιεί υδρογόνο ως καύσιμο για την πρόωσή του</t>
        </is>
      </c>
      <c r="X281" s="2" t="inlineStr">
        <is>
          <t>hydrogen car|
hydrogen-powered motor vehicle|
hydrogen vehicle|
hydrogen-powered vehicle</t>
        </is>
      </c>
      <c r="Y281" s="2" t="inlineStr">
        <is>
          <t>1|
0|
3|
0</t>
        </is>
      </c>
      <c r="Z281" s="2" t="inlineStr">
        <is>
          <t xml:space="preserve">|
|
|
</t>
        </is>
      </c>
      <c r="AA281" t="inlineStr">
        <is>
          <t>any motor vehicle that uses hydrogen as fuel to propel the vehicle</t>
        </is>
      </c>
      <c r="AB281" s="2" t="inlineStr">
        <is>
          <t>vehículo de hidrógeno</t>
        </is>
      </c>
      <c r="AC281" s="2" t="inlineStr">
        <is>
          <t>3</t>
        </is>
      </c>
      <c r="AD281" s="2" t="inlineStr">
        <is>
          <t/>
        </is>
      </c>
      <c r="AE281" t="inlineStr">
        <is>
          <t>Cualquier vehículo de motor que utilice hidrógeno como combustible de locomoción.</t>
        </is>
      </c>
      <c r="AF281" s="2" t="inlineStr">
        <is>
          <t>vesinikkütusega sõiduk</t>
        </is>
      </c>
      <c r="AG281" s="2" t="inlineStr">
        <is>
          <t>3</t>
        </is>
      </c>
      <c r="AH281" s="2" t="inlineStr">
        <is>
          <t/>
        </is>
      </c>
      <c r="AI281" t="inlineStr">
        <is>
          <t>mis tahes mootorsõiduk, mille liikumapanemiseks kasutatakse kütusena vesinikku</t>
        </is>
      </c>
      <c r="AJ281" s="2" t="inlineStr">
        <is>
          <t>vetyajoneuvo</t>
        </is>
      </c>
      <c r="AK281" s="2" t="inlineStr">
        <is>
          <t>3</t>
        </is>
      </c>
      <c r="AL281" s="2" t="inlineStr">
        <is>
          <t/>
        </is>
      </c>
      <c r="AM281" t="inlineStr">
        <is>
          <t>moottoriajoneuvo, jonka käyttövoimana käytetään vetyä</t>
        </is>
      </c>
      <c r="AN281" s="2" t="inlineStr">
        <is>
          <t>véhicule fonctionnant à l’hydrogène|
véhicule à hydrogène</t>
        </is>
      </c>
      <c r="AO281" s="2" t="inlineStr">
        <is>
          <t>3|
3</t>
        </is>
      </c>
      <c r="AP281" s="2" t="inlineStr">
        <is>
          <t xml:space="preserve">|
</t>
        </is>
      </c>
      <c r="AQ281" t="inlineStr">
        <is>
          <t>véhicule à moteur qui utilise de l’hydrogène comme carburant</t>
        </is>
      </c>
      <c r="AR281" s="2" t="inlineStr">
        <is>
          <t>mótarfheithicil faoi thiomáint hidrigine</t>
        </is>
      </c>
      <c r="AS281" s="2" t="inlineStr">
        <is>
          <t>3</t>
        </is>
      </c>
      <c r="AT281" s="2" t="inlineStr">
        <is>
          <t/>
        </is>
      </c>
      <c r="AU281" t="inlineStr">
        <is>
          <t>mótarfheithicil
 ar bith a bhaineann úsáid as hidrigin mar bhreosla chun an fheithicil a
 thiomáint</t>
        </is>
      </c>
      <c r="AV281" s="2" t="inlineStr">
        <is>
          <t>vozilo s pogonom na vodik</t>
        </is>
      </c>
      <c r="AW281" s="2" t="inlineStr">
        <is>
          <t>3</t>
        </is>
      </c>
      <c r="AX281" s="2" t="inlineStr">
        <is>
          <t/>
        </is>
      </c>
      <c r="AY281" t="inlineStr">
        <is>
          <t>svako motorno vozilo koje upotrebljava vodik kao gorivo za pogon vozila</t>
        </is>
      </c>
      <c r="AZ281" s="2" t="inlineStr">
        <is>
          <t>hidrogénüzemű jármű|
hidrogénmeghajtású jármű|
hidrogénjármű|
hidrogénhajtású autó|
hidrogénüzemű gépjármű|
hidrogénautó|
hidrogénhajtású jármű</t>
        </is>
      </c>
      <c r="BA281" s="2" t="inlineStr">
        <is>
          <t>3|
3|
3|
2|
3|
2|
3</t>
        </is>
      </c>
      <c r="BB281" s="2" t="inlineStr">
        <is>
          <t xml:space="preserve">preferred|
|
|
|
|
|
</t>
        </is>
      </c>
      <c r="BC281" t="inlineStr">
        <is>
          <t>olyan gépjármű, amely meghajtásához hidrogént használ tüzelőanyagként</t>
        </is>
      </c>
      <c r="BD281" s="2" t="inlineStr">
        <is>
          <t>auto a idrogeno|
auto alimentata a idrogeno|
veicolo a idrogeno|
veicolo a motore alimentato a idrogeno</t>
        </is>
      </c>
      <c r="BE281" s="2" t="inlineStr">
        <is>
          <t>3|
3|
3|
3</t>
        </is>
      </c>
      <c r="BF281" s="2" t="inlineStr">
        <is>
          <t xml:space="preserve">|
|
|
</t>
        </is>
      </c>
      <c r="BG281" t="inlineStr">
        <is>
          <t>qualsiasi veicolo a motore che usi idrogeno come combustibile per muovere il veicolo</t>
        </is>
      </c>
      <c r="BH281" s="2" t="inlineStr">
        <is>
          <t>vandenilinė transporto priemonė|
vandenilinis automobilis</t>
        </is>
      </c>
      <c r="BI281" s="2" t="inlineStr">
        <is>
          <t>3|
2</t>
        </is>
      </c>
      <c r="BJ281" s="2" t="inlineStr">
        <is>
          <t>preferred|
admitted</t>
        </is>
      </c>
      <c r="BK281" t="inlineStr">
        <is>
          <t>transporto priemonė, kaip varomuosius degalus
naudojanti vandenilį</t>
        </is>
      </c>
      <c r="BL281" s="2" t="inlineStr">
        <is>
          <t>ar ūdeņradi darbināms transportlīdzeklis|
ar ūdeņradi darbināms mehāniskais transportlīdzeklis|
ūdeņraža auto|
ūdeņraža automobilis|
ūdeņraža transportlīdzeklis</t>
        </is>
      </c>
      <c r="BM281" s="2" t="inlineStr">
        <is>
          <t>3|
3|
2|
2|
2</t>
        </is>
      </c>
      <c r="BN281" s="2" t="inlineStr">
        <is>
          <t xml:space="preserve">|
|
|
|
</t>
        </is>
      </c>
      <c r="BO281" t="inlineStr">
        <is>
          <t>jebkurš mehānisks transportlīdzeklis, kas transportlīdzekļa darbināšanai kā degvielu izmanto ūdeņradi</t>
        </is>
      </c>
      <c r="BP281" s="2" t="inlineStr">
        <is>
          <t>vettura li taħdem bl-idroġenu|
vettura motorizzata li taħdem bl-idroġenu</t>
        </is>
      </c>
      <c r="BQ281" s="2" t="inlineStr">
        <is>
          <t>3|
0</t>
        </is>
      </c>
      <c r="BR281" s="2" t="inlineStr">
        <is>
          <t xml:space="preserve">|
</t>
        </is>
      </c>
      <c r="BS281" t="inlineStr">
        <is>
          <t>kwalunkwe vettura bil-mutur li tuża l-idroġenu bħala fjuwil għall-propulsjoni tal-vettura</t>
        </is>
      </c>
      <c r="BT281" s="2" t="inlineStr">
        <is>
          <t>waterstofvoertuig</t>
        </is>
      </c>
      <c r="BU281" s="2" t="inlineStr">
        <is>
          <t>3</t>
        </is>
      </c>
      <c r="BV281" s="2" t="inlineStr">
        <is>
          <t/>
        </is>
      </c>
      <c r="BW281" t="inlineStr">
        <is>
          <t>motorvoertuig dat met waterstof als brandstof wordt aangedreven</t>
        </is>
      </c>
      <c r="BX281" s="2" t="inlineStr">
        <is>
          <t>pojazd silnikowy napędzany wodorem|
pojazd napędzany wodorem|
pojazd wodorowy</t>
        </is>
      </c>
      <c r="BY281" s="2" t="inlineStr">
        <is>
          <t>3|
3|
3</t>
        </is>
      </c>
      <c r="BZ281" s="2" t="inlineStr">
        <is>
          <t xml:space="preserve">|
|
</t>
        </is>
      </c>
      <c r="CA281" t="inlineStr">
        <is>
          <t>każdy pojazd silnikowy wykorzystujący wodór jako paliwo napędzające pojazd</t>
        </is>
      </c>
      <c r="CB281" s="2" t="inlineStr">
        <is>
          <t>veículo a hidrogénio|
veículo movido a hidrogénio|
veículo a motor movido a hidrogénio</t>
        </is>
      </c>
      <c r="CC281" s="2" t="inlineStr">
        <is>
          <t>3|
3|
3</t>
        </is>
      </c>
      <c r="CD281" s="2" t="inlineStr">
        <is>
          <t xml:space="preserve">|
|
</t>
        </is>
      </c>
      <c r="CE281" t="inlineStr">
        <is>
          <t>Veículo a motor que utilize hidrogénio como combustível para a sua propulsão.</t>
        </is>
      </c>
      <c r="CF281" s="2" t="inlineStr">
        <is>
          <t>vehicul alimentat cu hidrogen</t>
        </is>
      </c>
      <c r="CG281" s="2" t="inlineStr">
        <is>
          <t>3</t>
        </is>
      </c>
      <c r="CH281" s="2" t="inlineStr">
        <is>
          <t/>
        </is>
      </c>
      <c r="CI281" t="inlineStr">
        <is>
          <t/>
        </is>
      </c>
      <c r="CJ281" s="2" t="inlineStr">
        <is>
          <t>vozidlo na vodíkový pohon|
vodíkové vozidlo|
motorové vozidlo na vodíkový pohon</t>
        </is>
      </c>
      <c r="CK281" s="2" t="inlineStr">
        <is>
          <t>3|
3|
3</t>
        </is>
      </c>
      <c r="CL281" s="2" t="inlineStr">
        <is>
          <t xml:space="preserve">|
|
</t>
        </is>
      </c>
      <c r="CM281" t="inlineStr">
        <is>
          <t>akékoľvek motorové vozidlo, ktoré používa vodík ako palivo na svoj pohon</t>
        </is>
      </c>
      <c r="CN281" s="2" t="inlineStr">
        <is>
          <t>vozilo s pogonom na vodik|
motorno vozilo s pogonom na vodik</t>
        </is>
      </c>
      <c r="CO281" s="2" t="inlineStr">
        <is>
          <t>3|
3</t>
        </is>
      </c>
      <c r="CP281" s="2" t="inlineStr">
        <is>
          <t xml:space="preserve">|
</t>
        </is>
      </c>
      <c r="CQ281" t="inlineStr">
        <is>
          <t>vsako motorno vozilo, ki kot gorivo za pogon uporablja vodik</t>
        </is>
      </c>
      <c r="CR281" s="2" t="inlineStr">
        <is>
          <t>vätedrivet fordon|
vätgasdrivet fordon|
vätgasfordon</t>
        </is>
      </c>
      <c r="CS281" s="2" t="inlineStr">
        <is>
          <t>3|
3|
3</t>
        </is>
      </c>
      <c r="CT281" s="2" t="inlineStr">
        <is>
          <t xml:space="preserve">|
|
</t>
        </is>
      </c>
      <c r="CU281" t="inlineStr">
        <is>
          <t>varje motorfordon som använder vätgas som bränsle för att driva fordonet</t>
        </is>
      </c>
    </row>
    <row r="282">
      <c r="A282" s="1" t="str">
        <f>HYPERLINK("https://iate.europa.eu/entry/result/3619639/all", "3619639")</f>
        <v>3619639</v>
      </c>
      <c r="B282" t="inlineStr">
        <is>
          <t>AGRICULTURE, FORESTRY AND FISHERIES</t>
        </is>
      </c>
      <c r="C282" t="inlineStr">
        <is>
          <t>AGRICULTURE, FORESTRY AND FISHERIES|forestry</t>
        </is>
      </c>
      <c r="D282" s="2" t="inlineStr">
        <is>
          <t>залесена гора</t>
        </is>
      </c>
      <c r="E282" s="2" t="inlineStr">
        <is>
          <t>3</t>
        </is>
      </c>
      <c r="F282" s="2" t="inlineStr">
        <is>
          <t/>
        </is>
      </c>
      <c r="G282" t="inlineStr">
        <is>
          <t>гора, съставена предимно
от дървета, създадени чрез засаждане и/или целенасочено засяване, при условие
че засадените или засети дървета се очаква да съставляват повече от петдесет процента
от растящия запас при достигане на зрялост; тя включва дървесни култури от
дървета, които първоначално са били засадени или засети</t>
        </is>
      </c>
      <c r="H282" s="2" t="inlineStr">
        <is>
          <t>vysazený les</t>
        </is>
      </c>
      <c r="I282" s="2" t="inlineStr">
        <is>
          <t>3</t>
        </is>
      </c>
      <c r="J282" s="2" t="inlineStr">
        <is>
          <t/>
        </is>
      </c>
      <c r="K282" t="inlineStr">
        <is>
          <t>les složený převážně ze stromů zavedených výsadbou a/nebo záměrným 
osevem, pokud se očekává, že vysazené nebo vyseté stromy budou 
v dospělosti tvořit více než padesát procent vegetačního porostu</t>
        </is>
      </c>
      <c r="L282" s="2" t="inlineStr">
        <is>
          <t>plantet skov</t>
        </is>
      </c>
      <c r="M282" s="2" t="inlineStr">
        <is>
          <t>3</t>
        </is>
      </c>
      <c r="N282" s="2" t="inlineStr">
        <is>
          <t/>
        </is>
      </c>
      <c r="O282" t="inlineStr">
        <is>
          <t>skov, der overvejende består af træer, der er etableret ved plantning og/eller tilsåning, forudsat at de plantede eller såede træer forventes at udgøre mere end 50 % af bestanden ved modenhed</t>
        </is>
      </c>
      <c r="P282" s="2" t="inlineStr">
        <is>
          <t>durch Pflanzung entstandener Wald</t>
        </is>
      </c>
      <c r="Q282" s="2" t="inlineStr">
        <is>
          <t>3</t>
        </is>
      </c>
      <c r="R282" s="2" t="inlineStr">
        <is>
          <t/>
        </is>
      </c>
      <c r="S282" t="inlineStr">
        <is>
          <t>Wald, dessen Bäume überwiegend angepflanzt und/oder absichtlich ausgesät wurden, sofern die durch Anpflanzung oder Aussaat entstandenen Bäume bei Reife voraussichtlich mehr als fünfzig Prozent des Holzbestands ausmachen werden</t>
        </is>
      </c>
      <c r="T282" s="2" t="inlineStr">
        <is>
          <t>φυτευμένο δάσος</t>
        </is>
      </c>
      <c r="U282" s="2" t="inlineStr">
        <is>
          <t>3</t>
        </is>
      </c>
      <c r="V282" s="2" t="inlineStr">
        <is>
          <t/>
        </is>
      </c>
      <c r="W282" t="inlineStr">
        <is>
          <t>δάσος που αποτελείται κυρίως από δέντρα που έχουν δημιουργηθεί με φύτευση και/ή σκόπιμη σπορά, υπό την προϋπόθεση ότι τα φυτευμένα ή σπαρμένα δέντρα αναμένεται να αποτελούν περισσότερο από το πενήντα τοις εκατό του αναπτυσσόμενου αποθέματος στην ωριμότητα</t>
        </is>
      </c>
      <c r="X282" s="2" t="inlineStr">
        <is>
          <t>planted forest</t>
        </is>
      </c>
      <c r="Y282" s="2" t="inlineStr">
        <is>
          <t>3</t>
        </is>
      </c>
      <c r="Z282" s="2" t="inlineStr">
        <is>
          <t/>
        </is>
      </c>
      <c r="AA282" t="inlineStr">
        <is>
          <t>forest predominantly composed of trees established through planting and/or deliberate seeding provided that the planted or seeded trees are expected to constitute more than fifty percent of the growing stock at maturity</t>
        </is>
      </c>
      <c r="AB282" s="2" t="inlineStr">
        <is>
          <t>bosque plantado</t>
        </is>
      </c>
      <c r="AC282" s="2" t="inlineStr">
        <is>
          <t>3</t>
        </is>
      </c>
      <c r="AD282" s="2" t="inlineStr">
        <is>
          <t/>
        </is>
      </c>
      <c r="AE282" t="inlineStr">
        <is>
          <t>Bosque predominantemente compuesto de árboles 
establecidos por plantación o siembra deliberada, suponiendo que los 
árboles plantados o sembrados constituyan más del 50 % de las 
existencias en formación al alcanzar la madurez. Incluye el monte bajo 
procedente de los árboles originalmente plantados o sembrados.</t>
        </is>
      </c>
      <c r="AF282" s="2" t="inlineStr">
        <is>
          <t>istutatud mets</t>
        </is>
      </c>
      <c r="AG282" s="2" t="inlineStr">
        <is>
          <t>3</t>
        </is>
      </c>
      <c r="AH282" s="2" t="inlineStr">
        <is>
          <t/>
        </is>
      </c>
      <c r="AI282" t="inlineStr">
        <is>
          <t>mets, mis koosneb peamiselt istutatud ja/või tahtlikult külvatud puudest, mis moodustavad küpsusvanuses eeldatavalt üle viiekümne protsendi kasvava metsa mahust; see hõlmab algselt istutatud või külvatud puudest tekkinud madalmetsa</t>
        </is>
      </c>
      <c r="AJ282" s="2" t="inlineStr">
        <is>
          <t>istutettu metsä</t>
        </is>
      </c>
      <c r="AK282" s="2" t="inlineStr">
        <is>
          <t>3</t>
        </is>
      </c>
      <c r="AL282" s="2" t="inlineStr">
        <is>
          <t/>
        </is>
      </c>
      <c r="AM282" t="inlineStr">
        <is>
          <t>metsä, jonka puut ovat peräisin pääasiassa istutuksesta ja/tai harkitusta kylvöstä edellyttäen, että odotettu istutettujen tai kylvettyjen puiden osuus on yli viisikymmentä prosenttia kasvavasta puustosta tavoiteiässä</t>
        </is>
      </c>
      <c r="AN282" s="2" t="inlineStr">
        <is>
          <t>forêt plantée</t>
        </is>
      </c>
      <c r="AO282" s="2" t="inlineStr">
        <is>
          <t>3</t>
        </is>
      </c>
      <c r="AP282" s="2" t="inlineStr">
        <is>
          <t/>
        </is>
      </c>
      <c r="AQ282" t="inlineStr">
        <is>
          <t>forêt dont plus de 50 % des arbres sur pied à maturité sont issus de plantations et/ou 
d'ensemencements délibérés</t>
        </is>
      </c>
      <c r="AR282" s="2" t="inlineStr">
        <is>
          <t>foraois phlandaithe</t>
        </is>
      </c>
      <c r="AS282" s="2" t="inlineStr">
        <is>
          <t>3</t>
        </is>
      </c>
      <c r="AT282" s="2" t="inlineStr">
        <is>
          <t/>
        </is>
      </c>
      <c r="AU282" t="inlineStr">
        <is>
          <t>foraois arb é atá ann go príomha crainn arna mbunú trí phlandáil agus/nó síolú toiliúil ar choinníoll go measfar go mbeidh na crainn arna bplandú nó arna síolú níos mó ná caoga faoin gcéad den stoc fáis tráth a naibithe; áirítear ann roschoill ó chrainn a plandáladh nó a síoladh ar dtús</t>
        </is>
      </c>
      <c r="AV282" s="2" t="inlineStr">
        <is>
          <t>zasađena šuma</t>
        </is>
      </c>
      <c r="AW282" s="2" t="inlineStr">
        <is>
          <t>3</t>
        </is>
      </c>
      <c r="AX282" s="2" t="inlineStr">
        <is>
          <t/>
        </is>
      </c>
      <c r="AY282" t="inlineStr">
        <is>
          <t>šuma koja se pretežno sastoji od stabala uzgojenih sadnjom i/ili planskim sijanjem pod uvjetom da posađena ili posijana stabla čine više od pedeset posto drvne zalihe u fazi zrelosti; uključuje izdanačke sastojine prvotno posađenog ili posijanog drveća</t>
        </is>
      </c>
      <c r="AZ282" s="2" t="inlineStr">
        <is>
          <t>telepített erdő</t>
        </is>
      </c>
      <c r="BA282" s="2" t="inlineStr">
        <is>
          <t>4</t>
        </is>
      </c>
      <c r="BB282" s="2" t="inlineStr">
        <is>
          <t/>
        </is>
      </c>
      <c r="BC282" t="inlineStr">
        <is>
          <t>túlnyomórészt ültetéssel és/vagy szándékos magvetéssel létrehozott 
fákból álló erdő, feltéve, hogy az ültetett vagy magról nevelt fák az 
érett faállománynak várhatóan több mint ötven százalékát teszik ki; 
idetartozik az eredetileg ültetett vagy magvetéssel létrehozott fákból 
származó sarjerdő</t>
        </is>
      </c>
      <c r="BD282" s="2" t="inlineStr">
        <is>
          <t>foresta piantata</t>
        </is>
      </c>
      <c r="BE282" s="2" t="inlineStr">
        <is>
          <t>3</t>
        </is>
      </c>
      <c r="BF282" s="2" t="inlineStr">
        <is>
          <t/>
        </is>
      </c>
      <c r="BG282" t="inlineStr">
        <is>
          <t>foresta costituita prevalentemente da alberi piantumati e/o seminati deliberatamente, purché si preveda che gli alberi piantumati o seminati costituiscano oltre il cinquanta per cento del patrimonio colturale a maturità; sono inclusi boschi cedui di alberi originariamente piantumati o seminati</t>
        </is>
      </c>
      <c r="BH282" s="2" t="inlineStr">
        <is>
          <t>sodintinis miškas</t>
        </is>
      </c>
      <c r="BI282" s="2" t="inlineStr">
        <is>
          <t>3</t>
        </is>
      </c>
      <c r="BJ282" s="2" t="inlineStr">
        <is>
          <t/>
        </is>
      </c>
      <c r="BK282" t="inlineStr">
        <is>
          <t>miškas, kurį daugiausia sudaro medžiai, išaugę sodinant ir (arba) sąmoningai sėjant, su sąlyga, kad pasodinti ar pasėti medžiai, pasiekę brandaus medyno amžių, sudarys daugiau kaip penkiasdešimt procentų medyno tūrio</t>
        </is>
      </c>
      <c r="BL282" s="2" t="inlineStr">
        <is>
          <t>stādīts mežs</t>
        </is>
      </c>
      <c r="BM282" s="2" t="inlineStr">
        <is>
          <t>3</t>
        </is>
      </c>
      <c r="BN282" s="2" t="inlineStr">
        <is>
          <t/>
        </is>
      </c>
      <c r="BO282" t="inlineStr">
        <is>
          <t/>
        </is>
      </c>
      <c r="BP282" s="2" t="inlineStr">
        <is>
          <t>foresta mħawla</t>
        </is>
      </c>
      <c r="BQ282" s="2" t="inlineStr">
        <is>
          <t>3</t>
        </is>
      </c>
      <c r="BR282" s="2" t="inlineStr">
        <is>
          <t/>
        </is>
      </c>
      <c r="BS282" t="inlineStr">
        <is>
          <t>foresta mħawla li hija ġestita b’mod intensiv u li tissodisfa, mat-tħawwil u mal-maturità, il-kriterji kollha li ġejjin:&lt;div&gt;- speċi waħda jew tnejn, &lt;/div&gt;&lt;div&gt;- klassi tal-età ugwali, u &lt;/div&gt;&lt;div&gt;- spazjar regolari&lt;/div&gt;</t>
        </is>
      </c>
      <c r="BT282" s="2" t="inlineStr">
        <is>
          <t>aangeplant bos</t>
        </is>
      </c>
      <c r="BU282" s="2" t="inlineStr">
        <is>
          <t>3</t>
        </is>
      </c>
      <c r="BV282" s="2" t="inlineStr">
        <is>
          <t/>
        </is>
      </c>
      <c r="BW282" t="inlineStr">
        <is>
          <t>"bos dat voornamelijk bestaat uit bomen die zijn ontstaan door aanplant en/of doelbewuste bezaaiing, op voorwaarde dat de aangeplante of gezaaide bomen bij rijpheid naar verwachting meer dan vijftig procent van de houtvoorraad zullen uitmaken; het omvat hakhout van bomen die oorspronkelijk zijn aangeplant of gezaaid"</t>
        </is>
      </c>
      <c r="BX282" s="2" t="inlineStr">
        <is>
          <t>las zasadzony przez człowieka</t>
        </is>
      </c>
      <c r="BY282" s="2" t="inlineStr">
        <is>
          <t>3</t>
        </is>
      </c>
      <c r="BZ282" s="2" t="inlineStr">
        <is>
          <t/>
        </is>
      </c>
      <c r="CA282" t="inlineStr">
        <is>
          <t>las składający się głównie z drzew pochodzących z sadzenia lub siewu celowego, pod warunkiem że posadzone lub wysiane drzewa mają stanowić więcej niż pięćdziesiąt procent drzewostanu na etapie dojrzałości; obejmuje to las odroślowy pochodzący od drzew, które pierwotnie posadzono lub wysiano</t>
        </is>
      </c>
      <c r="CB282" s="2" t="inlineStr">
        <is>
          <t>floresta plantada</t>
        </is>
      </c>
      <c r="CC282" s="2" t="inlineStr">
        <is>
          <t>3</t>
        </is>
      </c>
      <c r="CD282" s="2" t="inlineStr">
        <is>
          <t/>
        </is>
      </c>
      <c r="CE282" t="inlineStr">
        <is>
          <t>Floresta composta predominantemente (mais de 50% da área) por árvores plantadas e/ou semeadas deliberadamente.</t>
        </is>
      </c>
      <c r="CF282" s="2" t="inlineStr">
        <is>
          <t>pădure plantată</t>
        </is>
      </c>
      <c r="CG282" s="2" t="inlineStr">
        <is>
          <t>3</t>
        </is>
      </c>
      <c r="CH282" s="2" t="inlineStr">
        <is>
          <t/>
        </is>
      </c>
      <c r="CI282" t="inlineStr">
        <is>
          <t/>
        </is>
      </c>
      <c r="CJ282" s="2" t="inlineStr">
        <is>
          <t>vysadený les</t>
        </is>
      </c>
      <c r="CK282" s="2" t="inlineStr">
        <is>
          <t>3</t>
        </is>
      </c>
      <c r="CL282" s="2" t="inlineStr">
        <is>
          <t/>
        </is>
      </c>
      <c r="CM282" t="inlineStr">
        <is>
          <t>les zložený prevažne z vysadených alebo úmyselne vysiatych stromov, za predpokladu, že vysadené alebo vysiate stromy majú v zrelom stave tvoriť vyše 50 percent dreva na pni</t>
        </is>
      </c>
      <c r="CN282" s="2" t="inlineStr">
        <is>
          <t>zasajeni gozd</t>
        </is>
      </c>
      <c r="CO282" s="2" t="inlineStr">
        <is>
          <t>3</t>
        </is>
      </c>
      <c r="CP282" s="2" t="inlineStr">
        <is>
          <t/>
        </is>
      </c>
      <c r="CQ282" t="inlineStr">
        <is>
          <t>gozd, sestavljen pretežno iz dreves, vzpostavljenih s sajenjem in/ali namerno setvijo, če se pričakuje, da bodo posajena ali posejana drevesa predstavljala več kot petdeset odstotkov rastočega staleža ob zrelosti; vključuje panjevce z dreves, ki so bila prvotno posajena ali posejana</t>
        </is>
      </c>
      <c r="CR282" s="2" t="inlineStr">
        <is>
          <t>planterad skog</t>
        </is>
      </c>
      <c r="CS282" s="2" t="inlineStr">
        <is>
          <t>3</t>
        </is>
      </c>
      <c r="CT282" s="2" t="inlineStr">
        <is>
          <t/>
        </is>
      </c>
      <c r="CU282" t="inlineStr">
        <is>
          <t>skog som till övervägande del består av träd och anlagts genom plantering och/eller avsiktlig sådd, förutsatt att de planterade eller sådda träden förväntas utgöra mer än femtio procent av timret på rot vid mognad. Det omfattar även skottskog från träd som ursprungligen planterats eller såtts.</t>
        </is>
      </c>
    </row>
    <row r="283">
      <c r="A283" s="1" t="str">
        <f>HYPERLINK("https://iate.europa.eu/entry/result/3562953/all", "3562953")</f>
        <v>3562953</v>
      </c>
      <c r="B283" t="inlineStr">
        <is>
          <t>ENVIRONMENT;ENERGY;TRANSPORT</t>
        </is>
      </c>
      <c r="C283" t="inlineStr">
        <is>
          <t>ENVIRONMENT|environmental policy|pollution control measures;ENERGY|energy policy;TRANSPORT|transport policy</t>
        </is>
      </c>
      <c r="D283" t="inlineStr">
        <is>
          <t/>
        </is>
      </c>
      <c r="E283" t="inlineStr">
        <is>
          <t/>
        </is>
      </c>
      <c r="F283" t="inlineStr">
        <is>
          <t/>
        </is>
      </c>
      <c r="G283" t="inlineStr">
        <is>
          <t/>
        </is>
      </c>
      <c r="H283" s="2" t="inlineStr">
        <is>
          <t>běžná dobíjecí stanice</t>
        </is>
      </c>
      <c r="I283" s="2" t="inlineStr">
        <is>
          <t>3</t>
        </is>
      </c>
      <c r="J283" s="2" t="inlineStr">
        <is>
          <t/>
        </is>
      </c>
      <c r="K283" t="inlineStr">
        <is>
          <t>dobíjecí stanice, která umožňuje přenos elektřiny do elektrického 
vozidla s výkonem 22 kW nebo nižším, s výjimkou zařízení o výkonu 3,7 kW
 nebo nižším, jež jsou umístěna v domácnostech nebo jejichž hlavním 
účelem není dobíjet elektrická vozidla a jež nejsou veřejně přístupná</t>
        </is>
      </c>
      <c r="L283" t="inlineStr">
        <is>
          <t/>
        </is>
      </c>
      <c r="M283" t="inlineStr">
        <is>
          <t/>
        </is>
      </c>
      <c r="N283" t="inlineStr">
        <is>
          <t/>
        </is>
      </c>
      <c r="O283" t="inlineStr">
        <is>
          <t/>
        </is>
      </c>
      <c r="P283" s="2" t="inlineStr">
        <is>
          <t>Normalladepunkt</t>
        </is>
      </c>
      <c r="Q283" s="2" t="inlineStr">
        <is>
          <t>3</t>
        </is>
      </c>
      <c r="R283" s="2" t="inlineStr">
        <is>
          <t/>
        </is>
      </c>
      <c r="S283" t="inlineStr">
        <is>
          <t>Ladepunkt, an dem Strom mit einer Ladeleistung von höchstens 22 kW an ein Elektrofahrzeug übertragen werden kann</t>
        </is>
      </c>
      <c r="T283" s="2" t="inlineStr">
        <is>
          <t>σημείο επαναφόρτισης κανονικής ισχύος</t>
        </is>
      </c>
      <c r="U283" s="2" t="inlineStr">
        <is>
          <t>3</t>
        </is>
      </c>
      <c r="V283" s="2" t="inlineStr">
        <is>
          <t/>
        </is>
      </c>
      <c r="W283" t="inlineStr">
        <is>
          <t>«σημείο επαναφόρτισης κανονικής ισχύος»: σημείο επαναφόρτισης που επιτρέπει τη μεταφορά ηλεκτρισμού σε ηλεκτρικό όχημα ισχύος έως 22 kW, αποκλειομένων των μηχανημάτων με ισχύ έως 3,7 kW τα οποία είναι εγκατεστημένα σε ιδιωτικές κατοικίες ή των οποίων ο κύριος σκοπός δεν είναι να φορτίζουν ηλεκτρικά οχήματα και τα οποία δεν είναι δημοσίως προσβάσιμα.</t>
        </is>
      </c>
      <c r="X283" s="2" t="inlineStr">
        <is>
          <t>normal power recharging point</t>
        </is>
      </c>
      <c r="Y283" s="2" t="inlineStr">
        <is>
          <t>3</t>
        </is>
      </c>
      <c r="Z283" s="2" t="inlineStr">
        <is>
          <t/>
        </is>
      </c>
      <c r="AA283" t="inlineStr">
        <is>
          <t>recharging point that allows for a transfer of electricity to an electric vehicle with a power less than or equal to 22 kW, excluding devices with a power less than or equal to 3,7 kW, which are installed in private households or the primary purpose of which is not recharging electric vehicles, and which are not accessible to the public</t>
        </is>
      </c>
      <c r="AB283" s="2" t="inlineStr">
        <is>
          <t>punto de recarga de potencia normal</t>
        </is>
      </c>
      <c r="AC283" s="2" t="inlineStr">
        <is>
          <t>3</t>
        </is>
      </c>
      <c r="AD283" s="2" t="inlineStr">
        <is>
          <t/>
        </is>
      </c>
      <c r="AE283" t="inlineStr">
        <is>
          <t>Punto de recarga que permita la
 transferencia de electricidad a un vehículo eléctrico con una potencia 
inferior o igual a 22 kW, con exclusión de aquellos equipos con una 
potencia inferior o igual a 3,7 kW, que estén instalados en viviendas 
privadas o cuyo objetivo primordial no sea la recarga de vehículos 
eléctricos, y que no sean accesibles al público.</t>
        </is>
      </c>
      <c r="AF283" s="2" t="inlineStr">
        <is>
          <t>tavalaadimispunkt</t>
        </is>
      </c>
      <c r="AG283" s="2" t="inlineStr">
        <is>
          <t>3</t>
        </is>
      </c>
      <c r="AH283" s="2" t="inlineStr">
        <is>
          <t/>
        </is>
      </c>
      <c r="AI283" t="inlineStr">
        <is>
          <t>laadimispunkt, mis võimaldab edastada &lt;i&gt;elektrisõidukile&lt;/i&gt; [ &lt;a href="/entry/result/1156481/all" id="ENTRY_TO_ENTRY_CONVERTER" target="_blank"&gt;IATE:1156481&lt;/a&gt; ] elektrit võimsusega kuni 22 kW, välja arvatud seadmed, mille toitevõimsus on 3,7 kW või väiksem, mis on paigaldatud eramajapidamisse või mille peamine ülesanne ei ole elektrisõidukite laadimine ja mis ei ole üldkasutatavad</t>
        </is>
      </c>
      <c r="AJ283" t="inlineStr">
        <is>
          <t/>
        </is>
      </c>
      <c r="AK283" t="inlineStr">
        <is>
          <t/>
        </is>
      </c>
      <c r="AL283" t="inlineStr">
        <is>
          <t/>
        </is>
      </c>
      <c r="AM283" t="inlineStr">
        <is>
          <t/>
        </is>
      </c>
      <c r="AN283" s="2" t="inlineStr">
        <is>
          <t>point de recharge électrique normal</t>
        </is>
      </c>
      <c r="AO283" s="2" t="inlineStr">
        <is>
          <t>3</t>
        </is>
      </c>
      <c r="AP283" s="2" t="inlineStr">
        <is>
          <t/>
        </is>
      </c>
      <c r="AQ283" t="inlineStr">
        <is>
          <t>point de recharge
permettant le transfert d’électricité vers un véhicule électrique à une
puissance de sortie égale ou inférieure à 22 kW</t>
        </is>
      </c>
      <c r="AR283" s="2" t="inlineStr">
        <is>
          <t>pointe athluchtaithe gnáthchumhachta</t>
        </is>
      </c>
      <c r="AS283" s="2" t="inlineStr">
        <is>
          <t>3</t>
        </is>
      </c>
      <c r="AT283" s="2" t="inlineStr">
        <is>
          <t/>
        </is>
      </c>
      <c r="AU283" t="inlineStr">
        <is>
          <t>pointe
 athluchtaithe lenar féidir leictreachas a aistriú chuig feithicil leictreach
 a bhfuil a cumhacht aschurtha faoi bhun nó cothrom le 22 kW</t>
        </is>
      </c>
      <c r="AV283" t="inlineStr">
        <is>
          <t/>
        </is>
      </c>
      <c r="AW283" t="inlineStr">
        <is>
          <t/>
        </is>
      </c>
      <c r="AX283" t="inlineStr">
        <is>
          <t/>
        </is>
      </c>
      <c r="AY283" t="inlineStr">
        <is>
          <t/>
        </is>
      </c>
      <c r="AZ283" s="2" t="inlineStr">
        <is>
          <t>normál teljesítményű elektromos töltőpont</t>
        </is>
      </c>
      <c r="BA283" s="2" t="inlineStr">
        <is>
          <t>3</t>
        </is>
      </c>
      <c r="BB283" s="2" t="inlineStr">
        <is>
          <t>proposed</t>
        </is>
      </c>
      <c r="BC283" t="inlineStr">
        <is>
          <t>olyan &lt;a href="https://iate.europa.eu/entry/result/3548582/hu" target="_blank"&gt;elektromos töltőpont&lt;/a&gt;, amely legfeljebb 22 kW kimenő teljesítmény mellett teszi lehetővé egy &lt;a href="https://iate.europa.eu/entry/result/1156486/hu" target="_blank"&gt;elektromos jármű&lt;/a&gt; villamos energiával történő feltöltését</t>
        </is>
      </c>
      <c r="BD283" t="inlineStr">
        <is>
          <t/>
        </is>
      </c>
      <c r="BE283" t="inlineStr">
        <is>
          <t/>
        </is>
      </c>
      <c r="BF283" t="inlineStr">
        <is>
          <t/>
        </is>
      </c>
      <c r="BG283" t="inlineStr">
        <is>
          <t/>
        </is>
      </c>
      <c r="BH283" s="2" t="inlineStr">
        <is>
          <t>įprastos galios įkrovimo prieiga</t>
        </is>
      </c>
      <c r="BI283" s="2" t="inlineStr">
        <is>
          <t>3</t>
        </is>
      </c>
      <c r="BJ283" s="2" t="inlineStr">
        <is>
          <t/>
        </is>
      </c>
      <c r="BK283" t="inlineStr">
        <is>
          <t>įkrovimo prieiga, kurios elektrinė galia, perduodama elektromobiliui, yra ne didesnė kaip 22 kW, išskyrus ne didesnės kaip 3,7 kW elektrinės galios įtaisus, kurie įrengti privačiuose namų ūkiuose arba kurių pirminė paskirtis nėra elektromobilių įkrovimas ir kurie nėra viešai prieinami</t>
        </is>
      </c>
      <c r="BL283" s="2" t="inlineStr">
        <is>
          <t>parastas jaudas uzlādes punkts</t>
        </is>
      </c>
      <c r="BM283" s="2" t="inlineStr">
        <is>
          <t>3</t>
        </is>
      </c>
      <c r="BN283" s="2" t="inlineStr">
        <is>
          <t/>
        </is>
      </c>
      <c r="BO283" t="inlineStr">
        <is>
          <t>uzlādes punkts, ar kuru elektrotransportlīdzeklim var nodrošināt elektropadevi ar jaudu, kas ir mazāka par vai vienāda ar 22 kW, izņemot ierīces, kuru jauda ir mazāka par vai vienāda ar 3,7 kW un kuras ir uzstādītas privātās mājsaimniecībās, vai kuru galvenais pielietojums nav elektrotransportlīdzekļu uzlādēšana un kuras nav publiski pieejamas</t>
        </is>
      </c>
      <c r="BP283" s="2" t="inlineStr">
        <is>
          <t>punt tal-irriċarġjar b’potenza normali</t>
        </is>
      </c>
      <c r="BQ283" s="2" t="inlineStr">
        <is>
          <t>3</t>
        </is>
      </c>
      <c r="BR283" s="2" t="inlineStr">
        <is>
          <t/>
        </is>
      </c>
      <c r="BS283" t="inlineStr">
        <is>
          <t>punt tal-irriċarġjar li jippermetti trasferiment tal-elettriku lil vettura elettrika b’output ta’ potenza ta’ 22 kW jew inqas</t>
        </is>
      </c>
      <c r="BT283" s="2" t="inlineStr">
        <is>
          <t>oplaadpunt voor normaal vermogen</t>
        </is>
      </c>
      <c r="BU283" s="2" t="inlineStr">
        <is>
          <t>3</t>
        </is>
      </c>
      <c r="BV283" s="2" t="inlineStr">
        <is>
          <t/>
        </is>
      </c>
      <c r="BW283" t="inlineStr">
        <is>
          <t>"oplaadpunt met een vermogen van hoogstens 22 kW waarmee elektriciteit kan worden overgebracht op een elektrisch voertuig, met uitzondering van voorzieningen met een vermogen van hoogstens 3,7 kW, die in particuliere huishoudens zijn geïnstalleerd of waarvan de voornaamste doelstelling er niet in bestaat elektrische voertuigen op te laden, en die niet publiek toegankelijk zijn"</t>
        </is>
      </c>
      <c r="BX283" s="2" t="inlineStr">
        <is>
          <t>punkt ładowania o normalnej mocy</t>
        </is>
      </c>
      <c r="BY283" s="2" t="inlineStr">
        <is>
          <t>3</t>
        </is>
      </c>
      <c r="BZ283" s="2" t="inlineStr">
        <is>
          <t/>
        </is>
      </c>
      <c r="CA283" t="inlineStr">
        <is>
          <t>punkt ładowania o mocy mniejszej lub równej 22 kW, który umożliwia dostarczanie energii elektrycznej do pojazdu elektrycznego, z wyłączeniem urządzeń o mocy mniejszej lub równej 3,7 kW, które są zainstalowane w prywatnych gospodarstwach domowych lub których zasadniczym celem nie jest ładowanie pojazdów elektrycznych, i które nie są dostępne publicznie</t>
        </is>
      </c>
      <c r="CB283" t="inlineStr">
        <is>
          <t/>
        </is>
      </c>
      <c r="CC283" t="inlineStr">
        <is>
          <t/>
        </is>
      </c>
      <c r="CD283" t="inlineStr">
        <is>
          <t/>
        </is>
      </c>
      <c r="CE283" t="inlineStr">
        <is>
          <t/>
        </is>
      </c>
      <c r="CF283" t="inlineStr">
        <is>
          <t/>
        </is>
      </c>
      <c r="CG283" t="inlineStr">
        <is>
          <t/>
        </is>
      </c>
      <c r="CH283" t="inlineStr">
        <is>
          <t/>
        </is>
      </c>
      <c r="CI283" t="inlineStr">
        <is>
          <t/>
        </is>
      </c>
      <c r="CJ283" s="2" t="inlineStr">
        <is>
          <t>nabíjací bod na bežné nabíjanie|
nabíjacia stanica na bežné nabíjanie</t>
        </is>
      </c>
      <c r="CK283" s="2" t="inlineStr">
        <is>
          <t>3|
2</t>
        </is>
      </c>
      <c r="CL283" s="2" t="inlineStr">
        <is>
          <t xml:space="preserve">|
</t>
        </is>
      </c>
      <c r="CM283" t="inlineStr">
        <is>
          <t>nabíjacia stanica, ktorá zabezpečuje prenos elektriny do elektrického vozidla s výkonom do 22 kW, s výnimkou zariadení s výkonom do 3,7 kW, ktoré sú umiestnené v domácnostiach alebo ktorých základným účelom nie je nabíjanie elektrických vozidiel a ktoré nie sú verejne prístupné;</t>
        </is>
      </c>
      <c r="CN283" s="2" t="inlineStr">
        <is>
          <t>običajno polnilno mesto|
polnilno mesto normalne moči</t>
        </is>
      </c>
      <c r="CO283" s="2" t="inlineStr">
        <is>
          <t>3|
3</t>
        </is>
      </c>
      <c r="CP283" s="2" t="inlineStr">
        <is>
          <t xml:space="preserve">|
</t>
        </is>
      </c>
      <c r="CQ283" t="inlineStr">
        <is>
          <t>polnilno mesto, ki omogoča prenos električne energije na električno vozilo z močjo, ki je manjša ali enaka 22 kW, razen naprav z močjo, manjšo ali enako 3,7 kW, ki so nameščene v zasebnih gospodinjstvih ali katerih prvotni namen ni polnjenje električnih vozil in ki niso dostopne javnosti</t>
        </is>
      </c>
      <c r="CR283" s="2" t="inlineStr">
        <is>
          <t>normal laddningsstation|
normal laddningspunkt</t>
        </is>
      </c>
      <c r="CS283" s="2" t="inlineStr">
        <is>
          <t>3|
3</t>
        </is>
      </c>
      <c r="CT283" s="2" t="inlineStr">
        <is>
          <t xml:space="preserve">|
</t>
        </is>
      </c>
      <c r="CU283" t="inlineStr">
        <is>
          <t>en laddningsstation där el kan överföras till ett elfordon med en effekt på högst 22 kW, med undantag för anordningar med en effekt på högst 3,7 kW, som har installerats i privata hushåll eller som inte i första hand är avsedda för laddning av elfordon, och som inte är tillgängliga för allmänheten</t>
        </is>
      </c>
    </row>
    <row r="284">
      <c r="A284" s="1" t="str">
        <f>HYPERLINK("https://iate.europa.eu/entry/result/3619630/all", "3619630")</f>
        <v>3619630</v>
      </c>
      <c r="B284" t="inlineStr">
        <is>
          <t>ENVIRONMENT;ENERGY</t>
        </is>
      </c>
      <c r="C284" t="inlineStr">
        <is>
          <t>ENVIRONMENT|environmental policy;ENERGY|energy policy</t>
        </is>
      </c>
      <c r="D284" s="2" t="inlineStr">
        <is>
          <t>качествена обла дървесина</t>
        </is>
      </c>
      <c r="E284" s="2" t="inlineStr">
        <is>
          <t>3</t>
        </is>
      </c>
      <c r="F284" s="2" t="inlineStr">
        <is>
          <t/>
        </is>
      </c>
      <c r="G284" t="inlineStr">
        <is>
          <t>отсечена, добита или отстранена по друг начин обла дървесина, чиито характеристики, като например видове, размери, липса на изкривявания и плътност на чеповете, я правят подходяща за промишлена употреба, което е определено и надлежно обосновано от държавите членки съгласно съответното състояние на горите</t>
        </is>
      </c>
      <c r="H284" s="2" t="inlineStr">
        <is>
          <t>jakostní kulatina</t>
        </is>
      </c>
      <c r="I284" s="2" t="inlineStr">
        <is>
          <t>3</t>
        </is>
      </c>
      <c r="J284" s="2" t="inlineStr">
        <is>
          <t/>
        </is>
      </c>
      <c r="K284" t="inlineStr">
        <is>
          <t>kulatina pokácená či jinak vytěžená a odstraněná, jejíž vlastnosti ji činí vhodnou pro 
průmyslové využití</t>
        </is>
      </c>
      <c r="L284" s="2" t="inlineStr">
        <is>
          <t>rundtømmer af høj kvalitet</t>
        </is>
      </c>
      <c r="M284" s="2" t="inlineStr">
        <is>
          <t>3</t>
        </is>
      </c>
      <c r="N284" s="2" t="inlineStr">
        <is>
          <t/>
        </is>
      </c>
      <c r="O284" t="inlineStr">
        <is>
          <t>&lt;a href="https://iate.europa.eu/entry/result/1623689/da" target="_blank"&gt;rundtømmer&lt;/a&gt;, der fældes eller på anden måde høstes og fjernes, og hvis karakteristika, såsom art, dimensioner, retlinethed og knuder, gør det egnet til industriel anvendelse, som defineret og behørigt begrundet af medlemsstaterne i henhold til de relevante skovforhold</t>
        </is>
      </c>
      <c r="P284" s="2" t="inlineStr">
        <is>
          <t>hochwertiges Rundholz</t>
        </is>
      </c>
      <c r="Q284" s="2" t="inlineStr">
        <is>
          <t>3</t>
        </is>
      </c>
      <c r="R284" s="2" t="inlineStr">
        <is>
          <t/>
        </is>
      </c>
      <c r="S284" t="inlineStr">
        <is>
          <t>durch Fällen oder auf andere Weise geerntetes und entnommenes &lt;a href="https://iate.europa.eu/entry/result/1623689/all" target="_blank"&gt;Rundholz&lt;/a&gt;, das sich aufgrund seiner Merkmale, wie Art, Abmessungen, Geradheit und Astlochdichte, für die Verwendung in der Industrie eignet, was von den Mitgliedstaaten im Einklang mit den relevanten Waldbedingungen festzulegen und ordnungsgemäß zu begründen ist</t>
        </is>
      </c>
      <c r="T284" s="2" t="inlineStr">
        <is>
          <t>ποιοτική στρογγυλή ξυλεία|
στρογγυλή ξυλεία ποιότητας</t>
        </is>
      </c>
      <c r="U284" s="2" t="inlineStr">
        <is>
          <t>3|
3</t>
        </is>
      </c>
      <c r="V284" s="2" t="inlineStr">
        <is>
          <t xml:space="preserve">|
</t>
        </is>
      </c>
      <c r="W284" t="inlineStr">
        <is>
          <t>&lt;a href="https://iate.europa.eu/entry/slideshow/1629907690651/1623689/en-el" target="_blank"&gt;στρογγυλή ξυλεία&lt;/a&gt; που έχει υλοτομηθεί ή που έχει με άλλο τρόπο συγκομιστεί και αφαιρεθεί, της οποίας τα χαρακτηριστικά, όπως είδος, διαστάσεις, ευθύτητα και πυκνότητα ρόζων, την καθιστούν κατάλληλη για βιομηχανική χρήση, όπως ορίζεται και αιτιολογείται δεόντως από τα κράτη μέλη σύμφωνα με τις σχετικές δασικές συνθήκες</t>
        </is>
      </c>
      <c r="X284" s="2" t="inlineStr">
        <is>
          <t>quality roundwood</t>
        </is>
      </c>
      <c r="Y284" s="2" t="inlineStr">
        <is>
          <t>3</t>
        </is>
      </c>
      <c r="Z284" s="2" t="inlineStr">
        <is>
          <t/>
        </is>
      </c>
      <c r="AA284" t="inlineStr">
        <is>
          <t>&lt;a href="https://iate.europa.eu/entry/slideshow/1629907690651/1623689/en" target="_blank"&gt;roundwood&lt;/a&gt; felled or otherwise harvested and removed, whose characteristics, such as species, dimensions, rectitude, and node density, make it suitable for industrial use, as defined and duly justified by Member States according to the relevant forest conditions</t>
        </is>
      </c>
      <c r="AB284" s="2" t="inlineStr">
        <is>
          <t>madera en rollo de calidad</t>
        </is>
      </c>
      <c r="AC284" s="2" t="inlineStr">
        <is>
          <t>3</t>
        </is>
      </c>
      <c r="AD284" s="2" t="inlineStr">
        <is>
          <t/>
        </is>
      </c>
      <c r="AE284" t="inlineStr">
        <is>
          <t>&lt;a href="https://iate.europa.eu/entry/result/1623689/es" target="_blank"&gt;Madera en rollo&lt;/a&gt; talada o recolectada de 
otro modo y extraída cuyas características, como la especie, dimensión, 
rectitud y densidad de los nudos, la hacen apta para usos industriales, 
según las definiciones debidamente justificadas establecidas por los 
Estados miembros de acuerdo con las condiciones forestales pertinentes.</t>
        </is>
      </c>
      <c r="AF284" s="2" t="inlineStr">
        <is>
          <t>kvaliteetne ümarpuit</t>
        </is>
      </c>
      <c r="AG284" s="2" t="inlineStr">
        <is>
          <t>3</t>
        </is>
      </c>
      <c r="AH284" s="2" t="inlineStr">
        <is>
          <t/>
        </is>
      </c>
      <c r="AI284" t="inlineStr">
        <is>
          <t>ümarpuit, mis on langetatud või muul viisil üles töötatud ja eemaldatud ning mille omadused, näiteks puuliik, mõõtmed, sirgus ja oksakohtade arv muudavad selle vastavalt asjakohaste metsatingimuste alusel liikmesriikide kindlaks määratud ja nõuetekohaselt põhjendatud eeskirjadele tööstuslikuks kasutamiseks sobivaks; ei hõlma kommertskasutusele eelneval harvendamisel saadud puitu ega tulekahjust, kahjuritest, haigustest või abiootiliste mõjurite tõttu tekkinud kahjustustest mõjutatud metsast eemaldatud puid</t>
        </is>
      </c>
      <c r="AJ284" s="2" t="inlineStr">
        <is>
          <t>laadukas raakapuu</t>
        </is>
      </c>
      <c r="AK284" s="2" t="inlineStr">
        <is>
          <t>3</t>
        </is>
      </c>
      <c r="AL284" s="2" t="inlineStr">
        <is>
          <t/>
        </is>
      </c>
      <c r="AM284" t="inlineStr">
        <is>
          <t>kaadettu tai muulla tavoin korjattu tai siirretty raakapuu, joka ominaispiirteidensä, kuten lajin, koon, suoruuden ja oksaisuuden, ansiosta soveltuu teolliseen käyttöön jäsenvaltioiden määrittelemällä ja asianmukaisesti perustelemalla tavalla asiaankuuluvien metsäolosuhteiden mukaisesti</t>
        </is>
      </c>
      <c r="AN284" s="2" t="inlineStr">
        <is>
          <t>bois rond de qualité</t>
        </is>
      </c>
      <c r="AO284" s="2" t="inlineStr">
        <is>
          <t>3</t>
        </is>
      </c>
      <c r="AP284" s="2" t="inlineStr">
        <is>
          <t/>
        </is>
      </c>
      <c r="AQ284" t="inlineStr">
        <is>
          <t>&lt;a href="https://iate.europa.eu/entry/result/1623689/fr" target="_blank"&gt;bois rond &lt;/a&gt;qui a été abattu ou récolté d’une autre manière, puis 
prélevé, et dont les caractéristiques, telles que l’essence, les 
dimensions, la rectitude et la densité des nœuds, en font un bois adapté
 à un usage industriel, conformément aux définitions et aux 
justifications étayées des États membres fondées sur l'état des forêts 
concernées</t>
        </is>
      </c>
      <c r="AR284" s="2" t="inlineStr">
        <is>
          <t>lomán cruinn ardchaighdeáin</t>
        </is>
      </c>
      <c r="AS284" s="2" t="inlineStr">
        <is>
          <t>3</t>
        </is>
      </c>
      <c r="AT284" s="2" t="inlineStr">
        <is>
          <t/>
        </is>
      </c>
      <c r="AU284" t="inlineStr">
        <is>
          <t>lomán cruinn a leagadh nó a ndearnadh fómhar orthu ar shíl eile agus a aistríodh amach, a bhfuil oiriúnach le haghaidh úsáid thionsclaíoch de bharr a shaintréithe amhail speicis, toisí, díríocht agus dlús nóid, arna shainmhíniú agus arna údarú go cuí ag na Ballstáit i gcomhréir leis na coinníollacha foraoise ábhartha. Ní áirítear leis seo oibríochtaí tanúcháin réamhthráchtála nó crainn a bhaintear as foraoisí a ndearnadh tinte, lotnaidí, galair nó damáiste de bharr tosca aibhitheacha difear dóibh</t>
        </is>
      </c>
      <c r="AV284" s="2" t="inlineStr">
        <is>
          <t>kvalitetno oblo drvo|
kvalitetna oblovina</t>
        </is>
      </c>
      <c r="AW284" s="2" t="inlineStr">
        <is>
          <t>3|
3</t>
        </is>
      </c>
      <c r="AX284" s="2" t="inlineStr">
        <is>
          <t xml:space="preserve">|
</t>
        </is>
      </c>
      <c r="AY284" t="inlineStr">
        <is>
          <t>oblo drvo koje je posječeno i uklonjeno, a čije ga značajke, kao što su vrsta, dimenzije, ravni rast i gustoća čvorova, čine pogodnim za industrijsku uporabu, kako su definirale i propisno obrazložile države članice u skladu s relevantnim uvjetima u šumi</t>
        </is>
      </c>
      <c r="AZ284" s="2" t="inlineStr">
        <is>
          <t>minőségi hengeres faanyag</t>
        </is>
      </c>
      <c r="BA284" s="2" t="inlineStr">
        <is>
          <t>3</t>
        </is>
      </c>
      <c r="BB284" s="2" t="inlineStr">
        <is>
          <t/>
        </is>
      </c>
      <c r="BC284" t="inlineStr">
        <is>
          <t/>
        </is>
      </c>
      <c r="BD284" s="2" t="inlineStr">
        <is>
          <t>legname tondo di qualità</t>
        </is>
      </c>
      <c r="BE284" s="2" t="inlineStr">
        <is>
          <t>3</t>
        </is>
      </c>
      <c r="BF284" s="2" t="inlineStr">
        <is>
          <t/>
        </is>
      </c>
      <c r="BG284" t="inlineStr">
        <is>
          <t>legname tondo abbattuto o altrimenti raccolto e rimosso, le cui caratteristiche – quali specie, dimensioni, linearità e densità dei nodi –, definite e debitamente giustificate dagli Stati membri in base alle pertinenti condizioni forestali, lo rendono idoneo all'uso industriale</t>
        </is>
      </c>
      <c r="BH284" s="2" t="inlineStr">
        <is>
          <t>kokybiška apvalioji mediena</t>
        </is>
      </c>
      <c r="BI284" s="2" t="inlineStr">
        <is>
          <t>3</t>
        </is>
      </c>
      <c r="BJ284" s="2" t="inlineStr">
        <is>
          <t/>
        </is>
      </c>
      <c r="BK284" t="inlineStr">
        <is>
          <t/>
        </is>
      </c>
      <c r="BL284" s="2" t="inlineStr">
        <is>
          <t>kvalitatīvi apaļkoki</t>
        </is>
      </c>
      <c r="BM284" s="2" t="inlineStr">
        <is>
          <t>2</t>
        </is>
      </c>
      <c r="BN284" s="2" t="inlineStr">
        <is>
          <t/>
        </is>
      </c>
      <c r="BO284" t="inlineStr">
        <is>
          <t/>
        </is>
      </c>
      <c r="BP284" s="2" t="inlineStr">
        <is>
          <t>injam tond ta' kwalità</t>
        </is>
      </c>
      <c r="BQ284" s="2" t="inlineStr">
        <is>
          <t>3</t>
        </is>
      </c>
      <c r="BR284" s="2" t="inlineStr">
        <is>
          <t/>
        </is>
      </c>
      <c r="BS284" t="inlineStr">
        <is>
          <t>injam tond li jinqatgħa minn mas-siġar jew li jinħasad u jitneħħa mod ieħor, li l-karatteristiki tiegħu, bħall-ispeċi, id-dimensjonijiet, ir-rettitudni, u d-densità tan-nodi, jagħmluh adattat għall-użu industrijali, kif iddefnit u ġġustifikat b'mod xieraq mill-Istati Memmbri skont il-kundizzjonijiet rilevanti tal-foresti</t>
        </is>
      </c>
      <c r="BT284" s="2" t="inlineStr">
        <is>
          <t>hoogwaardig rondhout</t>
        </is>
      </c>
      <c r="BU284" s="2" t="inlineStr">
        <is>
          <t>3</t>
        </is>
      </c>
      <c r="BV284" s="2" t="inlineStr">
        <is>
          <t/>
        </is>
      </c>
      <c r="BW284" t="inlineStr">
        <is>
          <t>"gekapt of op andere wijze geoogst en verwijderd rondhout waarvan de kenmerken, zoals soort, afmetingen, kromming en noestdichtheid, het geschikt maken voor industrieel gebruik"</t>
        </is>
      </c>
      <c r="BX284" s="2" t="inlineStr">
        <is>
          <t>wysokiej jakości drewno okrągłe</t>
        </is>
      </c>
      <c r="BY284" s="2" t="inlineStr">
        <is>
          <t>3</t>
        </is>
      </c>
      <c r="BZ284" s="2" t="inlineStr">
        <is>
          <t/>
        </is>
      </c>
      <c r="CA284" t="inlineStr">
        <is>
          <t>drewno okrągłe ścięte lub w inny sposób pozyskane i zebrane, którego cechy charakterystyczne, takie jak gatunek, wymiary, prostoliniowość i gęstość węzłów, czynią je odpowiednim do zastosowań przemysłowych, zgodnie z definicją i należytym uzasadnieniem państw członkowskich stosownie do odpowiednich warunków leśnych</t>
        </is>
      </c>
      <c r="CB284" s="2" t="inlineStr">
        <is>
          <t>rolaria de qualidade|
madeira em toros de qualidade</t>
        </is>
      </c>
      <c r="CC284" s="2" t="inlineStr">
        <is>
          <t>3|
3</t>
        </is>
      </c>
      <c r="CD284" s="2" t="inlineStr">
        <is>
          <t xml:space="preserve">|
</t>
        </is>
      </c>
      <c r="CE284" t="inlineStr">
        <is>
          <t>Madeira redonda abatida ou de outro modo abatida e removida, cujas características, tais como espécies, dimensões, retificações e densidade do nó, a tornam adequada para utilização industrial, tal como definida e devidamente justificada pelos Estados-Membros de acordo com as condições florestais pertinentes.</t>
        </is>
      </c>
      <c r="CF284" s="2" t="inlineStr">
        <is>
          <t>lemn rotund de calitate</t>
        </is>
      </c>
      <c r="CG284" s="2" t="inlineStr">
        <is>
          <t>3</t>
        </is>
      </c>
      <c r="CH284" s="2" t="inlineStr">
        <is>
          <t/>
        </is>
      </c>
      <c r="CI284" t="inlineStr">
        <is>
          <t/>
        </is>
      </c>
      <c r="CJ284" s="2" t="inlineStr">
        <is>
          <t>kvalitná guľatina</t>
        </is>
      </c>
      <c r="CK284" s="2" t="inlineStr">
        <is>
          <t>3</t>
        </is>
      </c>
      <c r="CL284" s="2" t="inlineStr">
        <is>
          <t/>
        </is>
      </c>
      <c r="CM284" t="inlineStr">
        <is>
          <t>&lt;a href="https://iate.europa.eu/entry/slideshow/1629907690651/1623689/sk" target="_blank"&gt;guľatina &lt;/a&gt;získaná stínaním alebo iným spôsobom zberu a odstránenia, ktorá je vďaka svojim vlastnostiam, ako je druh, rozmery, rovný tvar a hustota hrčí, vhodná na priemyselné použitie podľa vymedzenia a náležitého opodstatnenia zo strany členských štátov v súlade s relevantnými lesnými podmienkami</t>
        </is>
      </c>
      <c r="CN284" s="2" t="inlineStr">
        <is>
          <t>kakovostni okrogli les</t>
        </is>
      </c>
      <c r="CO284" s="2" t="inlineStr">
        <is>
          <t>3</t>
        </is>
      </c>
      <c r="CP284" s="2" t="inlineStr">
        <is>
          <t/>
        </is>
      </c>
      <c r="CQ284" t="inlineStr">
        <is>
          <t>okrogli les, posekan ali kako drugače pospravljen in odstranjen, katerega značilnosti, kot so vrste, dimenzije, pravokotnost in gostota vozlišč, omogočajo, da je primeren za industrijsko uporabo, kot države članice to opredelijo in ustrezno utemeljijo v skladu z ustreznimi gozdnimi pogoji</t>
        </is>
      </c>
      <c r="CR284" s="2" t="inlineStr">
        <is>
          <t>rundvirke av hög kvalitet</t>
        </is>
      </c>
      <c r="CS284" s="2" t="inlineStr">
        <is>
          <t>3</t>
        </is>
      </c>
      <c r="CT284" s="2" t="inlineStr">
        <is>
          <t/>
        </is>
      </c>
      <c r="CU284" t="inlineStr">
        <is>
          <t>rundvirke som avverkats eller på annat sätt skördats och avlägsnats och vars egenskaper, såsom art, dimensioner, rakhet och märgens densitet, gör det lämpligt för industriell användning, såsom definieras och vederbörligen motiveras av medlemsstaterna enligt de relevanta skogliga förutsättningarna</t>
        </is>
      </c>
    </row>
    <row r="285">
      <c r="A285" s="1" t="str">
        <f>HYPERLINK("https://iate.europa.eu/entry/result/3626364/all", "3626364")</f>
        <v>3626364</v>
      </c>
      <c r="B285" t="inlineStr">
        <is>
          <t>INDUSTRY;ENERGY</t>
        </is>
      </c>
      <c r="C285" t="inlineStr">
        <is>
          <t>INDUSTRY|building and public works|building industry|building;ENERGY|energy policy|energy policy|energy audit|energy supply</t>
        </is>
      </c>
      <c r="D285" t="inlineStr">
        <is>
          <t/>
        </is>
      </c>
      <c r="E285" t="inlineStr">
        <is>
          <t/>
        </is>
      </c>
      <c r="F285" t="inlineStr">
        <is>
          <t/>
        </is>
      </c>
      <c r="G285" t="inlineStr">
        <is>
          <t/>
        </is>
      </c>
      <c r="H285" t="inlineStr">
        <is>
          <t/>
        </is>
      </c>
      <c r="I285" t="inlineStr">
        <is>
          <t/>
        </is>
      </c>
      <c r="J285" t="inlineStr">
        <is>
          <t/>
        </is>
      </c>
      <c r="K285" t="inlineStr">
        <is>
          <t/>
        </is>
      </c>
      <c r="L285" t="inlineStr">
        <is>
          <t/>
        </is>
      </c>
      <c r="M285" t="inlineStr">
        <is>
          <t/>
        </is>
      </c>
      <c r="N285" t="inlineStr">
        <is>
          <t/>
        </is>
      </c>
      <c r="O285" t="inlineStr">
        <is>
          <t/>
        </is>
      </c>
      <c r="P285" t="inlineStr">
        <is>
          <t/>
        </is>
      </c>
      <c r="Q285" t="inlineStr">
        <is>
          <t/>
        </is>
      </c>
      <c r="R285" t="inlineStr">
        <is>
          <t/>
        </is>
      </c>
      <c r="S285" t="inlineStr">
        <is>
          <t/>
        </is>
      </c>
      <c r="T285" t="inlineStr">
        <is>
          <t/>
        </is>
      </c>
      <c r="U285" t="inlineStr">
        <is>
          <t/>
        </is>
      </c>
      <c r="V285" t="inlineStr">
        <is>
          <t/>
        </is>
      </c>
      <c r="W285" t="inlineStr">
        <is>
          <t/>
        </is>
      </c>
      <c r="X285" s="2" t="inlineStr">
        <is>
          <t>ducting infrastructure</t>
        </is>
      </c>
      <c r="Y285" s="2" t="inlineStr">
        <is>
          <t>3</t>
        </is>
      </c>
      <c r="Z285" s="2" t="inlineStr">
        <is>
          <t/>
        </is>
      </c>
      <c r="AA285" t="inlineStr">
        <is>
          <t>conduits for electric and other types of cables</t>
        </is>
      </c>
      <c r="AB285" t="inlineStr">
        <is>
          <t/>
        </is>
      </c>
      <c r="AC285" t="inlineStr">
        <is>
          <t/>
        </is>
      </c>
      <c r="AD285" t="inlineStr">
        <is>
          <t/>
        </is>
      </c>
      <c r="AE285" t="inlineStr">
        <is>
          <t/>
        </is>
      </c>
      <c r="AF285" t="inlineStr">
        <is>
          <t/>
        </is>
      </c>
      <c r="AG285" t="inlineStr">
        <is>
          <t/>
        </is>
      </c>
      <c r="AH285" t="inlineStr">
        <is>
          <t/>
        </is>
      </c>
      <c r="AI285" t="inlineStr">
        <is>
          <t/>
        </is>
      </c>
      <c r="AJ285" t="inlineStr">
        <is>
          <t/>
        </is>
      </c>
      <c r="AK285" t="inlineStr">
        <is>
          <t/>
        </is>
      </c>
      <c r="AL285" t="inlineStr">
        <is>
          <t/>
        </is>
      </c>
      <c r="AM285" t="inlineStr">
        <is>
          <t/>
        </is>
      </c>
      <c r="AN285" s="2" t="inlineStr">
        <is>
          <t>infrastructure de raccordement</t>
        </is>
      </c>
      <c r="AO285" s="2" t="inlineStr">
        <is>
          <t>3</t>
        </is>
      </c>
      <c r="AP285" s="2" t="inlineStr">
        <is>
          <t/>
        </is>
      </c>
      <c r="AQ285" t="inlineStr">
        <is>
          <t>conduits pour le passage
des câbles électriques permettant de procéder à l’installation de point de
recharge pour les véhicules</t>
        </is>
      </c>
      <c r="AR285" t="inlineStr">
        <is>
          <t/>
        </is>
      </c>
      <c r="AS285" t="inlineStr">
        <is>
          <t/>
        </is>
      </c>
      <c r="AT285" t="inlineStr">
        <is>
          <t/>
        </is>
      </c>
      <c r="AU285" t="inlineStr">
        <is>
          <t/>
        </is>
      </c>
      <c r="AV285" t="inlineStr">
        <is>
          <t/>
        </is>
      </c>
      <c r="AW285" t="inlineStr">
        <is>
          <t/>
        </is>
      </c>
      <c r="AX285" t="inlineStr">
        <is>
          <t/>
        </is>
      </c>
      <c r="AY285" t="inlineStr">
        <is>
          <t/>
        </is>
      </c>
      <c r="AZ285" t="inlineStr">
        <is>
          <t/>
        </is>
      </c>
      <c r="BA285" t="inlineStr">
        <is>
          <t/>
        </is>
      </c>
      <c r="BB285" t="inlineStr">
        <is>
          <t/>
        </is>
      </c>
      <c r="BC285" t="inlineStr">
        <is>
          <t/>
        </is>
      </c>
      <c r="BD285" t="inlineStr">
        <is>
          <t/>
        </is>
      </c>
      <c r="BE285" t="inlineStr">
        <is>
          <t/>
        </is>
      </c>
      <c r="BF285" t="inlineStr">
        <is>
          <t/>
        </is>
      </c>
      <c r="BG285" t="inlineStr">
        <is>
          <t/>
        </is>
      </c>
      <c r="BH285" t="inlineStr">
        <is>
          <t/>
        </is>
      </c>
      <c r="BI285" t="inlineStr">
        <is>
          <t/>
        </is>
      </c>
      <c r="BJ285" t="inlineStr">
        <is>
          <t/>
        </is>
      </c>
      <c r="BK285" t="inlineStr">
        <is>
          <t/>
        </is>
      </c>
      <c r="BL285" t="inlineStr">
        <is>
          <t/>
        </is>
      </c>
      <c r="BM285" t="inlineStr">
        <is>
          <t/>
        </is>
      </c>
      <c r="BN285" t="inlineStr">
        <is>
          <t/>
        </is>
      </c>
      <c r="BO285" t="inlineStr">
        <is>
          <t/>
        </is>
      </c>
      <c r="BP285" s="2" t="inlineStr">
        <is>
          <t>infrastruttura ta' kanali</t>
        </is>
      </c>
      <c r="BQ285" s="2" t="inlineStr">
        <is>
          <t>3</t>
        </is>
      </c>
      <c r="BR285" s="2" t="inlineStr">
        <is>
          <t/>
        </is>
      </c>
      <c r="BS285" t="inlineStr">
        <is>
          <t>kondjuwits għall-kejlbils tal-elettriku u ta' kwalunkwe tip ieħor</t>
        </is>
      </c>
      <c r="BT285" t="inlineStr">
        <is>
          <t/>
        </is>
      </c>
      <c r="BU285" t="inlineStr">
        <is>
          <t/>
        </is>
      </c>
      <c r="BV285" t="inlineStr">
        <is>
          <t/>
        </is>
      </c>
      <c r="BW285" t="inlineStr">
        <is>
          <t/>
        </is>
      </c>
      <c r="BX285" s="2" t="inlineStr">
        <is>
          <t>infrastruktura kanałowa</t>
        </is>
      </c>
      <c r="BY285" s="2" t="inlineStr">
        <is>
          <t>3</t>
        </is>
      </c>
      <c r="BZ285" s="2" t="inlineStr">
        <is>
          <t/>
        </is>
      </c>
      <c r="CA285" t="inlineStr">
        <is>
          <t/>
        </is>
      </c>
      <c r="CB285" t="inlineStr">
        <is>
          <t/>
        </is>
      </c>
      <c r="CC285" t="inlineStr">
        <is>
          <t/>
        </is>
      </c>
      <c r="CD285" t="inlineStr">
        <is>
          <t/>
        </is>
      </c>
      <c r="CE285" t="inlineStr">
        <is>
          <t/>
        </is>
      </c>
      <c r="CF285" t="inlineStr">
        <is>
          <t/>
        </is>
      </c>
      <c r="CG285" t="inlineStr">
        <is>
          <t/>
        </is>
      </c>
      <c r="CH285" t="inlineStr">
        <is>
          <t/>
        </is>
      </c>
      <c r="CI285" t="inlineStr">
        <is>
          <t/>
        </is>
      </c>
      <c r="CJ285" t="inlineStr">
        <is>
          <t/>
        </is>
      </c>
      <c r="CK285" t="inlineStr">
        <is>
          <t/>
        </is>
      </c>
      <c r="CL285" t="inlineStr">
        <is>
          <t/>
        </is>
      </c>
      <c r="CM285" t="inlineStr">
        <is>
          <t/>
        </is>
      </c>
      <c r="CN285" t="inlineStr">
        <is>
          <t/>
        </is>
      </c>
      <c r="CO285" t="inlineStr">
        <is>
          <t/>
        </is>
      </c>
      <c r="CP285" t="inlineStr">
        <is>
          <t/>
        </is>
      </c>
      <c r="CQ285" t="inlineStr">
        <is>
          <t/>
        </is>
      </c>
      <c r="CR285" t="inlineStr">
        <is>
          <t/>
        </is>
      </c>
      <c r="CS285" t="inlineStr">
        <is>
          <t/>
        </is>
      </c>
      <c r="CT285" t="inlineStr">
        <is>
          <t/>
        </is>
      </c>
      <c r="CU285" t="inlineStr">
        <is>
          <t/>
        </is>
      </c>
    </row>
    <row r="286">
      <c r="A286" s="1" t="str">
        <f>HYPERLINK("https://iate.europa.eu/entry/result/3620526/all", "3620526")</f>
        <v>3620526</v>
      </c>
      <c r="B286" t="inlineStr">
        <is>
          <t>TRANSPORT</t>
        </is>
      </c>
      <c r="C286" t="inlineStr">
        <is>
          <t>TRANSPORT|organisation of transport|means of transport|vehicle|electric vehicle</t>
        </is>
      </c>
      <c r="D286" t="inlineStr">
        <is>
          <t/>
        </is>
      </c>
      <c r="E286" t="inlineStr">
        <is>
          <t/>
        </is>
      </c>
      <c r="F286" t="inlineStr">
        <is>
          <t/>
        </is>
      </c>
      <c r="G286" t="inlineStr">
        <is>
          <t/>
        </is>
      </c>
      <c r="H286" t="inlineStr">
        <is>
          <t/>
        </is>
      </c>
      <c r="I286" t="inlineStr">
        <is>
          <t/>
        </is>
      </c>
      <c r="J286" t="inlineStr">
        <is>
          <t/>
        </is>
      </c>
      <c r="K286" t="inlineStr">
        <is>
          <t/>
        </is>
      </c>
      <c r="L286" t="inlineStr">
        <is>
          <t/>
        </is>
      </c>
      <c r="M286" t="inlineStr">
        <is>
          <t/>
        </is>
      </c>
      <c r="N286" t="inlineStr">
        <is>
          <t/>
        </is>
      </c>
      <c r="O286" t="inlineStr">
        <is>
          <t/>
        </is>
      </c>
      <c r="P286" t="inlineStr">
        <is>
          <t/>
        </is>
      </c>
      <c r="Q286" t="inlineStr">
        <is>
          <t/>
        </is>
      </c>
      <c r="R286" t="inlineStr">
        <is>
          <t/>
        </is>
      </c>
      <c r="S286" t="inlineStr">
        <is>
          <t/>
        </is>
      </c>
      <c r="T286" t="inlineStr">
        <is>
          <t/>
        </is>
      </c>
      <c r="U286" t="inlineStr">
        <is>
          <t/>
        </is>
      </c>
      <c r="V286" t="inlineStr">
        <is>
          <t/>
        </is>
      </c>
      <c r="W286" t="inlineStr">
        <is>
          <t/>
        </is>
      </c>
      <c r="X286" s="2" t="inlineStr">
        <is>
          <t>overnight charging|
overnight recharging</t>
        </is>
      </c>
      <c r="Y286" s="2" t="inlineStr">
        <is>
          <t>3|
3</t>
        </is>
      </c>
      <c r="Z286" s="2" t="inlineStr">
        <is>
          <t xml:space="preserve">|
</t>
        </is>
      </c>
      <c r="AA286" t="inlineStr">
        <is>
          <t>slow
charging for electric vehicles carried out during the night</t>
        </is>
      </c>
      <c r="AB286" t="inlineStr">
        <is>
          <t/>
        </is>
      </c>
      <c r="AC286" t="inlineStr">
        <is>
          <t/>
        </is>
      </c>
      <c r="AD286" t="inlineStr">
        <is>
          <t/>
        </is>
      </c>
      <c r="AE286" t="inlineStr">
        <is>
          <t/>
        </is>
      </c>
      <c r="AF286" t="inlineStr">
        <is>
          <t/>
        </is>
      </c>
      <c r="AG286" t="inlineStr">
        <is>
          <t/>
        </is>
      </c>
      <c r="AH286" t="inlineStr">
        <is>
          <t/>
        </is>
      </c>
      <c r="AI286" t="inlineStr">
        <is>
          <t/>
        </is>
      </c>
      <c r="AJ286" t="inlineStr">
        <is>
          <t/>
        </is>
      </c>
      <c r="AK286" t="inlineStr">
        <is>
          <t/>
        </is>
      </c>
      <c r="AL286" t="inlineStr">
        <is>
          <t/>
        </is>
      </c>
      <c r="AM286" t="inlineStr">
        <is>
          <t/>
        </is>
      </c>
      <c r="AN286" s="2" t="inlineStr">
        <is>
          <t>recharge de nuit</t>
        </is>
      </c>
      <c r="AO286" s="2" t="inlineStr">
        <is>
          <t>3</t>
        </is>
      </c>
      <c r="AP286" s="2" t="inlineStr">
        <is>
          <t/>
        </is>
      </c>
      <c r="AQ286" t="inlineStr">
        <is>
          <t>possibilité
de recharge lente des véhicules électriques durant la nuit, habituellement
au domicile des utilisateurs</t>
        </is>
      </c>
      <c r="AR286" t="inlineStr">
        <is>
          <t/>
        </is>
      </c>
      <c r="AS286" t="inlineStr">
        <is>
          <t/>
        </is>
      </c>
      <c r="AT286" t="inlineStr">
        <is>
          <t/>
        </is>
      </c>
      <c r="AU286" t="inlineStr">
        <is>
          <t/>
        </is>
      </c>
      <c r="AV286" t="inlineStr">
        <is>
          <t/>
        </is>
      </c>
      <c r="AW286" t="inlineStr">
        <is>
          <t/>
        </is>
      </c>
      <c r="AX286" t="inlineStr">
        <is>
          <t/>
        </is>
      </c>
      <c r="AY286" t="inlineStr">
        <is>
          <t/>
        </is>
      </c>
      <c r="AZ286" t="inlineStr">
        <is>
          <t/>
        </is>
      </c>
      <c r="BA286" t="inlineStr">
        <is>
          <t/>
        </is>
      </c>
      <c r="BB286" t="inlineStr">
        <is>
          <t/>
        </is>
      </c>
      <c r="BC286" t="inlineStr">
        <is>
          <t/>
        </is>
      </c>
      <c r="BD286" t="inlineStr">
        <is>
          <t/>
        </is>
      </c>
      <c r="BE286" t="inlineStr">
        <is>
          <t/>
        </is>
      </c>
      <c r="BF286" t="inlineStr">
        <is>
          <t/>
        </is>
      </c>
      <c r="BG286" t="inlineStr">
        <is>
          <t/>
        </is>
      </c>
      <c r="BH286" t="inlineStr">
        <is>
          <t/>
        </is>
      </c>
      <c r="BI286" t="inlineStr">
        <is>
          <t/>
        </is>
      </c>
      <c r="BJ286" t="inlineStr">
        <is>
          <t/>
        </is>
      </c>
      <c r="BK286" t="inlineStr">
        <is>
          <t/>
        </is>
      </c>
      <c r="BL286" t="inlineStr">
        <is>
          <t/>
        </is>
      </c>
      <c r="BM286" t="inlineStr">
        <is>
          <t/>
        </is>
      </c>
      <c r="BN286" t="inlineStr">
        <is>
          <t/>
        </is>
      </c>
      <c r="BO286" t="inlineStr">
        <is>
          <t/>
        </is>
      </c>
      <c r="BP286" t="inlineStr">
        <is>
          <t/>
        </is>
      </c>
      <c r="BQ286" t="inlineStr">
        <is>
          <t/>
        </is>
      </c>
      <c r="BR286" t="inlineStr">
        <is>
          <t/>
        </is>
      </c>
      <c r="BS286" t="inlineStr">
        <is>
          <t/>
        </is>
      </c>
      <c r="BT286" t="inlineStr">
        <is>
          <t/>
        </is>
      </c>
      <c r="BU286" t="inlineStr">
        <is>
          <t/>
        </is>
      </c>
      <c r="BV286" t="inlineStr">
        <is>
          <t/>
        </is>
      </c>
      <c r="BW286" t="inlineStr">
        <is>
          <t/>
        </is>
      </c>
      <c r="BX286" t="inlineStr">
        <is>
          <t/>
        </is>
      </c>
      <c r="BY286" t="inlineStr">
        <is>
          <t/>
        </is>
      </c>
      <c r="BZ286" t="inlineStr">
        <is>
          <t/>
        </is>
      </c>
      <c r="CA286" t="inlineStr">
        <is>
          <t/>
        </is>
      </c>
      <c r="CB286" t="inlineStr">
        <is>
          <t/>
        </is>
      </c>
      <c r="CC286" t="inlineStr">
        <is>
          <t/>
        </is>
      </c>
      <c r="CD286" t="inlineStr">
        <is>
          <t/>
        </is>
      </c>
      <c r="CE286" t="inlineStr">
        <is>
          <t/>
        </is>
      </c>
      <c r="CF286" t="inlineStr">
        <is>
          <t/>
        </is>
      </c>
      <c r="CG286" t="inlineStr">
        <is>
          <t/>
        </is>
      </c>
      <c r="CH286" t="inlineStr">
        <is>
          <t/>
        </is>
      </c>
      <c r="CI286" t="inlineStr">
        <is>
          <t/>
        </is>
      </c>
      <c r="CJ286" t="inlineStr">
        <is>
          <t/>
        </is>
      </c>
      <c r="CK286" t="inlineStr">
        <is>
          <t/>
        </is>
      </c>
      <c r="CL286" t="inlineStr">
        <is>
          <t/>
        </is>
      </c>
      <c r="CM286" t="inlineStr">
        <is>
          <t/>
        </is>
      </c>
      <c r="CN286" t="inlineStr">
        <is>
          <t/>
        </is>
      </c>
      <c r="CO286" t="inlineStr">
        <is>
          <t/>
        </is>
      </c>
      <c r="CP286" t="inlineStr">
        <is>
          <t/>
        </is>
      </c>
      <c r="CQ286" t="inlineStr">
        <is>
          <t/>
        </is>
      </c>
      <c r="CR286" s="2" t="inlineStr">
        <is>
          <t>nattladdning|
laddning över natten</t>
        </is>
      </c>
      <c r="CS286" s="2" t="inlineStr">
        <is>
          <t>3|
3</t>
        </is>
      </c>
      <c r="CT286" s="2" t="inlineStr">
        <is>
          <t xml:space="preserve">|
</t>
        </is>
      </c>
      <c r="CU286" t="inlineStr">
        <is>
          <t/>
        </is>
      </c>
    </row>
    <row r="287">
      <c r="A287" s="1" t="str">
        <f>HYPERLINK("https://iate.europa.eu/entry/result/3599914/all", "3599914")</f>
        <v>3599914</v>
      </c>
      <c r="B287" t="inlineStr">
        <is>
          <t>ENERGY;TRANSPORT</t>
        </is>
      </c>
      <c r="C287" t="inlineStr">
        <is>
          <t>ENERGY|energy policy|energy industry|fuel;TRANSPORT|maritime and inland waterway transport|maritime transport</t>
        </is>
      </c>
      <c r="D287" t="inlineStr">
        <is>
          <t/>
        </is>
      </c>
      <c r="E287" t="inlineStr">
        <is>
          <t/>
        </is>
      </c>
      <c r="F287" t="inlineStr">
        <is>
          <t/>
        </is>
      </c>
      <c r="G287" t="inlineStr">
        <is>
          <t/>
        </is>
      </c>
      <c r="H287" t="inlineStr">
        <is>
          <t/>
        </is>
      </c>
      <c r="I287" t="inlineStr">
        <is>
          <t/>
        </is>
      </c>
      <c r="J287" t="inlineStr">
        <is>
          <t/>
        </is>
      </c>
      <c r="K287" t="inlineStr">
        <is>
          <t/>
        </is>
      </c>
      <c r="L287" t="inlineStr">
        <is>
          <t/>
        </is>
      </c>
      <c r="M287" t="inlineStr">
        <is>
          <t/>
        </is>
      </c>
      <c r="N287" t="inlineStr">
        <is>
          <t/>
        </is>
      </c>
      <c r="O287" t="inlineStr">
        <is>
          <t/>
        </is>
      </c>
      <c r="P287" t="inlineStr">
        <is>
          <t/>
        </is>
      </c>
      <c r="Q287" t="inlineStr">
        <is>
          <t/>
        </is>
      </c>
      <c r="R287" t="inlineStr">
        <is>
          <t/>
        </is>
      </c>
      <c r="S287" t="inlineStr">
        <is>
          <t/>
        </is>
      </c>
      <c r="T287" t="inlineStr">
        <is>
          <t/>
        </is>
      </c>
      <c r="U287" t="inlineStr">
        <is>
          <t/>
        </is>
      </c>
      <c r="V287" t="inlineStr">
        <is>
          <t/>
        </is>
      </c>
      <c r="W287" t="inlineStr">
        <is>
          <t/>
        </is>
      </c>
      <c r="X287" s="2" t="inlineStr">
        <is>
          <t>renewable and low-carbon maritime fuels</t>
        </is>
      </c>
      <c r="Y287" s="2" t="inlineStr">
        <is>
          <t>3</t>
        </is>
      </c>
      <c r="Z287" s="2" t="inlineStr">
        <is>
          <t/>
        </is>
      </c>
      <c r="AA287" t="inlineStr">
        <is>
          <t/>
        </is>
      </c>
      <c r="AB287" s="2" t="inlineStr">
        <is>
          <t>combustible de uso marítimo renovable y con bajas emisiones de carbono</t>
        </is>
      </c>
      <c r="AC287" s="2" t="inlineStr">
        <is>
          <t>3</t>
        </is>
      </c>
      <c r="AD287" s="2" t="inlineStr">
        <is>
          <t/>
        </is>
      </c>
      <c r="AE287" t="inlineStr">
        <is>
          <t/>
        </is>
      </c>
      <c r="AF287" t="inlineStr">
        <is>
          <t/>
        </is>
      </c>
      <c r="AG287" t="inlineStr">
        <is>
          <t/>
        </is>
      </c>
      <c r="AH287" t="inlineStr">
        <is>
          <t/>
        </is>
      </c>
      <c r="AI287" t="inlineStr">
        <is>
          <t/>
        </is>
      </c>
      <c r="AJ287" t="inlineStr">
        <is>
          <t/>
        </is>
      </c>
      <c r="AK287" t="inlineStr">
        <is>
          <t/>
        </is>
      </c>
      <c r="AL287" t="inlineStr">
        <is>
          <t/>
        </is>
      </c>
      <c r="AM287" t="inlineStr">
        <is>
          <t/>
        </is>
      </c>
      <c r="AN287" s="2" t="inlineStr">
        <is>
          <t>carburants renouvelables et bas carbone pour le transport maritime</t>
        </is>
      </c>
      <c r="AO287" s="2" t="inlineStr">
        <is>
          <t>3</t>
        </is>
      </c>
      <c r="AP287" s="2" t="inlineStr">
        <is>
          <t/>
        </is>
      </c>
      <c r="AQ287" t="inlineStr">
        <is>
          <t/>
        </is>
      </c>
      <c r="AR287" s="2" t="inlineStr">
        <is>
          <t>breoslaí muirí inathnuaite agus ísealcharbóin</t>
        </is>
      </c>
      <c r="AS287" s="2" t="inlineStr">
        <is>
          <t>3</t>
        </is>
      </c>
      <c r="AT287" s="2" t="inlineStr">
        <is>
          <t/>
        </is>
      </c>
      <c r="AU287" t="inlineStr">
        <is>
          <t/>
        </is>
      </c>
      <c r="AV287" t="inlineStr">
        <is>
          <t/>
        </is>
      </c>
      <c r="AW287" t="inlineStr">
        <is>
          <t/>
        </is>
      </c>
      <c r="AX287" t="inlineStr">
        <is>
          <t/>
        </is>
      </c>
      <c r="AY287" t="inlineStr">
        <is>
          <t/>
        </is>
      </c>
      <c r="AZ287" t="inlineStr">
        <is>
          <t/>
        </is>
      </c>
      <c r="BA287" t="inlineStr">
        <is>
          <t/>
        </is>
      </c>
      <c r="BB287" t="inlineStr">
        <is>
          <t/>
        </is>
      </c>
      <c r="BC287" t="inlineStr">
        <is>
          <t/>
        </is>
      </c>
      <c r="BD287" t="inlineStr">
        <is>
          <t/>
        </is>
      </c>
      <c r="BE287" t="inlineStr">
        <is>
          <t/>
        </is>
      </c>
      <c r="BF287" t="inlineStr">
        <is>
          <t/>
        </is>
      </c>
      <c r="BG287" t="inlineStr">
        <is>
          <t/>
        </is>
      </c>
      <c r="BH287" t="inlineStr">
        <is>
          <t/>
        </is>
      </c>
      <c r="BI287" t="inlineStr">
        <is>
          <t/>
        </is>
      </c>
      <c r="BJ287" t="inlineStr">
        <is>
          <t/>
        </is>
      </c>
      <c r="BK287" t="inlineStr">
        <is>
          <t/>
        </is>
      </c>
      <c r="BL287" t="inlineStr">
        <is>
          <t/>
        </is>
      </c>
      <c r="BM287" t="inlineStr">
        <is>
          <t/>
        </is>
      </c>
      <c r="BN287" t="inlineStr">
        <is>
          <t/>
        </is>
      </c>
      <c r="BO287" t="inlineStr">
        <is>
          <t/>
        </is>
      </c>
      <c r="BP287" s="2" t="inlineStr">
        <is>
          <t>fjuwils marittimi rinnovabbli u b’livell baxx ta’ emissjonijiet tal-karbonju</t>
        </is>
      </c>
      <c r="BQ287" s="2" t="inlineStr">
        <is>
          <t>3</t>
        </is>
      </c>
      <c r="BR287" s="2" t="inlineStr">
        <is>
          <t/>
        </is>
      </c>
      <c r="BS287" t="inlineStr">
        <is>
          <t/>
        </is>
      </c>
      <c r="BT287" t="inlineStr">
        <is>
          <t/>
        </is>
      </c>
      <c r="BU287" t="inlineStr">
        <is>
          <t/>
        </is>
      </c>
      <c r="BV287" t="inlineStr">
        <is>
          <t/>
        </is>
      </c>
      <c r="BW287" t="inlineStr">
        <is>
          <t/>
        </is>
      </c>
      <c r="BX287" s="2" t="inlineStr">
        <is>
          <t>odnawialne i niskoemisyjne paliwa żeglugowe</t>
        </is>
      </c>
      <c r="BY287" s="2" t="inlineStr">
        <is>
          <t>3</t>
        </is>
      </c>
      <c r="BZ287" s="2" t="inlineStr">
        <is>
          <t/>
        </is>
      </c>
      <c r="CA287" t="inlineStr">
        <is>
          <t/>
        </is>
      </c>
      <c r="CB287" t="inlineStr">
        <is>
          <t/>
        </is>
      </c>
      <c r="CC287" t="inlineStr">
        <is>
          <t/>
        </is>
      </c>
      <c r="CD287" t="inlineStr">
        <is>
          <t/>
        </is>
      </c>
      <c r="CE287" t="inlineStr">
        <is>
          <t/>
        </is>
      </c>
      <c r="CF287" t="inlineStr">
        <is>
          <t/>
        </is>
      </c>
      <c r="CG287" t="inlineStr">
        <is>
          <t/>
        </is>
      </c>
      <c r="CH287" t="inlineStr">
        <is>
          <t/>
        </is>
      </c>
      <c r="CI287" t="inlineStr">
        <is>
          <t/>
        </is>
      </c>
      <c r="CJ287" t="inlineStr">
        <is>
          <t/>
        </is>
      </c>
      <c r="CK287" t="inlineStr">
        <is>
          <t/>
        </is>
      </c>
      <c r="CL287" t="inlineStr">
        <is>
          <t/>
        </is>
      </c>
      <c r="CM287" t="inlineStr">
        <is>
          <t/>
        </is>
      </c>
      <c r="CN287" s="2" t="inlineStr">
        <is>
          <t>obnovljiva in nizkoogljična pomorska goriva</t>
        </is>
      </c>
      <c r="CO287" s="2" t="inlineStr">
        <is>
          <t>3</t>
        </is>
      </c>
      <c r="CP287" s="2" t="inlineStr">
        <is>
          <t/>
        </is>
      </c>
      <c r="CQ287" t="inlineStr">
        <is>
          <t/>
        </is>
      </c>
      <c r="CR287" s="2" t="inlineStr">
        <is>
          <t>förnybara och koldioxidsnåla marina bränslen</t>
        </is>
      </c>
      <c r="CS287" s="2" t="inlineStr">
        <is>
          <t>3</t>
        </is>
      </c>
      <c r="CT287" s="2" t="inlineStr">
        <is>
          <t/>
        </is>
      </c>
      <c r="CU287" t="inlineStr">
        <is>
          <t/>
        </is>
      </c>
    </row>
    <row r="288">
      <c r="A288" s="1" t="str">
        <f>HYPERLINK("https://iate.europa.eu/entry/result/3599912/all", "3599912")</f>
        <v>3599912</v>
      </c>
      <c r="B288" t="inlineStr">
        <is>
          <t>ENERGY</t>
        </is>
      </c>
      <c r="C288" t="inlineStr">
        <is>
          <t>ENERGY|energy policy|energy industry|fuel</t>
        </is>
      </c>
      <c r="D288" t="inlineStr">
        <is>
          <t/>
        </is>
      </c>
      <c r="E288" t="inlineStr">
        <is>
          <t/>
        </is>
      </c>
      <c r="F288" t="inlineStr">
        <is>
          <t/>
        </is>
      </c>
      <c r="G288" t="inlineStr">
        <is>
          <t/>
        </is>
      </c>
      <c r="H288" t="inlineStr">
        <is>
          <t/>
        </is>
      </c>
      <c r="I288" t="inlineStr">
        <is>
          <t/>
        </is>
      </c>
      <c r="J288" t="inlineStr">
        <is>
          <t/>
        </is>
      </c>
      <c r="K288" t="inlineStr">
        <is>
          <t/>
        </is>
      </c>
      <c r="L288" t="inlineStr">
        <is>
          <t/>
        </is>
      </c>
      <c r="M288" t="inlineStr">
        <is>
          <t/>
        </is>
      </c>
      <c r="N288" t="inlineStr">
        <is>
          <t/>
        </is>
      </c>
      <c r="O288" t="inlineStr">
        <is>
          <t/>
        </is>
      </c>
      <c r="P288" t="inlineStr">
        <is>
          <t/>
        </is>
      </c>
      <c r="Q288" t="inlineStr">
        <is>
          <t/>
        </is>
      </c>
      <c r="R288" t="inlineStr">
        <is>
          <t/>
        </is>
      </c>
      <c r="S288" t="inlineStr">
        <is>
          <t/>
        </is>
      </c>
      <c r="T288" t="inlineStr">
        <is>
          <t/>
        </is>
      </c>
      <c r="U288" t="inlineStr">
        <is>
          <t/>
        </is>
      </c>
      <c r="V288" t="inlineStr">
        <is>
          <t/>
        </is>
      </c>
      <c r="W288" t="inlineStr">
        <is>
          <t/>
        </is>
      </c>
      <c r="X288" s="2" t="inlineStr">
        <is>
          <t>renewable or low-carbon fuels|
renewable and low-carbon fuels|
RLF</t>
        </is>
      </c>
      <c r="Y288" s="2" t="inlineStr">
        <is>
          <t>1|
3|
3</t>
        </is>
      </c>
      <c r="Z288" s="2" t="inlineStr">
        <is>
          <t xml:space="preserve">|
|
</t>
        </is>
      </c>
      <c r="AA288" t="inlineStr">
        <is>
          <t/>
        </is>
      </c>
      <c r="AB288" s="2" t="inlineStr">
        <is>
          <t>combustible renovable y combustible hipocarbónico</t>
        </is>
      </c>
      <c r="AC288" s="2" t="inlineStr">
        <is>
          <t>3</t>
        </is>
      </c>
      <c r="AD288" s="2" t="inlineStr">
        <is>
          <t/>
        </is>
      </c>
      <c r="AE288" t="inlineStr">
        <is>
          <t/>
        </is>
      </c>
      <c r="AF288" t="inlineStr">
        <is>
          <t/>
        </is>
      </c>
      <c r="AG288" t="inlineStr">
        <is>
          <t/>
        </is>
      </c>
      <c r="AH288" t="inlineStr">
        <is>
          <t/>
        </is>
      </c>
      <c r="AI288" t="inlineStr">
        <is>
          <t/>
        </is>
      </c>
      <c r="AJ288" t="inlineStr">
        <is>
          <t/>
        </is>
      </c>
      <c r="AK288" t="inlineStr">
        <is>
          <t/>
        </is>
      </c>
      <c r="AL288" t="inlineStr">
        <is>
          <t/>
        </is>
      </c>
      <c r="AM288" t="inlineStr">
        <is>
          <t/>
        </is>
      </c>
      <c r="AN288" s="2" t="inlineStr">
        <is>
          <t>carburants renouvelables et bas carbone|
combustibles renouvelables et à faible intensité de carbone</t>
        </is>
      </c>
      <c r="AO288" s="2" t="inlineStr">
        <is>
          <t>3|
3</t>
        </is>
      </c>
      <c r="AP288" s="2" t="inlineStr">
        <is>
          <t xml:space="preserve">|
</t>
        </is>
      </c>
      <c r="AQ288" t="inlineStr">
        <is>
          <t/>
        </is>
      </c>
      <c r="AR288" s="2" t="inlineStr">
        <is>
          <t>breoslaí inathnuaite agus ísealcharbóin</t>
        </is>
      </c>
      <c r="AS288" s="2" t="inlineStr">
        <is>
          <t>3</t>
        </is>
      </c>
      <c r="AT288" s="2" t="inlineStr">
        <is>
          <t/>
        </is>
      </c>
      <c r="AU288" t="inlineStr">
        <is>
          <t/>
        </is>
      </c>
      <c r="AV288" t="inlineStr">
        <is>
          <t/>
        </is>
      </c>
      <c r="AW288" t="inlineStr">
        <is>
          <t/>
        </is>
      </c>
      <c r="AX288" t="inlineStr">
        <is>
          <t/>
        </is>
      </c>
      <c r="AY288" t="inlineStr">
        <is>
          <t/>
        </is>
      </c>
      <c r="AZ288" s="2" t="inlineStr">
        <is>
          <t>megújuló és alacsony kibocsátású tüzelőanyagok|
megújuló és alacsony szén-dioxid-kibocsátású tüzelőanyagok|
megújuló és alacsony kibocsátású üzemanyagok|
megújuló és alacsony szén-dioxid-kibocsátású üzemanyagok</t>
        </is>
      </c>
      <c r="BA288" s="2" t="inlineStr">
        <is>
          <t>3|
3|
3|
3</t>
        </is>
      </c>
      <c r="BB288" s="2" t="inlineStr">
        <is>
          <t>proposed|
proposed|
proposed|
proposed</t>
        </is>
      </c>
      <c r="BC288" t="inlineStr">
        <is>
          <t>kétféle üzemanyag: a megújuló, illetve az alacsony szén-dioxid-kibocsátású üzemanyagok együttes említése, amelyek közül előbbiek az utóbbiak alkategóriáját képezik</t>
        </is>
      </c>
      <c r="BD288" t="inlineStr">
        <is>
          <t/>
        </is>
      </c>
      <c r="BE288" t="inlineStr">
        <is>
          <t/>
        </is>
      </c>
      <c r="BF288" t="inlineStr">
        <is>
          <t/>
        </is>
      </c>
      <c r="BG288" t="inlineStr">
        <is>
          <t/>
        </is>
      </c>
      <c r="BH288" s="2" t="inlineStr">
        <is>
          <t>atsinaujinančiųjų išteklių ir mažo anglies dioksido pėdsako degalai|
atsinaujinančiųjų išteklių ir mažo anglies dioksido pėdsako kuras</t>
        </is>
      </c>
      <c r="BI288" s="2" t="inlineStr">
        <is>
          <t>3|
3</t>
        </is>
      </c>
      <c r="BJ288" s="2" t="inlineStr">
        <is>
          <t xml:space="preserve">|
</t>
        </is>
      </c>
      <c r="BK288" t="inlineStr">
        <is>
          <t/>
        </is>
      </c>
      <c r="BL288" s="2" t="inlineStr">
        <is>
          <t>atjaunīgās un mazoglekļa degvielas</t>
        </is>
      </c>
      <c r="BM288" s="2" t="inlineStr">
        <is>
          <t>3</t>
        </is>
      </c>
      <c r="BN288" s="2" t="inlineStr">
        <is>
          <t/>
        </is>
      </c>
      <c r="BO288" t="inlineStr">
        <is>
          <t/>
        </is>
      </c>
      <c r="BP288" s="2" t="inlineStr">
        <is>
          <t>RLF|
fjuwils rinnovabbli u b’livell baxx ta’ emissjonijiet tal-karbonju</t>
        </is>
      </c>
      <c r="BQ288" s="2" t="inlineStr">
        <is>
          <t>3|
3</t>
        </is>
      </c>
      <c r="BR288" s="2" t="inlineStr">
        <is>
          <t xml:space="preserve">|
</t>
        </is>
      </c>
      <c r="BS288" t="inlineStr">
        <is>
          <t/>
        </is>
      </c>
      <c r="BT288" t="inlineStr">
        <is>
          <t/>
        </is>
      </c>
      <c r="BU288" t="inlineStr">
        <is>
          <t/>
        </is>
      </c>
      <c r="BV288" t="inlineStr">
        <is>
          <t/>
        </is>
      </c>
      <c r="BW288" t="inlineStr">
        <is>
          <t/>
        </is>
      </c>
      <c r="BX288" s="2" t="inlineStr">
        <is>
          <t>paliwa odnawialne i niskoemisyjne</t>
        </is>
      </c>
      <c r="BY288" s="2" t="inlineStr">
        <is>
          <t>3</t>
        </is>
      </c>
      <c r="BZ288" s="2" t="inlineStr">
        <is>
          <t/>
        </is>
      </c>
      <c r="CA288" t="inlineStr">
        <is>
          <t/>
        </is>
      </c>
      <c r="CB288" t="inlineStr">
        <is>
          <t/>
        </is>
      </c>
      <c r="CC288" t="inlineStr">
        <is>
          <t/>
        </is>
      </c>
      <c r="CD288" t="inlineStr">
        <is>
          <t/>
        </is>
      </c>
      <c r="CE288" t="inlineStr">
        <is>
          <t/>
        </is>
      </c>
      <c r="CF288" t="inlineStr">
        <is>
          <t/>
        </is>
      </c>
      <c r="CG288" t="inlineStr">
        <is>
          <t/>
        </is>
      </c>
      <c r="CH288" t="inlineStr">
        <is>
          <t/>
        </is>
      </c>
      <c r="CI288" t="inlineStr">
        <is>
          <t/>
        </is>
      </c>
      <c r="CJ288" t="inlineStr">
        <is>
          <t/>
        </is>
      </c>
      <c r="CK288" t="inlineStr">
        <is>
          <t/>
        </is>
      </c>
      <c r="CL288" t="inlineStr">
        <is>
          <t/>
        </is>
      </c>
      <c r="CM288" t="inlineStr">
        <is>
          <t/>
        </is>
      </c>
      <c r="CN288" s="2" t="inlineStr">
        <is>
          <t>obnovljiva in nizkoogljična goriva</t>
        </is>
      </c>
      <c r="CO288" s="2" t="inlineStr">
        <is>
          <t>3</t>
        </is>
      </c>
      <c r="CP288" s="2" t="inlineStr">
        <is>
          <t/>
        </is>
      </c>
      <c r="CQ288" t="inlineStr">
        <is>
          <t/>
        </is>
      </c>
      <c r="CR288" s="2" t="inlineStr">
        <is>
          <t>förnybara och koldioxidsnåla bränslen</t>
        </is>
      </c>
      <c r="CS288" s="2" t="inlineStr">
        <is>
          <t>3</t>
        </is>
      </c>
      <c r="CT288" s="2" t="inlineStr">
        <is>
          <t/>
        </is>
      </c>
      <c r="CU288" t="inlineStr">
        <is>
          <t/>
        </is>
      </c>
    </row>
    <row r="289">
      <c r="A289" s="1" t="str">
        <f>HYPERLINK("https://iate.europa.eu/entry/result/3578810/all", "3578810")</f>
        <v>3578810</v>
      </c>
      <c r="B289" t="inlineStr">
        <is>
          <t>EUROPEAN UNION;FINANCE</t>
        </is>
      </c>
      <c r="C289" t="inlineStr">
        <is>
          <t>EUROPEAN UNION;FINANCE|taxation</t>
        </is>
      </c>
      <c r="D289" s="2" t="inlineStr">
        <is>
          <t>ITEG|
експертна група по косвените данъци</t>
        </is>
      </c>
      <c r="E289" s="2" t="inlineStr">
        <is>
          <t>3|
3</t>
        </is>
      </c>
      <c r="F289" s="2" t="inlineStr">
        <is>
          <t xml:space="preserve">|
</t>
        </is>
      </c>
      <c r="G289" t="inlineStr">
        <is>
          <t/>
        </is>
      </c>
      <c r="H289" s="2" t="inlineStr">
        <is>
          <t>expertní skupina pro nepřímé daně|
ITEG</t>
        </is>
      </c>
      <c r="I289" s="2" t="inlineStr">
        <is>
          <t>3|
3</t>
        </is>
      </c>
      <c r="J289" s="2" t="inlineStr">
        <is>
          <t xml:space="preserve">|
</t>
        </is>
      </c>
      <c r="K289" t="inlineStr">
        <is>
          <t>skupina odborníků, která má Evropské komisi poskytovat poradenství ohledně uplatňování právních předpisů EU týkajících se nepřímých daní (jiných než DPH) a zajistit výměnu osvědčených postupů v této oblasti</t>
        </is>
      </c>
      <c r="L289" s="2" t="inlineStr">
        <is>
          <t>ITEG|
Ekspertgruppen vedrørende Indirekte Skatter</t>
        </is>
      </c>
      <c r="M289" s="2" t="inlineStr">
        <is>
          <t>3|
3</t>
        </is>
      </c>
      <c r="N289" s="2" t="inlineStr">
        <is>
          <t xml:space="preserve">|
</t>
        </is>
      </c>
      <c r="O289" t="inlineStr">
        <is>
          <t/>
        </is>
      </c>
      <c r="P289" s="2" t="inlineStr">
        <is>
          <t>ITEG|
Expertengruppe „Indirekte Steuern“</t>
        </is>
      </c>
      <c r="Q289" s="2" t="inlineStr">
        <is>
          <t>3|
3</t>
        </is>
      </c>
      <c r="R289" s="2" t="inlineStr">
        <is>
          <t xml:space="preserve">|
</t>
        </is>
      </c>
      <c r="S289" t="inlineStr">
        <is>
          <t>informelle, ständige &lt;a href="https://iate.europa.eu/entry/result/3576285/all" target="_blank"&gt;Expertengruppe der Kommission&lt;/a&gt;, deren Aufgabe es ist, die Kommission zu beraten und den Austausch über bewährte Verfahren bei der Anwendung der Unionsvorschriften im Bereich der &lt;a href="https://iate.europa.eu/entry/result/1380209/all" target="_blank"&gt;indirekten Steuern&lt;/a&gt; mit Ausnahme der &lt;a href="https://iate.europa.eu/entry/result/791286/all" target="_blank"&gt;Mehrwertsteuer&lt;/a&gt; zu gewährleisten</t>
        </is>
      </c>
      <c r="T289" s="2" t="inlineStr">
        <is>
          <t>ομάδα εμπειρογνωμόνων για τους έμμεσους φόρους|
ITEG</t>
        </is>
      </c>
      <c r="U289" s="2" t="inlineStr">
        <is>
          <t>4|
4</t>
        </is>
      </c>
      <c r="V289" s="2" t="inlineStr">
        <is>
          <t xml:space="preserve">|
</t>
        </is>
      </c>
      <c r="W289" t="inlineStr">
        <is>
          <t>άτυπη, μόνιμη ομάδα εμπειρογνωμόνων με αποστολή να συμβουλεύει την Επιτροπή και να διασφαλίζει την ανταλλαγή βέλτιστων πρακτικών σχετικά με την εφαρμογή της ενωσιακής νομοθεσίας σε θέματα &lt;a href="https://iate.europa.eu/entry/result/1380209/en-el" target="_blank"&gt;έμμεσων φόρων&lt;/a&gt; πλην του &lt;a href="https://iate.europa.eu/entry/result/791286/en-el" target="_blank"&gt;ΦΠΑ&lt;/a&gt;</t>
        </is>
      </c>
      <c r="X289" s="2" t="inlineStr">
        <is>
          <t>ITEG|
Indirect Tax Expert Group</t>
        </is>
      </c>
      <c r="Y289" s="2" t="inlineStr">
        <is>
          <t>3|
3</t>
        </is>
      </c>
      <c r="Z289" s="2" t="inlineStr">
        <is>
          <t xml:space="preserve">|
</t>
        </is>
      </c>
      <c r="AA289" t="inlineStr">
        <is>
          <t>informal, permanent expert group whose mission is to advise the Commission and ensure the exchange of best practices on the application of Union legislation on &lt;a href="https://iate.europa.eu/entry/result/1380209" target="_blank"&gt;indirect taxes&lt;/a&gt; other than &lt;a href="https://iate.europa.eu/entry/result/791286" target="_blank"&gt;VAT&lt;/a&gt;</t>
        </is>
      </c>
      <c r="AB289" s="2" t="inlineStr">
        <is>
          <t>grupo de expertos sobre impuestos indirectos|
ITEG|
grupo de expertos en materia de fiscalidad indirecta</t>
        </is>
      </c>
      <c r="AC289" s="2" t="inlineStr">
        <is>
          <t>3|
3|
3</t>
        </is>
      </c>
      <c r="AD289" s="2" t="inlineStr">
        <is>
          <t xml:space="preserve">|
|
</t>
        </is>
      </c>
      <c r="AE289" t="inlineStr">
        <is>
          <t>Grupo de expertos informal y permanente con la misión de aconsejar a la Comisón y garantizar el intercambio de las mejores prácticas en la aplicación de la legislación de la Union en materia de &lt;a href="https://iate.europa.eu/entry/result/1380209/es" target="_blank"&gt;impuestos indirectos &lt;/a&gt;distintos al &lt;a href="https://iate.europa.eu/entry/result/791286/es" target="_blank"&gt;IVA&lt;/a&gt;.</t>
        </is>
      </c>
      <c r="AF289" s="2" t="inlineStr">
        <is>
          <t>kaudsete maksude eksperdirühm|
ITEG</t>
        </is>
      </c>
      <c r="AG289" s="2" t="inlineStr">
        <is>
          <t>3|
3</t>
        </is>
      </c>
      <c r="AH289" s="2" t="inlineStr">
        <is>
          <t xml:space="preserve">|
</t>
        </is>
      </c>
      <c r="AI289" t="inlineStr">
        <is>
          <t>eksperdirühm, kes annab komisjonile nõu ja tagab parimate tavade vahetamise ELi õiguse rakendamisel muude kaudsete maksude valdkonnas</t>
        </is>
      </c>
      <c r="AJ289" s="2" t="inlineStr">
        <is>
          <t>välillisiä veroja käsittelevä asiantuntijaryhmä|
välillisen verotuksen asiantuntijaryhmä|
ITEG</t>
        </is>
      </c>
      <c r="AK289" s="2" t="inlineStr">
        <is>
          <t>3|
3|
3</t>
        </is>
      </c>
      <c r="AL289" s="2" t="inlineStr">
        <is>
          <t xml:space="preserve">|
|
</t>
        </is>
      </c>
      <c r="AM289" t="inlineStr">
        <is>
          <t>epävirallinen pysyvä asiantuntijaryhmä, jonka tehtävänä on neuvoa komissiota ja varmistaa muihin välillisiin veroihin kuin arvonlisäveroon liittyvän unionin lainsäädännön soveltamista koskevien parhaiden käytäntöjen vaihto</t>
        </is>
      </c>
      <c r="AN289" s="2" t="inlineStr">
        <is>
          <t>groupe d’experts sur la fiscalité indirecte|
ITEG</t>
        </is>
      </c>
      <c r="AO289" s="2" t="inlineStr">
        <is>
          <t>3|
3</t>
        </is>
      </c>
      <c r="AP289" s="2" t="inlineStr">
        <is>
          <t xml:space="preserve">|
</t>
        </is>
      </c>
      <c r="AQ289" t="inlineStr">
        <is>
          <t>groupe d'experts de type informel et permanent dont la mission consiste à conseiller la Commission et à promouvoir l'échange de bonnes pratiques en matière d'application de la législation de l'UE relative à la &lt;a href="https://iate.europa.eu/entry/slideshow/1630339234762/1380209/fr" target="_blank"&gt;fiscalité indirecte&lt;/a&gt; autre que la &lt;a href="https://iate.europa.eu/entry/slideshow/1630339381152/791286/fr" target="_blank"&gt;TVA&lt;/a&gt;</t>
        </is>
      </c>
      <c r="AR289" s="2" t="inlineStr">
        <is>
          <t>an Grúpa Saineolaithe um Cháin Indíreach|
ITEG</t>
        </is>
      </c>
      <c r="AS289" s="2" t="inlineStr">
        <is>
          <t>3|
3</t>
        </is>
      </c>
      <c r="AT289" s="2" t="inlineStr">
        <is>
          <t xml:space="preserve">|
</t>
        </is>
      </c>
      <c r="AU289" t="inlineStr">
        <is>
          <t/>
        </is>
      </c>
      <c r="AV289" s="2" t="inlineStr">
        <is>
          <t>ITEG|
stručna skupina za neizravno oporezivanje</t>
        </is>
      </c>
      <c r="AW289" s="2" t="inlineStr">
        <is>
          <t>3|
3</t>
        </is>
      </c>
      <c r="AX289" s="2" t="inlineStr">
        <is>
          <t xml:space="preserve">|
</t>
        </is>
      </c>
      <c r="AY289" t="inlineStr">
        <is>
          <t/>
        </is>
      </c>
      <c r="AZ289" s="2" t="inlineStr">
        <is>
          <t>közvetett adókkal foglalkozó szakértői csoport</t>
        </is>
      </c>
      <c r="BA289" s="2" t="inlineStr">
        <is>
          <t>3</t>
        </is>
      </c>
      <c r="BB289" s="2" t="inlineStr">
        <is>
          <t/>
        </is>
      </c>
      <c r="BC289" t="inlineStr">
        <is>
          <t/>
        </is>
      </c>
      <c r="BD289" s="2" t="inlineStr">
        <is>
          <t>ITEG|
gruppo di esperti sulle imposte indirette</t>
        </is>
      </c>
      <c r="BE289" s="2" t="inlineStr">
        <is>
          <t>3|
3</t>
        </is>
      </c>
      <c r="BF289" s="2" t="inlineStr">
        <is>
          <t xml:space="preserve">|
</t>
        </is>
      </c>
      <c r="BG289" t="inlineStr">
        <is>
          <t>&lt;a href="https://iate.europa.eu/entry/slideshow/1634030902308/3576285/en-it" target="_blank"&gt;gruppo di esperti della Commissione&lt;/a&gt;, di tipo informale e permanente, che ha il compito di agevolare lo scambio di migliori pratiche e assistere la Commissione nella preparazione di atti delegati, proposte legislative e iniziative politiche riguardanti l'applicazione della legislazione dell'Unione in materia di imposte indirette diverse dall'IVA</t>
        </is>
      </c>
      <c r="BH289" s="2" t="inlineStr">
        <is>
          <t>Netiesioginių mokesčių ekspertų grupė</t>
        </is>
      </c>
      <c r="BI289" s="2" t="inlineStr">
        <is>
          <t>3</t>
        </is>
      </c>
      <c r="BJ289" s="2" t="inlineStr">
        <is>
          <t/>
        </is>
      </c>
      <c r="BK289" t="inlineStr">
        <is>
          <t/>
        </is>
      </c>
      <c r="BL289" s="2" t="inlineStr">
        <is>
          <t>Netiešo nodokļu ekspertu darba grupa</t>
        </is>
      </c>
      <c r="BM289" s="2" t="inlineStr">
        <is>
          <t>2</t>
        </is>
      </c>
      <c r="BN289" s="2" t="inlineStr">
        <is>
          <t/>
        </is>
      </c>
      <c r="BO289" t="inlineStr">
        <is>
          <t/>
        </is>
      </c>
      <c r="BP289" s="2" t="inlineStr">
        <is>
          <t>ITEG|
Grupp ta' Esperti dwar it-Taxxi Indiretti</t>
        </is>
      </c>
      <c r="BQ289" s="2" t="inlineStr">
        <is>
          <t>3|
3</t>
        </is>
      </c>
      <c r="BR289" s="2" t="inlineStr">
        <is>
          <t xml:space="preserve">|
</t>
        </is>
      </c>
      <c r="BS289" t="inlineStr">
        <is>
          <t>grupp ta' esperti informali permanenti bil-missjoni li jagħtu pariri lill-Kummissjoni u jiżguraw l-iskambju tal-aqwa prattiki fuq l-applikazzjoni tal-leġiżlazzjoni tal-Unjoni dwar taxxi indiretti għajr il-VAT</t>
        </is>
      </c>
      <c r="BT289" s="2" t="inlineStr">
        <is>
          <t>ITEG|
Deskundigengroep indirecte belastingen</t>
        </is>
      </c>
      <c r="BU289" s="2" t="inlineStr">
        <is>
          <t>3|
3</t>
        </is>
      </c>
      <c r="BV289" s="2" t="inlineStr">
        <is>
          <t xml:space="preserve">|
</t>
        </is>
      </c>
      <c r="BW289" t="inlineStr">
        <is>
          <t>deskundigengroep die de Commissie adviseert en zorgt voor de uitwisseling van beste praktijken voor de toepassing van EU-wetgeving inzake andere indirecte belastingen dan de btw</t>
        </is>
      </c>
      <c r="BX289" s="2" t="inlineStr">
        <is>
          <t>grupa ekspertów ds. podatków pośrednich|
ITEG</t>
        </is>
      </c>
      <c r="BY289" s="2" t="inlineStr">
        <is>
          <t>3|
3</t>
        </is>
      </c>
      <c r="BZ289" s="2" t="inlineStr">
        <is>
          <t xml:space="preserve">|
</t>
        </is>
      </c>
      <c r="CA289" t="inlineStr">
        <is>
          <t>stała, nieformalna grupa ekspertów doradzająca Komisji w sprawie podatków pośrednich innych niż VAT</t>
        </is>
      </c>
      <c r="CB289" s="2" t="inlineStr">
        <is>
          <t>Grupo de Peritos em Impostos Indiretos</t>
        </is>
      </c>
      <c r="CC289" s="2" t="inlineStr">
        <is>
          <t>3</t>
        </is>
      </c>
      <c r="CD289" s="2" t="inlineStr">
        <is>
          <t/>
        </is>
      </c>
      <c r="CE289" t="inlineStr">
        <is>
          <t>Grupo informal de peritos permanentes cuja missão consiste em aconselhar a Comissão e assegurar o intercâmbio de boas práticas sobre a aplicação da legislação da União em matéria de impostos indiretos que não o IVA.</t>
        </is>
      </c>
      <c r="CF289" s="2" t="inlineStr">
        <is>
          <t>Grupul de experți pentru impozite indirecte</t>
        </is>
      </c>
      <c r="CG289" s="2" t="inlineStr">
        <is>
          <t>3</t>
        </is>
      </c>
      <c r="CH289" s="2" t="inlineStr">
        <is>
          <t/>
        </is>
      </c>
      <c r="CI289" t="inlineStr">
        <is>
          <t/>
        </is>
      </c>
      <c r="CJ289" s="2" t="inlineStr">
        <is>
          <t>expertná skupina pre nepriame dane|
ITEG</t>
        </is>
      </c>
      <c r="CK289" s="2" t="inlineStr">
        <is>
          <t>3|
3</t>
        </is>
      </c>
      <c r="CL289" s="2" t="inlineStr">
        <is>
          <t xml:space="preserve">|
</t>
        </is>
      </c>
      <c r="CM289" t="inlineStr">
        <is>
          <t>neformálna stála skupina expertov poskytujúca Komisii poradenstvo a zabezpečujúca výmenu najlepších postupov pri uplatňovaní právnych predpisov Únie o &lt;a href="https://iate.europa.eu/entry/result/1380209/sk" target="_blank"&gt;nepriamych daniach&lt;/a&gt; iných ako &lt;a href="https://iate.europa.eu/entry/result/791286/sk" target="_blank"&gt;DPH&lt;/a&gt;</t>
        </is>
      </c>
      <c r="CN289" s="2" t="inlineStr">
        <is>
          <t>strokovna skupina za posredne davke</t>
        </is>
      </c>
      <c r="CO289" s="2" t="inlineStr">
        <is>
          <t>3</t>
        </is>
      </c>
      <c r="CP289" s="2" t="inlineStr">
        <is>
          <t/>
        </is>
      </c>
      <c r="CQ289" t="inlineStr">
        <is>
          <t/>
        </is>
      </c>
      <c r="CR289" s="2" t="inlineStr">
        <is>
          <t>expertgruppen för indirekta skatter</t>
        </is>
      </c>
      <c r="CS289" s="2" t="inlineStr">
        <is>
          <t>3</t>
        </is>
      </c>
      <c r="CT289" s="2" t="inlineStr">
        <is>
          <t/>
        </is>
      </c>
      <c r="CU289" t="inlineStr">
        <is>
          <t/>
        </is>
      </c>
    </row>
    <row r="290">
      <c r="A290" s="1" t="str">
        <f>HYPERLINK("https://iate.europa.eu/entry/result/3590411/all", "3590411")</f>
        <v>3590411</v>
      </c>
      <c r="B290" t="inlineStr">
        <is>
          <t>ENERGY;TRANSPORT;INDUSTRY</t>
        </is>
      </c>
      <c r="C290" t="inlineStr">
        <is>
          <t>ENERGY|energy policy|energy industry|fuel;TRANSPORT|land transport|land transport|rail transport;INDUSTRY|chemistry|chemical element|hydrogen</t>
        </is>
      </c>
      <c r="D290" s="2" t="inlineStr">
        <is>
          <t>влак с водороден горивен елемент</t>
        </is>
      </c>
      <c r="E290" s="2" t="inlineStr">
        <is>
          <t>3</t>
        </is>
      </c>
      <c r="F290" s="2" t="inlineStr">
        <is>
          <t/>
        </is>
      </c>
      <c r="G290" t="inlineStr">
        <is>
          <t/>
        </is>
      </c>
      <c r="H290" s="2" t="inlineStr">
        <is>
          <t>vlak na vodíkové palivové články|
vodíkový vlak|
vlak na vodík</t>
        </is>
      </c>
      <c r="I290" s="2" t="inlineStr">
        <is>
          <t>3|
3|
3</t>
        </is>
      </c>
      <c r="J290" s="2" t="inlineStr">
        <is>
          <t xml:space="preserve">|
|
</t>
        </is>
      </c>
      <c r="K290" t="inlineStr">
        <is>
          <t>vlak poháněný jedním nebo více &lt;a href="https://iate.europa.eu/entry/result/1156703/cs" target="_blank"&gt;vodíkovými palivovými články&lt;/a&gt;, které vyvíjejí elektrickou energii k trakci</t>
        </is>
      </c>
      <c r="L290" s="2" t="inlineStr">
        <is>
          <t>brintbrændselscelledrevet tog|
brintbrændselscelletog|
brintdrevet tog|
brændselscelledrevet brinttog|
brinttog</t>
        </is>
      </c>
      <c r="M290" s="2" t="inlineStr">
        <is>
          <t>3|
3|
2|
3|
3</t>
        </is>
      </c>
      <c r="N290" s="2" t="inlineStr">
        <is>
          <t xml:space="preserve">|
|
|
|
</t>
        </is>
      </c>
      <c r="O290" t="inlineStr">
        <is>
          <t>tog, som drives af &lt;a href="http://iate.europa.eu/entry/result/1156703/da" target="_blank"&gt;brintbrændselsceller&lt;/a&gt;, hvor brinten opbevares i tanke på togene, og brændselsceller omdanner brint og ilt til elektricitet, som driver elektromotoren</t>
        </is>
      </c>
      <c r="P290" s="2" t="inlineStr">
        <is>
          <t>Wasserstoff-Brennstoffzellenzug|
Wasserstoffzug|
Zug mit Wasserstoffantrieb</t>
        </is>
      </c>
      <c r="Q290" s="2" t="inlineStr">
        <is>
          <t>3|
3|
3</t>
        </is>
      </c>
      <c r="R290" s="2" t="inlineStr">
        <is>
          <t xml:space="preserve">|
|
</t>
        </is>
      </c>
      <c r="S290" t="inlineStr">
        <is>
          <t/>
        </is>
      </c>
      <c r="T290" s="2" t="inlineStr">
        <is>
          <t>αμαξοστοιχία με κυψέλες καυσίμου υδρογόνου</t>
        </is>
      </c>
      <c r="U290" s="2" t="inlineStr">
        <is>
          <t>3</t>
        </is>
      </c>
      <c r="V290" s="2" t="inlineStr">
        <is>
          <t/>
        </is>
      </c>
      <c r="W290" t="inlineStr">
        <is>
          <t/>
        </is>
      </c>
      <c r="X290" s="2" t="inlineStr">
        <is>
          <t>hydrogen fuel-cell train|
hydrogen fuel cell train|
FCH powered train|
hydrogen-powered train|
FCH train|
hydrogen train</t>
        </is>
      </c>
      <c r="Y290" s="2" t="inlineStr">
        <is>
          <t>3|
3|
3|
3|
3|
3</t>
        </is>
      </c>
      <c r="Z290" s="2" t="inlineStr">
        <is>
          <t xml:space="preserve">|
|
|
|
|
</t>
        </is>
      </c>
      <c r="AA290" t="inlineStr">
        <is>
          <t>train powered by one or more &lt;a href="https://iate.europa.eu/entry/result/1156703/en" target="_blank"&gt;hydrogen fuel cells&lt;/a&gt;, which produce electrical power for traction</t>
        </is>
      </c>
      <c r="AB290" s="2" t="inlineStr">
        <is>
          <t>tren de pila de combustible de hidrógeno</t>
        </is>
      </c>
      <c r="AC290" s="2" t="inlineStr">
        <is>
          <t>3</t>
        </is>
      </c>
      <c r="AD290" s="2" t="inlineStr">
        <is>
          <t/>
        </is>
      </c>
      <c r="AE290" t="inlineStr">
        <is>
          <t>Tren impulsado por motores eléctricos alimentados por pilas de combustible de hidrógeno.</t>
        </is>
      </c>
      <c r="AF290" s="2" t="inlineStr">
        <is>
          <t>vesinikkütuseelemendiga rong</t>
        </is>
      </c>
      <c r="AG290" s="2" t="inlineStr">
        <is>
          <t>3</t>
        </is>
      </c>
      <c r="AH290" s="2" t="inlineStr">
        <is>
          <t/>
        </is>
      </c>
      <c r="AI290" t="inlineStr">
        <is>
          <t/>
        </is>
      </c>
      <c r="AJ290" s="2" t="inlineStr">
        <is>
          <t>vetypolttokennojuna|
vetyjuna</t>
        </is>
      </c>
      <c r="AK290" s="2" t="inlineStr">
        <is>
          <t>3|
3</t>
        </is>
      </c>
      <c r="AL290" s="2" t="inlineStr">
        <is>
          <t xml:space="preserve">|
</t>
        </is>
      </c>
      <c r="AM290" t="inlineStr">
        <is>
          <t/>
        </is>
      </c>
      <c r="AN290" s="2" t="inlineStr">
        <is>
          <t>train propulsé à l'hydrogène|
train à hydrogène</t>
        </is>
      </c>
      <c r="AO290" s="2" t="inlineStr">
        <is>
          <t>3|
3</t>
        </is>
      </c>
      <c r="AP290" s="2" t="inlineStr">
        <is>
          <t xml:space="preserve">|
</t>
        </is>
      </c>
      <c r="AQ290" t="inlineStr">
        <is>
          <t>train équipé de &lt;a href="https://iate.europa.eu/entry/result/1156703/fr" target="_blank"&gt;piles à combustible&lt;/a&gt; lui permettant de transformer l’hydrogène stocké sur le toit et
l’oxygène ambiant en électricité</t>
        </is>
      </c>
      <c r="AR290" s="2" t="inlineStr">
        <is>
          <t>traein faoi thiomáint hidrigine|
traein breosla-chille hidrigine</t>
        </is>
      </c>
      <c r="AS290" s="2" t="inlineStr">
        <is>
          <t>3|
3</t>
        </is>
      </c>
      <c r="AT290" s="2" t="inlineStr">
        <is>
          <t xml:space="preserve">|
</t>
        </is>
      </c>
      <c r="AU290" t="inlineStr">
        <is>
          <t/>
        </is>
      </c>
      <c r="AV290" s="2" t="inlineStr">
        <is>
          <t>vlak s gorivnim ćelijama na vodik</t>
        </is>
      </c>
      <c r="AW290" s="2" t="inlineStr">
        <is>
          <t>3</t>
        </is>
      </c>
      <c r="AX290" s="2" t="inlineStr">
        <is>
          <t/>
        </is>
      </c>
      <c r="AY290" t="inlineStr">
        <is>
          <t>&lt;div&gt;&lt;div&gt;&lt;div&gt;&lt;div&gt;&lt;div&gt;&lt;div&gt;&lt;div&gt;vlak pogonjen jednom ili više gorivnih ćelija na vodik, koje proizvode električnu snagu za pogon&lt;br&gt;&lt;/div&gt;&lt;/div&gt;&lt;/div&gt;&lt;/div&gt;&lt;/div&gt;&lt;/div&gt;&lt;/div&gt;</t>
        </is>
      </c>
      <c r="AZ290" s="2" t="inlineStr">
        <is>
          <t>hidrogénvonat|
hidrogéncellás vonat|
hidrogénhajtású vonat</t>
        </is>
      </c>
      <c r="BA290" s="2" t="inlineStr">
        <is>
          <t>3|
3|
3</t>
        </is>
      </c>
      <c r="BB290" s="2" t="inlineStr">
        <is>
          <t xml:space="preserve">|
|
</t>
        </is>
      </c>
      <c r="BC290" t="inlineStr">
        <is>
          <t>olyan vonat, melynek működési alapja a hidrogén-üzemanyagcella, amely villamos energiát állít elő a vontatáshoz</t>
        </is>
      </c>
      <c r="BD290" s="2" t="inlineStr">
        <is>
          <t>treni a celle a idrogeno</t>
        </is>
      </c>
      <c r="BE290" s="2" t="inlineStr">
        <is>
          <t>3</t>
        </is>
      </c>
      <c r="BF290" s="2" t="inlineStr">
        <is>
          <t/>
        </is>
      </c>
      <c r="BG290" t="inlineStr">
        <is>
          <t>treni alimentati da &lt;a href="https://iate.europa.eu/entry/result/1156703/en-it" target="_blank"&gt;celle a idrogeno&lt;/a&gt;</t>
        </is>
      </c>
      <c r="BH290" s="2" t="inlineStr">
        <is>
          <t>vandeniliu varomas traukinys|
traukinys su vandenilio kuro elementais|
vandenilinis traukinys</t>
        </is>
      </c>
      <c r="BI290" s="2" t="inlineStr">
        <is>
          <t>2|
3|
3</t>
        </is>
      </c>
      <c r="BJ290" s="2" t="inlineStr">
        <is>
          <t xml:space="preserve">|
preferred|
</t>
        </is>
      </c>
      <c r="BK290" t="inlineStr">
        <is>
          <t>traukinys su kuro elementais, kuriuose iš vandenilio
gauta cheminė energija paverčiama varomąją elektros energija</t>
        </is>
      </c>
      <c r="BL290" s="2" t="inlineStr">
        <is>
          <t>ar ūdeņraža degvielas elementiem darbināms vilciens</t>
        </is>
      </c>
      <c r="BM290" s="2" t="inlineStr">
        <is>
          <t>3</t>
        </is>
      </c>
      <c r="BN290" s="2" t="inlineStr">
        <is>
          <t/>
        </is>
      </c>
      <c r="BO290" t="inlineStr">
        <is>
          <t/>
        </is>
      </c>
      <c r="BP290" s="2" t="inlineStr">
        <is>
          <t>ferrovija FCH|
ferrovija li taħdem bl-FCH|
ferrovija li taħdem bl-idroġenu|
ferrovija b’ċelloli tal-fjuwil tal-idroġenu|
ferrovija tal-idroġenu</t>
        </is>
      </c>
      <c r="BQ290" s="2" t="inlineStr">
        <is>
          <t>3|
3|
3|
3|
3</t>
        </is>
      </c>
      <c r="BR290" s="2" t="inlineStr">
        <is>
          <t xml:space="preserve">|
|
|
|
</t>
        </is>
      </c>
      <c r="BS290" t="inlineStr">
        <is>
          <t>ferrovija li taħdem permezz ta' &lt;a href="https://iate.europa.eu/entry/result/1156703/en" target="_blank"&gt;ċellola tal-fjuwil tal-idroġenu&lt;/a&gt; waħda jew aktar, li jipproduċu l-enerġija elettrika għat-trazzjoni</t>
        </is>
      </c>
      <c r="BT290" s="2" t="inlineStr">
        <is>
          <t>waterstoftrein|
waterstofbrandstofceltrein</t>
        </is>
      </c>
      <c r="BU290" s="2" t="inlineStr">
        <is>
          <t>3|
2</t>
        </is>
      </c>
      <c r="BV290" s="2" t="inlineStr">
        <is>
          <t xml:space="preserve">|
</t>
        </is>
      </c>
      <c r="BW290" t="inlineStr">
        <is>
          <t>trein die wordt aangedreven door brandstofcellen die waterstof en zuurstof omzetten in elektriciteit</t>
        </is>
      </c>
      <c r="BX290" s="2" t="inlineStr">
        <is>
          <t>pociąg napędzany wodorowymi ogniwami paliwowymi|
pociąg wodorowy</t>
        </is>
      </c>
      <c r="BY290" s="2" t="inlineStr">
        <is>
          <t>3|
3</t>
        </is>
      </c>
      <c r="BZ290" s="2" t="inlineStr">
        <is>
          <t xml:space="preserve">|
</t>
        </is>
      </c>
      <c r="CA290" t="inlineStr">
        <is>
          <t>pociąg napędzany energią elektryczną wytworzoną w wodorowych ogniwach paliwowych</t>
        </is>
      </c>
      <c r="CB290" s="2" t="inlineStr">
        <is>
          <t>comboio a pilha de hidrogénio|
comboio a hidrogénio</t>
        </is>
      </c>
      <c r="CC290" s="2" t="inlineStr">
        <is>
          <t>3|
3</t>
        </is>
      </c>
      <c r="CD290" s="2" t="inlineStr">
        <is>
          <t xml:space="preserve">|
</t>
        </is>
      </c>
      <c r="CE290" t="inlineStr">
        <is>
          <t>Comboio movido por uma unidade de tração elétrica alimentada por pilhas de combustível a hidrogénio.</t>
        </is>
      </c>
      <c r="CF290" s="2" t="inlineStr">
        <is>
          <t>tren cu hidrogen|
tren alimentat cu hidrogen</t>
        </is>
      </c>
      <c r="CG290" s="2" t="inlineStr">
        <is>
          <t>3|
3</t>
        </is>
      </c>
      <c r="CH290" s="2" t="inlineStr">
        <is>
          <t xml:space="preserve">|
</t>
        </is>
      </c>
      <c r="CI290" t="inlineStr">
        <is>
          <t/>
        </is>
      </c>
      <c r="CJ290" s="2" t="inlineStr">
        <is>
          <t>vodíkový vlak|
vlak s vodíkovými palivovými článkami|
vlak na vodíkový pohon</t>
        </is>
      </c>
      <c r="CK290" s="2" t="inlineStr">
        <is>
          <t>3|
3|
3</t>
        </is>
      </c>
      <c r="CL290" s="2" t="inlineStr">
        <is>
          <t xml:space="preserve">|
|
</t>
        </is>
      </c>
      <c r="CM290" t="inlineStr">
        <is>
          <t>vlak poháňaný &lt;a href="https://iate.europa.eu/entry/result/1156703/sk" target="_blank"&gt;vodíkovými palivovými článkami&lt;/a&gt;&lt;small&gt;,&lt;/small&gt; ktoré vyrábajú elektrickú energiu potrebnú pre ťah</t>
        </is>
      </c>
      <c r="CN290" s="2" t="inlineStr">
        <is>
          <t>vlak na vodikove gorivne celice|
vlak s pogonom na vodikove gorivne celice</t>
        </is>
      </c>
      <c r="CO290" s="2" t="inlineStr">
        <is>
          <t>3|
3</t>
        </is>
      </c>
      <c r="CP290" s="2" t="inlineStr">
        <is>
          <t xml:space="preserve">preferred|
</t>
        </is>
      </c>
      <c r="CQ290" t="inlineStr">
        <is>
          <t/>
        </is>
      </c>
      <c r="CR290" s="2" t="inlineStr">
        <is>
          <t>vätgasdrivna tåg|
tåg med vätgasdrivna bränsleceller</t>
        </is>
      </c>
      <c r="CS290" s="2" t="inlineStr">
        <is>
          <t>3|
3</t>
        </is>
      </c>
      <c r="CT290" s="2" t="inlineStr">
        <is>
          <t xml:space="preserve">|
</t>
        </is>
      </c>
      <c r="CU290" t="inlineStr">
        <is>
          <t/>
        </is>
      </c>
    </row>
    <row r="291">
      <c r="A291" s="1" t="str">
        <f>HYPERLINK("https://iate.europa.eu/entry/result/3518077/all", "3518077")</f>
        <v>3518077</v>
      </c>
      <c r="B291" t="inlineStr">
        <is>
          <t>ENVIRONMENT</t>
        </is>
      </c>
      <c r="C291" t="inlineStr">
        <is>
          <t>ENVIRONMENT|environmental policy|climate change policy|emission trading|EU Emissions Trading Scheme</t>
        </is>
      </c>
      <c r="D291" t="inlineStr">
        <is>
          <t/>
        </is>
      </c>
      <c r="E291" t="inlineStr">
        <is>
          <t/>
        </is>
      </c>
      <c r="F291" t="inlineStr">
        <is>
          <t/>
        </is>
      </c>
      <c r="G291" t="inlineStr">
        <is>
          <t/>
        </is>
      </c>
      <c r="H291" t="inlineStr">
        <is>
          <t/>
        </is>
      </c>
      <c r="I291" t="inlineStr">
        <is>
          <t/>
        </is>
      </c>
      <c r="J291" t="inlineStr">
        <is>
          <t/>
        </is>
      </c>
      <c r="K291" t="inlineStr">
        <is>
          <t/>
        </is>
      </c>
      <c r="L291" t="inlineStr">
        <is>
          <t/>
        </is>
      </c>
      <c r="M291" t="inlineStr">
        <is>
          <t/>
        </is>
      </c>
      <c r="N291" t="inlineStr">
        <is>
          <t/>
        </is>
      </c>
      <c r="O291" t="inlineStr">
        <is>
          <t/>
        </is>
      </c>
      <c r="P291" t="inlineStr">
        <is>
          <t/>
        </is>
      </c>
      <c r="Q291" t="inlineStr">
        <is>
          <t/>
        </is>
      </c>
      <c r="R291" t="inlineStr">
        <is>
          <t/>
        </is>
      </c>
      <c r="S291" t="inlineStr">
        <is>
          <t/>
        </is>
      </c>
      <c r="T291" t="inlineStr">
        <is>
          <t/>
        </is>
      </c>
      <c r="U291" t="inlineStr">
        <is>
          <t/>
        </is>
      </c>
      <c r="V291" t="inlineStr">
        <is>
          <t/>
        </is>
      </c>
      <c r="W291" t="inlineStr">
        <is>
          <t/>
        </is>
      </c>
      <c r="X291" s="2" t="inlineStr">
        <is>
          <t>CO&lt;sub&gt;2&lt;/sub&gt; emission factor|
emission factor of the CO&lt;sub&gt;2&lt;/sub&gt; emissions|
carbon emission factor</t>
        </is>
      </c>
      <c r="Y291" s="2" t="inlineStr">
        <is>
          <t>3|
3|
3</t>
        </is>
      </c>
      <c r="Z291" s="2" t="inlineStr">
        <is>
          <t xml:space="preserve">|
|
</t>
        </is>
      </c>
      <c r="AA291" t="inlineStr">
        <is>
          <t>&lt;div&gt;average emission rate of CO&lt;sub&gt;2&lt;/sub&gt; relative to the activity data of a source stream&lt;br&gt;&lt;/div&gt;</t>
        </is>
      </c>
      <c r="AB291" t="inlineStr">
        <is>
          <t/>
        </is>
      </c>
      <c r="AC291" t="inlineStr">
        <is>
          <t/>
        </is>
      </c>
      <c r="AD291" t="inlineStr">
        <is>
          <t/>
        </is>
      </c>
      <c r="AE291" t="inlineStr">
        <is>
          <t/>
        </is>
      </c>
      <c r="AF291" s="2" t="inlineStr">
        <is>
          <t>CO&lt;sub&gt;2&lt;/sub&gt;-heite koefitsiendid|
CO&lt;sub&gt;2 &lt;/sub&gt;heite koefitsiendid</t>
        </is>
      </c>
      <c r="AG291" s="2" t="inlineStr">
        <is>
          <t>3|
3</t>
        </is>
      </c>
      <c r="AH291" s="2" t="inlineStr">
        <is>
          <t xml:space="preserve">|
</t>
        </is>
      </c>
      <c r="AI291" t="inlineStr">
        <is>
          <t/>
        </is>
      </c>
      <c r="AJ291" s="2" t="inlineStr">
        <is>
          <t>hiilipäästökerroin|
hiilidioksidipäästöjen päästökerroin|
hiilidioksidin päästökerroin</t>
        </is>
      </c>
      <c r="AK291" s="2" t="inlineStr">
        <is>
          <t>3|
3|
3</t>
        </is>
      </c>
      <c r="AL291" s="2" t="inlineStr">
        <is>
          <t xml:space="preserve">|
|
</t>
        </is>
      </c>
      <c r="AM291" t="inlineStr">
        <is>
          <t>lähdevirran toimintotietoihin liittyvä hiilidioksidin keskimääräinen päästömäärä</t>
        </is>
      </c>
      <c r="AN291" s="2" t="inlineStr">
        <is>
          <t>facteur d'émission des émissions de CO2</t>
        </is>
      </c>
      <c r="AO291" s="2" t="inlineStr">
        <is>
          <t>3</t>
        </is>
      </c>
      <c r="AP291" s="2" t="inlineStr">
        <is>
          <t/>
        </is>
      </c>
      <c r="AQ291" t="inlineStr">
        <is>
          <t/>
        </is>
      </c>
      <c r="AR291" s="2" t="inlineStr">
        <is>
          <t>fachtóir astaíochta CO&lt;sub&gt;2&lt;/sub&gt;</t>
        </is>
      </c>
      <c r="AS291" s="2" t="inlineStr">
        <is>
          <t>3</t>
        </is>
      </c>
      <c r="AT291" s="2" t="inlineStr">
        <is>
          <t/>
        </is>
      </c>
      <c r="AU291" t="inlineStr">
        <is>
          <t/>
        </is>
      </c>
      <c r="AV291" t="inlineStr">
        <is>
          <t/>
        </is>
      </c>
      <c r="AW291" t="inlineStr">
        <is>
          <t/>
        </is>
      </c>
      <c r="AX291" t="inlineStr">
        <is>
          <t/>
        </is>
      </c>
      <c r="AY291" t="inlineStr">
        <is>
          <t/>
        </is>
      </c>
      <c r="AZ291" t="inlineStr">
        <is>
          <t/>
        </is>
      </c>
      <c r="BA291" t="inlineStr">
        <is>
          <t/>
        </is>
      </c>
      <c r="BB291" t="inlineStr">
        <is>
          <t/>
        </is>
      </c>
      <c r="BC291" t="inlineStr">
        <is>
          <t/>
        </is>
      </c>
      <c r="BD291" t="inlineStr">
        <is>
          <t/>
        </is>
      </c>
      <c r="BE291" t="inlineStr">
        <is>
          <t/>
        </is>
      </c>
      <c r="BF291" t="inlineStr">
        <is>
          <t/>
        </is>
      </c>
      <c r="BG291" t="inlineStr">
        <is>
          <t/>
        </is>
      </c>
      <c r="BH291" s="2" t="inlineStr">
        <is>
          <t>išmetamo CO&lt;sub&gt;2&lt;/sub&gt; faktorius|
išmetamo anglies dioksido faktorius</t>
        </is>
      </c>
      <c r="BI291" s="2" t="inlineStr">
        <is>
          <t>3|
3</t>
        </is>
      </c>
      <c r="BJ291" s="2" t="inlineStr">
        <is>
          <t xml:space="preserve">|
</t>
        </is>
      </c>
      <c r="BK291" t="inlineStr">
        <is>
          <t>konkrečioje geografinėje vietovėje iš iškastinio kuro gaminant elektros energiją susidarančios taršos CO&lt;sub&gt;2&lt;/sub&gt; intensyvumo svertinis vidurkis</t>
        </is>
      </c>
      <c r="BL291" t="inlineStr">
        <is>
          <t/>
        </is>
      </c>
      <c r="BM291" t="inlineStr">
        <is>
          <t/>
        </is>
      </c>
      <c r="BN291" t="inlineStr">
        <is>
          <t/>
        </is>
      </c>
      <c r="BO291" t="inlineStr">
        <is>
          <t/>
        </is>
      </c>
      <c r="BP291" s="2" t="inlineStr">
        <is>
          <t>fattur ta' emissjoni tal-emissjonijiet tas-CO2</t>
        </is>
      </c>
      <c r="BQ291" s="2" t="inlineStr">
        <is>
          <t>3</t>
        </is>
      </c>
      <c r="BR291" s="2" t="inlineStr">
        <is>
          <t/>
        </is>
      </c>
      <c r="BS291" t="inlineStr">
        <is>
          <t/>
        </is>
      </c>
      <c r="BT291" t="inlineStr">
        <is>
          <t/>
        </is>
      </c>
      <c r="BU291" t="inlineStr">
        <is>
          <t/>
        </is>
      </c>
      <c r="BV291" t="inlineStr">
        <is>
          <t/>
        </is>
      </c>
      <c r="BW291" t="inlineStr">
        <is>
          <t/>
        </is>
      </c>
      <c r="BX291" s="2" t="inlineStr">
        <is>
          <t>współczynnik emisji CO&lt;sub&gt;2&lt;/sub&gt;</t>
        </is>
      </c>
      <c r="BY291" s="2" t="inlineStr">
        <is>
          <t>3</t>
        </is>
      </c>
      <c r="BZ291" s="2" t="inlineStr">
        <is>
          <t/>
        </is>
      </c>
      <c r="CA291" t="inlineStr">
        <is>
          <t>średnia ważona intensywności emisji CO2 z wytwarzania energii elektrycznej z paliw kopalnych na danym obszarze geograficznym</t>
        </is>
      </c>
      <c r="CB291" s="2" t="inlineStr">
        <is>
          <t>fator de emissão de CO&lt;sub&gt;2&lt;/sub&gt;</t>
        </is>
      </c>
      <c r="CC291" s="2" t="inlineStr">
        <is>
          <t>3</t>
        </is>
      </c>
      <c r="CD291" s="2" t="inlineStr">
        <is>
          <t/>
        </is>
      </c>
      <c r="CE291" t="inlineStr">
        <is>
          <t>Taxa média de emissão de CO&lt;sub&gt;2&lt;/sub&gt; no que respeita aos dados da atividade de um fluxo-fonte, pressupondo uma oxidação completa na combustão e uma conversão completa em todas as outras reações químicas.</t>
        </is>
      </c>
      <c r="CF291" t="inlineStr">
        <is>
          <t/>
        </is>
      </c>
      <c r="CG291" t="inlineStr">
        <is>
          <t/>
        </is>
      </c>
      <c r="CH291" t="inlineStr">
        <is>
          <t/>
        </is>
      </c>
      <c r="CI291" t="inlineStr">
        <is>
          <t/>
        </is>
      </c>
      <c r="CJ291" s="2" t="inlineStr">
        <is>
          <t>faktor emisií oxidu uhličitého|
faktor emisií CO&lt;sub&gt;2&lt;/sub&gt;</t>
        </is>
      </c>
      <c r="CK291" s="2" t="inlineStr">
        <is>
          <t>3|
3</t>
        </is>
      </c>
      <c r="CL291" s="2" t="inlineStr">
        <is>
          <t xml:space="preserve">|
</t>
        </is>
      </c>
      <c r="CM291" t="inlineStr">
        <is>
          <t>priemerná miera emisií CO&lt;sub&gt;2&lt;/sub&gt; súvisiaca s údajmi o činnosti zdroja prúdenia</t>
        </is>
      </c>
      <c r="CN291" s="2" t="inlineStr">
        <is>
          <t>faktor emisije CO&lt;sub&gt;2&lt;/sub&gt;|
emisijski faktor CO&lt;sub&gt;2&lt;/sub&gt;</t>
        </is>
      </c>
      <c r="CO291" s="2" t="inlineStr">
        <is>
          <t>3|
3</t>
        </is>
      </c>
      <c r="CP291" s="2" t="inlineStr">
        <is>
          <t xml:space="preserve">|
</t>
        </is>
      </c>
      <c r="CQ291" t="inlineStr">
        <is>
          <t>povprečna stopnja emisije CO&lt;sub&gt;2 &lt;/sub&gt;glede na podatke o dejavnosti toka vira</t>
        </is>
      </c>
      <c r="CR291" s="2" t="inlineStr">
        <is>
          <t>emissionsfaktor för koldioxid</t>
        </is>
      </c>
      <c r="CS291" s="2" t="inlineStr">
        <is>
          <t>3</t>
        </is>
      </c>
      <c r="CT291" s="2" t="inlineStr">
        <is>
          <t/>
        </is>
      </c>
      <c r="CU291" t="inlineStr">
        <is>
          <t>genomsnittligt CO&lt;sub&gt;2&lt;/sub&gt;-utsläpp i förhållande till aktivitetsdata för
bränsle-/materialflöde</t>
        </is>
      </c>
    </row>
    <row r="292">
      <c r="A292" s="1" t="str">
        <f>HYPERLINK("https://iate.europa.eu/entry/result/1697627/all", "1697627")</f>
        <v>1697627</v>
      </c>
      <c r="B292" t="inlineStr">
        <is>
          <t>INDUSTRY</t>
        </is>
      </c>
      <c r="C292" t="inlineStr">
        <is>
          <t>INDUSTRY|mechanical engineering</t>
        </is>
      </c>
      <c r="D292" t="inlineStr">
        <is>
          <t/>
        </is>
      </c>
      <c r="E292" t="inlineStr">
        <is>
          <t/>
        </is>
      </c>
      <c r="F292" t="inlineStr">
        <is>
          <t/>
        </is>
      </c>
      <c r="G292" t="inlineStr">
        <is>
          <t/>
        </is>
      </c>
      <c r="H292" t="inlineStr">
        <is>
          <t/>
        </is>
      </c>
      <c r="I292" t="inlineStr">
        <is>
          <t/>
        </is>
      </c>
      <c r="J292" t="inlineStr">
        <is>
          <t/>
        </is>
      </c>
      <c r="K292" t="inlineStr">
        <is>
          <t/>
        </is>
      </c>
      <c r="L292" s="2" t="inlineStr">
        <is>
          <t>tankdæksel</t>
        </is>
      </c>
      <c r="M292" s="2" t="inlineStr">
        <is>
          <t>3</t>
        </is>
      </c>
      <c r="N292" s="2" t="inlineStr">
        <is>
          <t/>
        </is>
      </c>
      <c r="O292" t="inlineStr">
        <is>
          <t/>
        </is>
      </c>
      <c r="P292" s="2" t="inlineStr">
        <is>
          <t>Behälterverschluß|
Tankverschluß</t>
        </is>
      </c>
      <c r="Q292" s="2" t="inlineStr">
        <is>
          <t>3|
3</t>
        </is>
      </c>
      <c r="R292" s="2" t="inlineStr">
        <is>
          <t xml:space="preserve">|
</t>
        </is>
      </c>
      <c r="S292" t="inlineStr">
        <is>
          <t/>
        </is>
      </c>
      <c r="T292" s="2" t="inlineStr">
        <is>
          <t>καπάκι στομίου πλήρωσης δοχείου καυσίμου|
καπάκι δοχείου καυσίμου</t>
        </is>
      </c>
      <c r="U292" s="2" t="inlineStr">
        <is>
          <t>3|
3</t>
        </is>
      </c>
      <c r="V292" s="2" t="inlineStr">
        <is>
          <t xml:space="preserve">|
</t>
        </is>
      </c>
      <c r="W292" t="inlineStr">
        <is>
          <t/>
        </is>
      </c>
      <c r="X292" s="2" t="inlineStr">
        <is>
          <t>tank filler cap|
fuel filler cap|
filling cap|
fuel tank cap|
filler cap</t>
        </is>
      </c>
      <c r="Y292" s="2" t="inlineStr">
        <is>
          <t>3|
3|
3|
3|
3</t>
        </is>
      </c>
      <c r="Z292" s="2" t="inlineStr">
        <is>
          <t xml:space="preserve">|
|
|
|
</t>
        </is>
      </c>
      <c r="AA292" t="inlineStr">
        <is>
          <t>device that
closes the opening of a tank, e.g. the fuel tank of a car, from which the tank
can be filled</t>
        </is>
      </c>
      <c r="AB292" s="2" t="inlineStr">
        <is>
          <t>tapón del depósito</t>
        </is>
      </c>
      <c r="AC292" s="2" t="inlineStr">
        <is>
          <t>3</t>
        </is>
      </c>
      <c r="AD292" s="2" t="inlineStr">
        <is>
          <t/>
        </is>
      </c>
      <c r="AE292" t="inlineStr">
        <is>
          <t/>
        </is>
      </c>
      <c r="AF292" t="inlineStr">
        <is>
          <t/>
        </is>
      </c>
      <c r="AG292" t="inlineStr">
        <is>
          <t/>
        </is>
      </c>
      <c r="AH292" t="inlineStr">
        <is>
          <t/>
        </is>
      </c>
      <c r="AI292" t="inlineStr">
        <is>
          <t/>
        </is>
      </c>
      <c r="AJ292" s="2" t="inlineStr">
        <is>
          <t>polttonestesäiliön täyttöaukon tulppa</t>
        </is>
      </c>
      <c r="AK292" s="2" t="inlineStr">
        <is>
          <t>2</t>
        </is>
      </c>
      <c r="AL292" s="2" t="inlineStr">
        <is>
          <t/>
        </is>
      </c>
      <c r="AM292" t="inlineStr">
        <is>
          <t/>
        </is>
      </c>
      <c r="AN292" s="2" t="inlineStr">
        <is>
          <t>bouchon de réservoir|
bouchon du réservoir</t>
        </is>
      </c>
      <c r="AO292" s="2" t="inlineStr">
        <is>
          <t>3|
3</t>
        </is>
      </c>
      <c r="AP292" s="2" t="inlineStr">
        <is>
          <t xml:space="preserve">|
</t>
        </is>
      </c>
      <c r="AQ292" t="inlineStr">
        <is>
          <t>accessoire destiné à obstruer l'orifice de remplissage du réservoir de combustible, suivant le cas, au quart de tour étanche ou percé d'un trou de mise à l'air</t>
        </is>
      </c>
      <c r="AR292" t="inlineStr">
        <is>
          <t/>
        </is>
      </c>
      <c r="AS292" t="inlineStr">
        <is>
          <t/>
        </is>
      </c>
      <c r="AT292" t="inlineStr">
        <is>
          <t/>
        </is>
      </c>
      <c r="AU292" t="inlineStr">
        <is>
          <t/>
        </is>
      </c>
      <c r="AV292" t="inlineStr">
        <is>
          <t/>
        </is>
      </c>
      <c r="AW292" t="inlineStr">
        <is>
          <t/>
        </is>
      </c>
      <c r="AX292" t="inlineStr">
        <is>
          <t/>
        </is>
      </c>
      <c r="AY292" t="inlineStr">
        <is>
          <t/>
        </is>
      </c>
      <c r="AZ292" s="2" t="inlineStr">
        <is>
          <t>tanksapka</t>
        </is>
      </c>
      <c r="BA292" s="2" t="inlineStr">
        <is>
          <t>3</t>
        </is>
      </c>
      <c r="BB292" s="2" t="inlineStr">
        <is>
          <t/>
        </is>
      </c>
      <c r="BC292" t="inlineStr">
        <is>
          <t/>
        </is>
      </c>
      <c r="BD292" s="2" t="inlineStr">
        <is>
          <t>tappo del serbatoio</t>
        </is>
      </c>
      <c r="BE292" s="2" t="inlineStr">
        <is>
          <t>3</t>
        </is>
      </c>
      <c r="BF292" s="2" t="inlineStr">
        <is>
          <t/>
        </is>
      </c>
      <c r="BG292" t="inlineStr">
        <is>
          <t/>
        </is>
      </c>
      <c r="BH292" s="2" t="inlineStr">
        <is>
          <t>degalų bako dangtelis</t>
        </is>
      </c>
      <c r="BI292" s="2" t="inlineStr">
        <is>
          <t>3</t>
        </is>
      </c>
      <c r="BJ292" s="2" t="inlineStr">
        <is>
          <t/>
        </is>
      </c>
      <c r="BK292" t="inlineStr">
        <is>
          <t/>
        </is>
      </c>
      <c r="BL292" t="inlineStr">
        <is>
          <t/>
        </is>
      </c>
      <c r="BM292" t="inlineStr">
        <is>
          <t/>
        </is>
      </c>
      <c r="BN292" t="inlineStr">
        <is>
          <t/>
        </is>
      </c>
      <c r="BO292" t="inlineStr">
        <is>
          <t/>
        </is>
      </c>
      <c r="BP292" t="inlineStr">
        <is>
          <t/>
        </is>
      </c>
      <c r="BQ292" t="inlineStr">
        <is>
          <t/>
        </is>
      </c>
      <c r="BR292" t="inlineStr">
        <is>
          <t/>
        </is>
      </c>
      <c r="BS292" t="inlineStr">
        <is>
          <t/>
        </is>
      </c>
      <c r="BT292" s="2" t="inlineStr">
        <is>
          <t>brandstoftankdop</t>
        </is>
      </c>
      <c r="BU292" s="2" t="inlineStr">
        <is>
          <t>3</t>
        </is>
      </c>
      <c r="BV292" s="2" t="inlineStr">
        <is>
          <t/>
        </is>
      </c>
      <c r="BW292" t="inlineStr">
        <is>
          <t/>
        </is>
      </c>
      <c r="BX292" t="inlineStr">
        <is>
          <t/>
        </is>
      </c>
      <c r="BY292" t="inlineStr">
        <is>
          <t/>
        </is>
      </c>
      <c r="BZ292" t="inlineStr">
        <is>
          <t/>
        </is>
      </c>
      <c r="CA292" t="inlineStr">
        <is>
          <t/>
        </is>
      </c>
      <c r="CB292" s="2" t="inlineStr">
        <is>
          <t>tampão do depósito</t>
        </is>
      </c>
      <c r="CC292" s="2" t="inlineStr">
        <is>
          <t>3</t>
        </is>
      </c>
      <c r="CD292" s="2" t="inlineStr">
        <is>
          <t/>
        </is>
      </c>
      <c r="CE292" t="inlineStr">
        <is>
          <t/>
        </is>
      </c>
      <c r="CF292" t="inlineStr">
        <is>
          <t/>
        </is>
      </c>
      <c r="CG292" t="inlineStr">
        <is>
          <t/>
        </is>
      </c>
      <c r="CH292" t="inlineStr">
        <is>
          <t/>
        </is>
      </c>
      <c r="CI292" t="inlineStr">
        <is>
          <t/>
        </is>
      </c>
      <c r="CJ292" t="inlineStr">
        <is>
          <t/>
        </is>
      </c>
      <c r="CK292" t="inlineStr">
        <is>
          <t/>
        </is>
      </c>
      <c r="CL292" t="inlineStr">
        <is>
          <t/>
        </is>
      </c>
      <c r="CM292" t="inlineStr">
        <is>
          <t/>
        </is>
      </c>
      <c r="CN292" t="inlineStr">
        <is>
          <t/>
        </is>
      </c>
      <c r="CO292" t="inlineStr">
        <is>
          <t/>
        </is>
      </c>
      <c r="CP292" t="inlineStr">
        <is>
          <t/>
        </is>
      </c>
      <c r="CQ292" t="inlineStr">
        <is>
          <t/>
        </is>
      </c>
      <c r="CR292" t="inlineStr">
        <is>
          <t/>
        </is>
      </c>
      <c r="CS292" t="inlineStr">
        <is>
          <t/>
        </is>
      </c>
      <c r="CT292" t="inlineStr">
        <is>
          <t/>
        </is>
      </c>
      <c r="CU292" t="inlineStr">
        <is>
          <t/>
        </is>
      </c>
    </row>
    <row r="293">
      <c r="A293" s="1" t="str">
        <f>HYPERLINK("https://iate.europa.eu/entry/result/833696/all", "833696")</f>
        <v>833696</v>
      </c>
      <c r="B293" t="inlineStr">
        <is>
          <t>TRANSPORT</t>
        </is>
      </c>
      <c r="C293" t="inlineStr">
        <is>
          <t>TRANSPORT|air and space transport|air transport</t>
        </is>
      </c>
      <c r="D293" t="inlineStr">
        <is>
          <t/>
        </is>
      </c>
      <c r="E293" t="inlineStr">
        <is>
          <t/>
        </is>
      </c>
      <c r="F293" t="inlineStr">
        <is>
          <t/>
        </is>
      </c>
      <c r="G293" t="inlineStr">
        <is>
          <t/>
        </is>
      </c>
      <c r="H293" t="inlineStr">
        <is>
          <t/>
        </is>
      </c>
      <c r="I293" t="inlineStr">
        <is>
          <t/>
        </is>
      </c>
      <c r="J293" t="inlineStr">
        <is>
          <t/>
        </is>
      </c>
      <c r="K293" t="inlineStr">
        <is>
          <t/>
        </is>
      </c>
      <c r="L293" s="2" t="inlineStr">
        <is>
          <t>flyvning|
luftfartøjsoperation</t>
        </is>
      </c>
      <c r="M293" s="2" t="inlineStr">
        <is>
          <t>2|
4</t>
        </is>
      </c>
      <c r="N293" s="2" t="inlineStr">
        <is>
          <t xml:space="preserve">|
</t>
        </is>
      </c>
      <c r="O293" t="inlineStr">
        <is>
          <t>Herved forstås et luftfartøjs start eller landing.</t>
        </is>
      </c>
      <c r="P293" s="2" t="inlineStr">
        <is>
          <t>Flugzeugbewegung|
Luftfahrzeugbewegung</t>
        </is>
      </c>
      <c r="Q293" s="2" t="inlineStr">
        <is>
          <t>2|
2</t>
        </is>
      </c>
      <c r="R293" s="2" t="inlineStr">
        <is>
          <t xml:space="preserve">|
</t>
        </is>
      </c>
      <c r="S293" t="inlineStr">
        <is>
          <t/>
        </is>
      </c>
      <c r="T293" t="inlineStr">
        <is>
          <t/>
        </is>
      </c>
      <c r="U293" t="inlineStr">
        <is>
          <t/>
        </is>
      </c>
      <c r="V293" t="inlineStr">
        <is>
          <t/>
        </is>
      </c>
      <c r="W293" t="inlineStr">
        <is>
          <t/>
        </is>
      </c>
      <c r="X293" s="2" t="inlineStr">
        <is>
          <t>air movement|
flight movement|
aircraft movement</t>
        </is>
      </c>
      <c r="Y293" s="2" t="inlineStr">
        <is>
          <t>3|
3|
3</t>
        </is>
      </c>
      <c r="Z293" s="2" t="inlineStr">
        <is>
          <t xml:space="preserve">|
|
</t>
        </is>
      </c>
      <c r="AA293" t="inlineStr">
        <is>
          <t>an
aircraft take-off or landing at an airport, whereby one arrival and one
departure is counted as two movements</t>
        </is>
      </c>
      <c r="AB293" s="2" t="inlineStr">
        <is>
          <t>movimiento aéreo|
movimiento de aeronave</t>
        </is>
      </c>
      <c r="AC293" s="2" t="inlineStr">
        <is>
          <t>1|
2</t>
        </is>
      </c>
      <c r="AD293" s="2" t="inlineStr">
        <is>
          <t xml:space="preserve">|
</t>
        </is>
      </c>
      <c r="AE293" t="inlineStr">
        <is>
          <t/>
        </is>
      </c>
      <c r="AF293" t="inlineStr">
        <is>
          <t/>
        </is>
      </c>
      <c r="AG293" t="inlineStr">
        <is>
          <t/>
        </is>
      </c>
      <c r="AH293" t="inlineStr">
        <is>
          <t/>
        </is>
      </c>
      <c r="AI293" t="inlineStr">
        <is>
          <t/>
        </is>
      </c>
      <c r="AJ293" s="2" t="inlineStr">
        <is>
          <t>lento-operaatio|
ilma-aluksen toiminta</t>
        </is>
      </c>
      <c r="AK293" s="2" t="inlineStr">
        <is>
          <t>2|
3</t>
        </is>
      </c>
      <c r="AL293" s="2" t="inlineStr">
        <is>
          <t xml:space="preserve">|
</t>
        </is>
      </c>
      <c r="AM293" t="inlineStr">
        <is>
          <t/>
        </is>
      </c>
      <c r="AN293" s="2" t="inlineStr">
        <is>
          <t>mouvement d'aéronef|
mouvement d'avion|
mouvement aérien</t>
        </is>
      </c>
      <c r="AO293" s="2" t="inlineStr">
        <is>
          <t>3|
3|
3</t>
        </is>
      </c>
      <c r="AP293" s="2" t="inlineStr">
        <is>
          <t xml:space="preserve">|
|
</t>
        </is>
      </c>
      <c r="AQ293" t="inlineStr">
        <is>
          <t>décollage ou atterrissage d'un aéronef dans un aéroport</t>
        </is>
      </c>
      <c r="AR293" t="inlineStr">
        <is>
          <t/>
        </is>
      </c>
      <c r="AS293" t="inlineStr">
        <is>
          <t/>
        </is>
      </c>
      <c r="AT293" t="inlineStr">
        <is>
          <t/>
        </is>
      </c>
      <c r="AU293" t="inlineStr">
        <is>
          <t/>
        </is>
      </c>
      <c r="AV293" t="inlineStr">
        <is>
          <t/>
        </is>
      </c>
      <c r="AW293" t="inlineStr">
        <is>
          <t/>
        </is>
      </c>
      <c r="AX293" t="inlineStr">
        <is>
          <t/>
        </is>
      </c>
      <c r="AY293" t="inlineStr">
        <is>
          <t/>
        </is>
      </c>
      <c r="AZ293" t="inlineStr">
        <is>
          <t/>
        </is>
      </c>
      <c r="BA293" t="inlineStr">
        <is>
          <t/>
        </is>
      </c>
      <c r="BB293" t="inlineStr">
        <is>
          <t/>
        </is>
      </c>
      <c r="BC293" t="inlineStr">
        <is>
          <t/>
        </is>
      </c>
      <c r="BD293" s="2" t="inlineStr">
        <is>
          <t>movimento aereo|
movimento di aeromobile|
movimento aeronavale</t>
        </is>
      </c>
      <c r="BE293" s="2" t="inlineStr">
        <is>
          <t>1|
2|
2</t>
        </is>
      </c>
      <c r="BF293" s="2" t="inlineStr">
        <is>
          <t xml:space="preserve">|
|
</t>
        </is>
      </c>
      <c r="BG293" t="inlineStr">
        <is>
          <t>Decollo o atterraggio di un aeromobile in un aeroporto.</t>
        </is>
      </c>
      <c r="BH293" t="inlineStr">
        <is>
          <t/>
        </is>
      </c>
      <c r="BI293" t="inlineStr">
        <is>
          <t/>
        </is>
      </c>
      <c r="BJ293" t="inlineStr">
        <is>
          <t/>
        </is>
      </c>
      <c r="BK293" t="inlineStr">
        <is>
          <t/>
        </is>
      </c>
      <c r="BL293" t="inlineStr">
        <is>
          <t/>
        </is>
      </c>
      <c r="BM293" t="inlineStr">
        <is>
          <t/>
        </is>
      </c>
      <c r="BN293" t="inlineStr">
        <is>
          <t/>
        </is>
      </c>
      <c r="BO293" t="inlineStr">
        <is>
          <t/>
        </is>
      </c>
      <c r="BP293" t="inlineStr">
        <is>
          <t/>
        </is>
      </c>
      <c r="BQ293" t="inlineStr">
        <is>
          <t/>
        </is>
      </c>
      <c r="BR293" t="inlineStr">
        <is>
          <t/>
        </is>
      </c>
      <c r="BS293" t="inlineStr">
        <is>
          <t/>
        </is>
      </c>
      <c r="BT293" s="2" t="inlineStr">
        <is>
          <t>luchtvaartuigbeweging|
vliegtuigbeweging</t>
        </is>
      </c>
      <c r="BU293" s="2" t="inlineStr">
        <is>
          <t>3|
1</t>
        </is>
      </c>
      <c r="BV293" s="2" t="inlineStr">
        <is>
          <t xml:space="preserve">|
</t>
        </is>
      </c>
      <c r="BW293" t="inlineStr">
        <is>
          <t>Eén start of landing. Het aantal vliegtuigbewegingen per jaar is derhalve het aantal starts plus het aantal landingen per jaar.</t>
        </is>
      </c>
      <c r="BX293" t="inlineStr">
        <is>
          <t/>
        </is>
      </c>
      <c r="BY293" t="inlineStr">
        <is>
          <t/>
        </is>
      </c>
      <c r="BZ293" t="inlineStr">
        <is>
          <t/>
        </is>
      </c>
      <c r="CA293" t="inlineStr">
        <is>
          <t/>
        </is>
      </c>
      <c r="CB293" s="2" t="inlineStr">
        <is>
          <t>movimento da aeronave</t>
        </is>
      </c>
      <c r="CC293" s="2" t="inlineStr">
        <is>
          <t>2</t>
        </is>
      </c>
      <c r="CD293" s="2" t="inlineStr">
        <is>
          <t/>
        </is>
      </c>
      <c r="CE293" t="inlineStr">
        <is>
          <t/>
        </is>
      </c>
      <c r="CF293" s="2" t="inlineStr">
        <is>
          <t>mișcare de aeronavă</t>
        </is>
      </c>
      <c r="CG293" s="2" t="inlineStr">
        <is>
          <t>3</t>
        </is>
      </c>
      <c r="CH293" s="2" t="inlineStr">
        <is>
          <t/>
        </is>
      </c>
      <c r="CI293" t="inlineStr">
        <is>
          <t/>
        </is>
      </c>
      <c r="CJ293" t="inlineStr">
        <is>
          <t/>
        </is>
      </c>
      <c r="CK293" t="inlineStr">
        <is>
          <t/>
        </is>
      </c>
      <c r="CL293" t="inlineStr">
        <is>
          <t/>
        </is>
      </c>
      <c r="CM293" t="inlineStr">
        <is>
          <t/>
        </is>
      </c>
      <c r="CN293" s="2" t="inlineStr">
        <is>
          <t>premiki letal</t>
        </is>
      </c>
      <c r="CO293" s="2" t="inlineStr">
        <is>
          <t>3</t>
        </is>
      </c>
      <c r="CP293" s="2" t="inlineStr">
        <is>
          <t/>
        </is>
      </c>
      <c r="CQ293" t="inlineStr">
        <is>
          <t/>
        </is>
      </c>
      <c r="CR293" s="2" t="inlineStr">
        <is>
          <t>luftfartygsrörelse</t>
        </is>
      </c>
      <c r="CS293" s="2" t="inlineStr">
        <is>
          <t>2</t>
        </is>
      </c>
      <c r="CT293" s="2" t="inlineStr">
        <is>
          <t/>
        </is>
      </c>
      <c r="CU293" t="inlineStr">
        <is>
          <t/>
        </is>
      </c>
    </row>
    <row r="294">
      <c r="A294" s="1" t="str">
        <f>HYPERLINK("https://iate.europa.eu/entry/result/159399/all", "159399")</f>
        <v>159399</v>
      </c>
      <c r="B294" t="inlineStr">
        <is>
          <t>TRANSPORT</t>
        </is>
      </c>
      <c r="C294" t="inlineStr">
        <is>
          <t>TRANSPORT</t>
        </is>
      </c>
      <c r="D294" t="inlineStr">
        <is>
          <t/>
        </is>
      </c>
      <c r="E294" t="inlineStr">
        <is>
          <t/>
        </is>
      </c>
      <c r="F294" t="inlineStr">
        <is>
          <t/>
        </is>
      </c>
      <c r="G294" t="inlineStr">
        <is>
          <t/>
        </is>
      </c>
      <c r="H294" t="inlineStr">
        <is>
          <t/>
        </is>
      </c>
      <c r="I294" t="inlineStr">
        <is>
          <t/>
        </is>
      </c>
      <c r="J294" t="inlineStr">
        <is>
          <t/>
        </is>
      </c>
      <c r="K294" t="inlineStr">
        <is>
          <t/>
        </is>
      </c>
      <c r="L294" s="2" t="inlineStr">
        <is>
          <t>godsterminal</t>
        </is>
      </c>
      <c r="M294" s="2" t="inlineStr">
        <is>
          <t>3</t>
        </is>
      </c>
      <c r="N294" s="2" t="inlineStr">
        <is>
          <t/>
        </is>
      </c>
      <c r="O294" t="inlineStr">
        <is>
          <t/>
        </is>
      </c>
      <c r="P294" s="2" t="inlineStr">
        <is>
          <t>Frachtterminal|
Güterterminal</t>
        </is>
      </c>
      <c r="Q294" s="2" t="inlineStr">
        <is>
          <t>3|
3</t>
        </is>
      </c>
      <c r="R294" s="2" t="inlineStr">
        <is>
          <t xml:space="preserve">|
</t>
        </is>
      </c>
      <c r="S294" t="inlineStr">
        <is>
          <t/>
        </is>
      </c>
      <c r="T294" s="2" t="inlineStr">
        <is>
          <t>τερματικός σταθμός εμπορευμάτων|
τερματικός σταθμός μεταφοράς φορτίου|
τερματικός εμπορευματικός σταθμός</t>
        </is>
      </c>
      <c r="U294" s="2" t="inlineStr">
        <is>
          <t>3|
3|
3</t>
        </is>
      </c>
      <c r="V294" s="2" t="inlineStr">
        <is>
          <t xml:space="preserve">|
|
</t>
        </is>
      </c>
      <c r="W294" t="inlineStr">
        <is>
          <t/>
        </is>
      </c>
      <c r="X294" s="2" t="inlineStr">
        <is>
          <t>freight terminal</t>
        </is>
      </c>
      <c r="Y294" s="2" t="inlineStr">
        <is>
          <t>3</t>
        </is>
      </c>
      <c r="Z294" s="2" t="inlineStr">
        <is>
          <t/>
        </is>
      </c>
      <c r="AA294" t="inlineStr">
        <is>
          <t>a structure equipped for transhipment between at least two transport modes or between two different rail systems, and for temporary storage of freight</t>
        </is>
      </c>
      <c r="AB294" s="2" t="inlineStr">
        <is>
          <t>terminal de flete|
terminal de mercancías|
terminal de carga</t>
        </is>
      </c>
      <c r="AC294" s="2" t="inlineStr">
        <is>
          <t>3|
3|
3</t>
        </is>
      </c>
      <c r="AD294" s="2" t="inlineStr">
        <is>
          <t xml:space="preserve">|
|
</t>
        </is>
      </c>
      <c r="AE294" t="inlineStr">
        <is>
          <t/>
        </is>
      </c>
      <c r="AF294" s="2" t="inlineStr">
        <is>
          <t>kaubaterminal</t>
        </is>
      </c>
      <c r="AG294" s="2" t="inlineStr">
        <is>
          <t>3</t>
        </is>
      </c>
      <c r="AH294" s="2" t="inlineStr">
        <is>
          <t/>
        </is>
      </c>
      <c r="AI294" t="inlineStr">
        <is>
          <t>rajatis, mis on varustatud vähemalt kahe transpordiliigi või kahe erineva raudteesüsteemi vahel ümberlaadimist ja kauba ajutist ladustamist võimaldavate seadeldistega, nt sadama-, siseveesadama-, lennujaama- ning raudtee/maanteeterminalid</t>
        </is>
      </c>
      <c r="AJ294" s="2" t="inlineStr">
        <is>
          <t>tavaraliikenneterminaali</t>
        </is>
      </c>
      <c r="AK294" s="2" t="inlineStr">
        <is>
          <t>3</t>
        </is>
      </c>
      <c r="AL294" s="2" t="inlineStr">
        <is>
          <t/>
        </is>
      </c>
      <c r="AM294" t="inlineStr">
        <is>
          <t>rakenne, joka on varustettu siten, että siellä voidaan suorittaa vähintään kahden liikennemuodon välinen tai kahden erilaisen rautatiejärjestelmän välinen uudelleenlastaus ja varastoida rahtia väliaikaisesti</t>
        </is>
      </c>
      <c r="AN294" s="2" t="inlineStr">
        <is>
          <t>terminal de frêt</t>
        </is>
      </c>
      <c r="AO294" s="2" t="inlineStr">
        <is>
          <t>3</t>
        </is>
      </c>
      <c r="AP294" s="2" t="inlineStr">
        <is>
          <t/>
        </is>
      </c>
      <c r="AQ294" t="inlineStr">
        <is>
          <t>structure équipée pour le transbordement entre deux ou plusieurs modes de transport ou entre deux systèmes ferroviaires différents, et pour le stockage provisoire de fret</t>
        </is>
      </c>
      <c r="AR294" s="2" t="inlineStr">
        <is>
          <t>críochfort lasta</t>
        </is>
      </c>
      <c r="AS294" s="2" t="inlineStr">
        <is>
          <t>3</t>
        </is>
      </c>
      <c r="AT294" s="2" t="inlineStr">
        <is>
          <t/>
        </is>
      </c>
      <c r="AU294" t="inlineStr">
        <is>
          <t>struchtúr atá feistithe chun athlastála idir dhá mhodh iompair ar a laghad nó idir dhá chóras dhifriúla iarnróid, agus chun lasta a stóráil go sealadach, amhail calafoirt, calafoirt intíre, aerfoirt agus críochfoirt iarnróid</t>
        </is>
      </c>
      <c r="AV294" s="2" t="inlineStr">
        <is>
          <t>teretni terminal</t>
        </is>
      </c>
      <c r="AW294" s="2" t="inlineStr">
        <is>
          <t>3</t>
        </is>
      </c>
      <c r="AX294" s="2" t="inlineStr">
        <is>
          <t/>
        </is>
      </c>
      <c r="AY294" t="inlineStr">
        <is>
          <t>objekt koji je opremljen za prekrcaj između najmanje dva oblika prijevoza ili između dva različita željeznička sustava te za privremeno skladištenje tereta, kao što su luke, luke unutarnjih plovnih putova, zračne luke i željezničko-cestovni terminali</t>
        </is>
      </c>
      <c r="AZ294" s="2" t="inlineStr">
        <is>
          <t>áruterminál</t>
        </is>
      </c>
      <c r="BA294" s="2" t="inlineStr">
        <is>
          <t>3</t>
        </is>
      </c>
      <c r="BB294" s="2" t="inlineStr">
        <is>
          <t/>
        </is>
      </c>
      <c r="BC294" t="inlineStr">
        <is>
          <t>legalább két közlekedési mód vagy két eltérő vasúti rendszer közötti áruátrakás és áruk ideiglenes tárolása céljára felszerelt létesítmény, például kikötő, belvízi kikötő, repülőtér és vasúti-közúti terminál</t>
        </is>
      </c>
      <c r="BD294" s="2" t="inlineStr">
        <is>
          <t>terminale merci</t>
        </is>
      </c>
      <c r="BE294" s="2" t="inlineStr">
        <is>
          <t>3</t>
        </is>
      </c>
      <c r="BF294" s="2" t="inlineStr">
        <is>
          <t/>
        </is>
      </c>
      <c r="BG294" t="inlineStr">
        <is>
          <t>struttura
attrezzata per il trasbordo tra almeno due modi di trasporto o tra due sistemi
ferroviari diversi e per lo stoccaggio temporaneo delle merci, quale un porto,
un porto interno, un aeroporto o un terminale ferroviario-stradale</t>
        </is>
      </c>
      <c r="BH294" t="inlineStr">
        <is>
          <t/>
        </is>
      </c>
      <c r="BI294" t="inlineStr">
        <is>
          <t/>
        </is>
      </c>
      <c r="BJ294" t="inlineStr">
        <is>
          <t/>
        </is>
      </c>
      <c r="BK294" t="inlineStr">
        <is>
          <t/>
        </is>
      </c>
      <c r="BL294" s="2" t="inlineStr">
        <is>
          <t>kravas terminālis</t>
        </is>
      </c>
      <c r="BM294" s="2" t="inlineStr">
        <is>
          <t>3</t>
        </is>
      </c>
      <c r="BN294" s="2" t="inlineStr">
        <is>
          <t/>
        </is>
      </c>
      <c r="BO294" t="inlineStr">
        <is>
          <t>struktūra, kas aprīkota pārkraušanai starp vismaz diviem transporta veidiem vai starp divām dažādām dzelzceļa sistēmām un kravas pagaidu uzglabāšanai, piemēram, ostas, iekšzemes ostas, lidostas un dzelzceļa termināļi</t>
        </is>
      </c>
      <c r="BP294" s="2" t="inlineStr">
        <is>
          <t>terminal tal-merkanzija</t>
        </is>
      </c>
      <c r="BQ294" s="2" t="inlineStr">
        <is>
          <t>3</t>
        </is>
      </c>
      <c r="BR294" s="2" t="inlineStr">
        <is>
          <t/>
        </is>
      </c>
      <c r="BS294" t="inlineStr">
        <is>
          <t>struttura mgħammra għat-trasbord bejn tal-anqas żewġ mezzi ta' trasport jew bejn żewġ sistemi ferrovjarji differenti, u għall-ħżin temporanju tal-merkanzija</t>
        </is>
      </c>
      <c r="BT294" s="2" t="inlineStr">
        <is>
          <t>vrachtterminal|
goederenterminal</t>
        </is>
      </c>
      <c r="BU294" s="2" t="inlineStr">
        <is>
          <t>3|
3</t>
        </is>
      </c>
      <c r="BV294" s="2" t="inlineStr">
        <is>
          <t xml:space="preserve">|
</t>
        </is>
      </c>
      <c r="BW294" t="inlineStr">
        <is>
          <t/>
        </is>
      </c>
      <c r="BX294" t="inlineStr">
        <is>
          <t/>
        </is>
      </c>
      <c r="BY294" t="inlineStr">
        <is>
          <t/>
        </is>
      </c>
      <c r="BZ294" t="inlineStr">
        <is>
          <t/>
        </is>
      </c>
      <c r="CA294" t="inlineStr">
        <is>
          <t/>
        </is>
      </c>
      <c r="CB294" s="2" t="inlineStr">
        <is>
          <t>terminal de mercadorias|
terminal para mercadorias</t>
        </is>
      </c>
      <c r="CC294" s="2" t="inlineStr">
        <is>
          <t>3|
3</t>
        </is>
      </c>
      <c r="CD294" s="2" t="inlineStr">
        <is>
          <t xml:space="preserve">|
</t>
        </is>
      </c>
      <c r="CE294" t="inlineStr">
        <is>
          <t/>
        </is>
      </c>
      <c r="CF294" t="inlineStr">
        <is>
          <t/>
        </is>
      </c>
      <c r="CG294" t="inlineStr">
        <is>
          <t/>
        </is>
      </c>
      <c r="CH294" t="inlineStr">
        <is>
          <t/>
        </is>
      </c>
      <c r="CI294" t="inlineStr">
        <is>
          <t/>
        </is>
      </c>
      <c r="CJ294" t="inlineStr">
        <is>
          <t/>
        </is>
      </c>
      <c r="CK294" t="inlineStr">
        <is>
          <t/>
        </is>
      </c>
      <c r="CL294" t="inlineStr">
        <is>
          <t/>
        </is>
      </c>
      <c r="CM294" t="inlineStr">
        <is>
          <t/>
        </is>
      </c>
      <c r="CN294" s="2" t="inlineStr">
        <is>
          <t>tovorni terminal</t>
        </is>
      </c>
      <c r="CO294" s="2" t="inlineStr">
        <is>
          <t>3</t>
        </is>
      </c>
      <c r="CP294" s="2" t="inlineStr">
        <is>
          <t/>
        </is>
      </c>
      <c r="CQ294" t="inlineStr">
        <is>
          <t>struktura, ki je opremljena za pretovarjanje med vsaj dvema načinoma 
prevoza ali med dvema različnima železniškima sistemoma in za začasno 
hrambo tovora, kot so na primer pristanišča, pristanišča na celinskih 
plovnih poteh, letališča in železniško-cestni terminali</t>
        </is>
      </c>
      <c r="CR294" s="2" t="inlineStr">
        <is>
          <t>godsterminal</t>
        </is>
      </c>
      <c r="CS294" s="2" t="inlineStr">
        <is>
          <t>3</t>
        </is>
      </c>
      <c r="CT294" s="2" t="inlineStr">
        <is>
          <t/>
        </is>
      </c>
      <c r="CU294" t="inlineStr">
        <is>
          <t>struktur som är utrustad för omlastning mellan minst två transportsätt eller mellan två olika järnvägssystem, och för tillfällig förvaring av gods, som kusthamnar, inlandshamnar, flygplatser och järnvägs-/vägterminaler</t>
        </is>
      </c>
    </row>
    <row r="295">
      <c r="A295" s="1" t="str">
        <f>HYPERLINK("https://iate.europa.eu/entry/result/3502983/all", "3502983")</f>
        <v>3502983</v>
      </c>
      <c r="B295" t="inlineStr">
        <is>
          <t>TRANSPORT</t>
        </is>
      </c>
      <c r="C295" t="inlineStr">
        <is>
          <t>TRANSPORT|land transport</t>
        </is>
      </c>
      <c r="D295" t="inlineStr">
        <is>
          <t/>
        </is>
      </c>
      <c r="E295" t="inlineStr">
        <is>
          <t/>
        </is>
      </c>
      <c r="F295" t="inlineStr">
        <is>
          <t/>
        </is>
      </c>
      <c r="G295" t="inlineStr">
        <is>
          <t/>
        </is>
      </c>
      <c r="H295" t="inlineStr">
        <is>
          <t/>
        </is>
      </c>
      <c r="I295" t="inlineStr">
        <is>
          <t/>
        </is>
      </c>
      <c r="J295" t="inlineStr">
        <is>
          <t/>
        </is>
      </c>
      <c r="K295" t="inlineStr">
        <is>
          <t/>
        </is>
      </c>
      <c r="L295" s="2" t="inlineStr">
        <is>
          <t>køretøj til vejtransport</t>
        </is>
      </c>
      <c r="M295" s="2" t="inlineStr">
        <is>
          <t>4</t>
        </is>
      </c>
      <c r="N295" s="2" t="inlineStr">
        <is>
          <t/>
        </is>
      </c>
      <c r="O295" t="inlineStr">
        <is>
          <t/>
        </is>
      </c>
      <c r="P295" t="inlineStr">
        <is>
          <t/>
        </is>
      </c>
      <c r="Q295" t="inlineStr">
        <is>
          <t/>
        </is>
      </c>
      <c r="R295" t="inlineStr">
        <is>
          <t/>
        </is>
      </c>
      <c r="S295" t="inlineStr">
        <is>
          <t/>
        </is>
      </c>
      <c r="T295" s="2" t="inlineStr">
        <is>
          <t>όχημα οδικών μεταφορών</t>
        </is>
      </c>
      <c r="U295" s="2" t="inlineStr">
        <is>
          <t>3</t>
        </is>
      </c>
      <c r="V295" s="2" t="inlineStr">
        <is>
          <t/>
        </is>
      </c>
      <c r="W295" t="inlineStr">
        <is>
          <t/>
        </is>
      </c>
      <c r="X295" s="2" t="inlineStr">
        <is>
          <t>road transport vehicle</t>
        </is>
      </c>
      <c r="Y295" s="2" t="inlineStr">
        <is>
          <t>3</t>
        </is>
      </c>
      <c r="Z295" s="2" t="inlineStr">
        <is>
          <t/>
        </is>
      </c>
      <c r="AA295" t="inlineStr">
        <is>
          <t>for the purposes of Directive 2009/33/EC,
category M motor vehicles designed and constructed primarily for the carriage
of passengers and their luggage, and category N motor vehicles designed and
constructed primarily for the carriage of goods</t>
        </is>
      </c>
      <c r="AB295" s="2" t="inlineStr">
        <is>
          <t>vehículo de transporte por carretera</t>
        </is>
      </c>
      <c r="AC295" s="2" t="inlineStr">
        <is>
          <t>3</t>
        </is>
      </c>
      <c r="AD295" s="2" t="inlineStr">
        <is>
          <t/>
        </is>
      </c>
      <c r="AE295" t="inlineStr">
        <is>
          <t>A efectos de la Propuesta revisada de Directiva relativa a la promoción de vehículos limpios y eficientes energéticamente de transporte por carretera, se entenderá por "vehículos de transporte por carretera", vehículos de turismo (M1) vehículos industriales ligeros (N1), vehículos pesados para el transporte de mercancías (N2, N3) y autobuses (M2, M3)</t>
        </is>
      </c>
      <c r="AF295" t="inlineStr">
        <is>
          <t/>
        </is>
      </c>
      <c r="AG295" t="inlineStr">
        <is>
          <t/>
        </is>
      </c>
      <c r="AH295" t="inlineStr">
        <is>
          <t/>
        </is>
      </c>
      <c r="AI295" t="inlineStr">
        <is>
          <t/>
        </is>
      </c>
      <c r="AJ295" t="inlineStr">
        <is>
          <t/>
        </is>
      </c>
      <c r="AK295" t="inlineStr">
        <is>
          <t/>
        </is>
      </c>
      <c r="AL295" t="inlineStr">
        <is>
          <t/>
        </is>
      </c>
      <c r="AM295" t="inlineStr">
        <is>
          <t/>
        </is>
      </c>
      <c r="AN295" s="2" t="inlineStr">
        <is>
          <t>véhicule de transport routier</t>
        </is>
      </c>
      <c r="AO295" s="2" t="inlineStr">
        <is>
          <t>3</t>
        </is>
      </c>
      <c r="AP295" s="2" t="inlineStr">
        <is>
          <t/>
        </is>
      </c>
      <c r="AQ295" t="inlineStr">
        <is>
          <t>véhicule appartenant à l'une des catégories suivantes: voitures particulières, véhicules utilitaires légers, poids lourds, autobus</t>
        </is>
      </c>
      <c r="AR295" t="inlineStr">
        <is>
          <t/>
        </is>
      </c>
      <c r="AS295" t="inlineStr">
        <is>
          <t/>
        </is>
      </c>
      <c r="AT295" t="inlineStr">
        <is>
          <t/>
        </is>
      </c>
      <c r="AU295" t="inlineStr">
        <is>
          <t/>
        </is>
      </c>
      <c r="AV295" s="2" t="inlineStr">
        <is>
          <t>vozilo za cestovni prijevoz</t>
        </is>
      </c>
      <c r="AW295" s="2" t="inlineStr">
        <is>
          <t>3</t>
        </is>
      </c>
      <c r="AX295" s="2" t="inlineStr">
        <is>
          <t/>
        </is>
      </c>
      <c r="AY295" t="inlineStr">
        <is>
          <t>vozilo obuhvaćeno sljedećim kategorijama: osobni automobili, laka gospodarska vozila, teška teretna vozila i autobusi</t>
        </is>
      </c>
      <c r="AZ295" t="inlineStr">
        <is>
          <t/>
        </is>
      </c>
      <c r="BA295" t="inlineStr">
        <is>
          <t/>
        </is>
      </c>
      <c r="BB295" t="inlineStr">
        <is>
          <t/>
        </is>
      </c>
      <c r="BC295" t="inlineStr">
        <is>
          <t/>
        </is>
      </c>
      <c r="BD295" t="inlineStr">
        <is>
          <t/>
        </is>
      </c>
      <c r="BE295" t="inlineStr">
        <is>
          <t/>
        </is>
      </c>
      <c r="BF295" t="inlineStr">
        <is>
          <t/>
        </is>
      </c>
      <c r="BG295" t="inlineStr">
        <is>
          <t/>
        </is>
      </c>
      <c r="BH295" t="inlineStr">
        <is>
          <t/>
        </is>
      </c>
      <c r="BI295" t="inlineStr">
        <is>
          <t/>
        </is>
      </c>
      <c r="BJ295" t="inlineStr">
        <is>
          <t/>
        </is>
      </c>
      <c r="BK295" t="inlineStr">
        <is>
          <t/>
        </is>
      </c>
      <c r="BL295" s="2" t="inlineStr">
        <is>
          <t>autotransporta līdzeklis|
ceļu transportlīdzeklis</t>
        </is>
      </c>
      <c r="BM295" s="2" t="inlineStr">
        <is>
          <t>3|
2</t>
        </is>
      </c>
      <c r="BN295" s="2" t="inlineStr">
        <is>
          <t xml:space="preserve">|
</t>
        </is>
      </c>
      <c r="BO295" t="inlineStr">
        <is>
          <t>Direktīvas projektā "ceļu transportlīdzekļi" ir vieglie pasažieru automobiļi, vieglie komerciālie transportlīdzekļi, autobus un smagie kravas transportlīdzekļi.</t>
        </is>
      </c>
      <c r="BP295" t="inlineStr">
        <is>
          <t/>
        </is>
      </c>
      <c r="BQ295" t="inlineStr">
        <is>
          <t/>
        </is>
      </c>
      <c r="BR295" t="inlineStr">
        <is>
          <t/>
        </is>
      </c>
      <c r="BS295" t="inlineStr">
        <is>
          <t/>
        </is>
      </c>
      <c r="BT295" t="inlineStr">
        <is>
          <t/>
        </is>
      </c>
      <c r="BU295" t="inlineStr">
        <is>
          <t/>
        </is>
      </c>
      <c r="BV295" t="inlineStr">
        <is>
          <t/>
        </is>
      </c>
      <c r="BW295" t="inlineStr">
        <is>
          <t/>
        </is>
      </c>
      <c r="BX295" s="2" t="inlineStr">
        <is>
          <t>pojazd transportu drogowego</t>
        </is>
      </c>
      <c r="BY295" s="2" t="inlineStr">
        <is>
          <t>3</t>
        </is>
      </c>
      <c r="BZ295" s="2" t="inlineStr">
        <is>
          <t/>
        </is>
      </c>
      <c r="CA295" t="inlineStr">
        <is>
          <t>pojazd należący do jednej z następujących kategorii: samochody osobowe, lekkie pojazdy ciężarowe, pojazdy ciężarowe o dużej ładowności, autobusy</t>
        </is>
      </c>
      <c r="CB295" t="inlineStr">
        <is>
          <t/>
        </is>
      </c>
      <c r="CC295" t="inlineStr">
        <is>
          <t/>
        </is>
      </c>
      <c r="CD295" t="inlineStr">
        <is>
          <t/>
        </is>
      </c>
      <c r="CE295" t="inlineStr">
        <is>
          <t/>
        </is>
      </c>
      <c r="CF295" t="inlineStr">
        <is>
          <t/>
        </is>
      </c>
      <c r="CG295" t="inlineStr">
        <is>
          <t/>
        </is>
      </c>
      <c r="CH295" t="inlineStr">
        <is>
          <t/>
        </is>
      </c>
      <c r="CI295" t="inlineStr">
        <is>
          <t/>
        </is>
      </c>
      <c r="CJ295" t="inlineStr">
        <is>
          <t/>
        </is>
      </c>
      <c r="CK295" t="inlineStr">
        <is>
          <t/>
        </is>
      </c>
      <c r="CL295" t="inlineStr">
        <is>
          <t/>
        </is>
      </c>
      <c r="CM295" t="inlineStr">
        <is>
          <t/>
        </is>
      </c>
      <c r="CN295" t="inlineStr">
        <is>
          <t/>
        </is>
      </c>
      <c r="CO295" t="inlineStr">
        <is>
          <t/>
        </is>
      </c>
      <c r="CP295" t="inlineStr">
        <is>
          <t/>
        </is>
      </c>
      <c r="CQ295" t="inlineStr">
        <is>
          <t/>
        </is>
      </c>
      <c r="CR295" t="inlineStr">
        <is>
          <t/>
        </is>
      </c>
      <c r="CS295" t="inlineStr">
        <is>
          <t/>
        </is>
      </c>
      <c r="CT295" t="inlineStr">
        <is>
          <t/>
        </is>
      </c>
      <c r="CU295" t="inlineStr">
        <is>
          <t/>
        </is>
      </c>
    </row>
    <row r="296">
      <c r="A296" s="1" t="str">
        <f>HYPERLINK("https://iate.europa.eu/entry/result/826601/all", "826601")</f>
        <v>826601</v>
      </c>
      <c r="B296" t="inlineStr">
        <is>
          <t>TRANSPORT</t>
        </is>
      </c>
      <c r="C296" t="inlineStr">
        <is>
          <t>TRANSPORT|land transport|land transport|road transport;TRANSPORT</t>
        </is>
      </c>
      <c r="D296" s="2" t="inlineStr">
        <is>
          <t>пътно превозно средство</t>
        </is>
      </c>
      <c r="E296" s="2" t="inlineStr">
        <is>
          <t>3</t>
        </is>
      </c>
      <c r="F296" s="2" t="inlineStr">
        <is>
          <t/>
        </is>
      </c>
      <c r="G296" t="inlineStr">
        <is>
          <t/>
        </is>
      </c>
      <c r="H296" s="2" t="inlineStr">
        <is>
          <t>silniční vozidlo</t>
        </is>
      </c>
      <c r="I296" s="2" t="inlineStr">
        <is>
          <t>3</t>
        </is>
      </c>
      <c r="J296" s="2" t="inlineStr">
        <is>
          <t/>
        </is>
      </c>
      <c r="K296" t="inlineStr">
        <is>
          <t>motorové nebo nemotorové vozidlo, které je vyrobené za účelem provozu na pozemních komunikacích pro přepravu osob, zvířat nebo věcí</t>
        </is>
      </c>
      <c r="L296" s="2" t="inlineStr">
        <is>
          <t>vejkøretøj</t>
        </is>
      </c>
      <c r="M296" s="2" t="inlineStr">
        <is>
          <t>4</t>
        </is>
      </c>
      <c r="N296" s="2" t="inlineStr">
        <is>
          <t/>
        </is>
      </c>
      <c r="O296" t="inlineStr">
        <is>
          <t/>
        </is>
      </c>
      <c r="P296" s="2" t="inlineStr">
        <is>
          <t>Strassenfahrzeug|
Straßenfahrzeug|
Straßenfahrzeuge</t>
        </is>
      </c>
      <c r="Q296" s="2" t="inlineStr">
        <is>
          <t>3|
3|
2</t>
        </is>
      </c>
      <c r="R296" s="2" t="inlineStr">
        <is>
          <t xml:space="preserve">|
|
</t>
        </is>
      </c>
      <c r="S296" t="inlineStr">
        <is>
          <t/>
        </is>
      </c>
      <c r="T296" s="2" t="inlineStr">
        <is>
          <t>οδικό όχημα</t>
        </is>
      </c>
      <c r="U296" s="2" t="inlineStr">
        <is>
          <t>3</t>
        </is>
      </c>
      <c r="V296" s="2" t="inlineStr">
        <is>
          <t/>
        </is>
      </c>
      <c r="W296" t="inlineStr">
        <is>
          <t>μεταφορικό ή άλλων χρήσεων μέσο που κινείται σε οδούς και σε χώρους που χρησιμοποιούνται για δημόσια κυκλοφορία οχημάτων, πεζών και ζώων και οδηγείται από πρόσωπο, με εξαίρεση των μέσων που χρησιμοποιούνται για τη μεταφορά βρεφών και ατόμων με μειωμένη κινητικότητα</t>
        </is>
      </c>
      <c r="X296" s="2" t="inlineStr">
        <is>
          <t>road vehicle</t>
        </is>
      </c>
      <c r="Y296" s="2" t="inlineStr">
        <is>
          <t>3</t>
        </is>
      </c>
      <c r="Z296" s="2" t="inlineStr">
        <is>
          <t/>
        </is>
      </c>
      <c r="AA296" t="inlineStr">
        <is>
          <t>a vehicle running on wheels and intended for use on roads.</t>
        </is>
      </c>
      <c r="AB296" s="2" t="inlineStr">
        <is>
          <t>vehículo de carretera</t>
        </is>
      </c>
      <c r="AC296" s="2" t="inlineStr">
        <is>
          <t>3</t>
        </is>
      </c>
      <c r="AD296" s="2" t="inlineStr">
        <is>
          <t/>
        </is>
      </c>
      <c r="AE296" t="inlineStr">
        <is>
          <t/>
        </is>
      </c>
      <c r="AF296" t="inlineStr">
        <is>
          <t/>
        </is>
      </c>
      <c r="AG296" t="inlineStr">
        <is>
          <t/>
        </is>
      </c>
      <c r="AH296" t="inlineStr">
        <is>
          <t/>
        </is>
      </c>
      <c r="AI296" t="inlineStr">
        <is>
          <t/>
        </is>
      </c>
      <c r="AJ296" s="2" t="inlineStr">
        <is>
          <t>maantiekulkuneuvo|
maantieajoneuvo</t>
        </is>
      </c>
      <c r="AK296" s="2" t="inlineStr">
        <is>
          <t>3|
3</t>
        </is>
      </c>
      <c r="AL296" s="2" t="inlineStr">
        <is>
          <t xml:space="preserve">|
</t>
        </is>
      </c>
      <c r="AM296" t="inlineStr">
        <is>
          <t>1) tieliikenteessä käytettävä (moottori)ajoneuvo tai ajoneuvoyhdistelmä, myös esim. perävaunu 2) moottorikäyttöinen maantiekulkuneuvo tai sellaisen vedettäväksi tarkoitettu perävaunu tai puoliperävaunu</t>
        </is>
      </c>
      <c r="AN296" s="2" t="inlineStr">
        <is>
          <t>véhicule routier|
véhicules routiers</t>
        </is>
      </c>
      <c r="AO296" s="2" t="inlineStr">
        <is>
          <t>3|
2</t>
        </is>
      </c>
      <c r="AP296" s="2" t="inlineStr">
        <is>
          <t xml:space="preserve">|
</t>
        </is>
      </c>
      <c r="AQ296" t="inlineStr">
        <is>
          <t>non seulement un véhicule routier à moteur, mais aussi toute remorque ou semi-remorque conçue pour y être attelée</t>
        </is>
      </c>
      <c r="AR296" s="2" t="inlineStr">
        <is>
          <t>feithicil bhóthair</t>
        </is>
      </c>
      <c r="AS296" s="2" t="inlineStr">
        <is>
          <t>3</t>
        </is>
      </c>
      <c r="AT296" s="2" t="inlineStr">
        <is>
          <t/>
        </is>
      </c>
      <c r="AU296" t="inlineStr">
        <is>
          <t/>
        </is>
      </c>
      <c r="AV296" s="2" t="inlineStr">
        <is>
          <t>cestovno vozilo</t>
        </is>
      </c>
      <c r="AW296" s="2" t="inlineStr">
        <is>
          <t>3</t>
        </is>
      </c>
      <c r="AX296" s="2" t="inlineStr">
        <is>
          <t/>
        </is>
      </c>
      <c r="AY296" t="inlineStr">
        <is>
          <t/>
        </is>
      </c>
      <c r="AZ296" t="inlineStr">
        <is>
          <t/>
        </is>
      </c>
      <c r="BA296" t="inlineStr">
        <is>
          <t/>
        </is>
      </c>
      <c r="BB296" t="inlineStr">
        <is>
          <t/>
        </is>
      </c>
      <c r="BC296" t="inlineStr">
        <is>
          <t/>
        </is>
      </c>
      <c r="BD296" s="2" t="inlineStr">
        <is>
          <t>veicolo stradale</t>
        </is>
      </c>
      <c r="BE296" s="2" t="inlineStr">
        <is>
          <t>3</t>
        </is>
      </c>
      <c r="BF296" s="2" t="inlineStr">
        <is>
          <t/>
        </is>
      </c>
      <c r="BG296" t="inlineStr">
        <is>
          <t/>
        </is>
      </c>
      <c r="BH296" s="2" t="inlineStr">
        <is>
          <t>kelių transporto priemonė</t>
        </is>
      </c>
      <c r="BI296" s="2" t="inlineStr">
        <is>
          <t>3</t>
        </is>
      </c>
      <c r="BJ296" s="2" t="inlineStr">
        <is>
          <t/>
        </is>
      </c>
      <c r="BK296" t="inlineStr">
        <is>
          <t>variklio varoma kelių transporto priemonė, taip pat priekaba ar puspriekabė, kurios gali būti tempiamos tokios transporto priemonės</t>
        </is>
      </c>
      <c r="BL296" t="inlineStr">
        <is>
          <t/>
        </is>
      </c>
      <c r="BM296" t="inlineStr">
        <is>
          <t/>
        </is>
      </c>
      <c r="BN296" t="inlineStr">
        <is>
          <t/>
        </is>
      </c>
      <c r="BO296" t="inlineStr">
        <is>
          <t/>
        </is>
      </c>
      <c r="BP296" t="inlineStr">
        <is>
          <t/>
        </is>
      </c>
      <c r="BQ296" t="inlineStr">
        <is>
          <t/>
        </is>
      </c>
      <c r="BR296" t="inlineStr">
        <is>
          <t/>
        </is>
      </c>
      <c r="BS296" t="inlineStr">
        <is>
          <t/>
        </is>
      </c>
      <c r="BT296" s="2" t="inlineStr">
        <is>
          <t>wegvervoermiddel|
wegvoertuig</t>
        </is>
      </c>
      <c r="BU296" s="2" t="inlineStr">
        <is>
          <t>1|
3</t>
        </is>
      </c>
      <c r="BV296" s="2" t="inlineStr">
        <is>
          <t xml:space="preserve">|
</t>
        </is>
      </c>
      <c r="BW296" t="inlineStr">
        <is>
          <t/>
        </is>
      </c>
      <c r="BX296" s="2" t="inlineStr">
        <is>
          <t>pojazdy drogowe|
pojazd drogowy</t>
        </is>
      </c>
      <c r="BY296" s="2" t="inlineStr">
        <is>
          <t>3|
1</t>
        </is>
      </c>
      <c r="BZ296" s="2" t="inlineStr">
        <is>
          <t xml:space="preserve">|
</t>
        </is>
      </c>
      <c r="CA296" t="inlineStr">
        <is>
          <t/>
        </is>
      </c>
      <c r="CB296" s="2" t="inlineStr">
        <is>
          <t>veículo rodoviário</t>
        </is>
      </c>
      <c r="CC296" s="2" t="inlineStr">
        <is>
          <t>1</t>
        </is>
      </c>
      <c r="CD296" s="2" t="inlineStr">
        <is>
          <t/>
        </is>
      </c>
      <c r="CE296" t="inlineStr">
        <is>
          <t/>
        </is>
      </c>
      <c r="CF296" s="2" t="inlineStr">
        <is>
          <t>vehicul rutier</t>
        </is>
      </c>
      <c r="CG296" s="2" t="inlineStr">
        <is>
          <t>3</t>
        </is>
      </c>
      <c r="CH296" s="2" t="inlineStr">
        <is>
          <t/>
        </is>
      </c>
      <c r="CI296" t="inlineStr">
        <is>
          <t/>
        </is>
      </c>
      <c r="CJ296" s="2" t="inlineStr">
        <is>
          <t>cestné vozidlo</t>
        </is>
      </c>
      <c r="CK296" s="2" t="inlineStr">
        <is>
          <t>3</t>
        </is>
      </c>
      <c r="CL296" s="2" t="inlineStr">
        <is>
          <t/>
        </is>
      </c>
      <c r="CM296" t="inlineStr">
        <is>
          <t>motorové cestné vozidlá, ale aj akékoľvek prívesy alebo návesy určené na pripojenie k nim</t>
        </is>
      </c>
      <c r="CN296" t="inlineStr">
        <is>
          <t/>
        </is>
      </c>
      <c r="CO296" t="inlineStr">
        <is>
          <t/>
        </is>
      </c>
      <c r="CP296" t="inlineStr">
        <is>
          <t/>
        </is>
      </c>
      <c r="CQ296" t="inlineStr">
        <is>
          <t/>
        </is>
      </c>
      <c r="CR296" t="inlineStr">
        <is>
          <t/>
        </is>
      </c>
      <c r="CS296" t="inlineStr">
        <is>
          <t/>
        </is>
      </c>
      <c r="CT296" t="inlineStr">
        <is>
          <t/>
        </is>
      </c>
      <c r="CU296" t="inlineStr">
        <is>
          <t/>
        </is>
      </c>
    </row>
    <row r="297">
      <c r="A297" s="1" t="str">
        <f>HYPERLINK("https://iate.europa.eu/entry/result/1695558/all", "1695558")</f>
        <v>1695558</v>
      </c>
      <c r="B297" t="inlineStr">
        <is>
          <t>EDUCATION AND COMMUNICATIONS</t>
        </is>
      </c>
      <c r="C297" t="inlineStr">
        <is>
          <t>EDUCATION AND COMMUNICATIONS|information technology and data processing|information technology industry|software</t>
        </is>
      </c>
      <c r="D297" t="inlineStr">
        <is>
          <t/>
        </is>
      </c>
      <c r="E297" t="inlineStr">
        <is>
          <t/>
        </is>
      </c>
      <c r="F297" t="inlineStr">
        <is>
          <t/>
        </is>
      </c>
      <c r="G297" t="inlineStr">
        <is>
          <t/>
        </is>
      </c>
      <c r="H297" t="inlineStr">
        <is>
          <t/>
        </is>
      </c>
      <c r="I297" t="inlineStr">
        <is>
          <t/>
        </is>
      </c>
      <c r="J297" t="inlineStr">
        <is>
          <t/>
        </is>
      </c>
      <c r="K297" t="inlineStr">
        <is>
          <t/>
        </is>
      </c>
      <c r="L297" s="2" t="inlineStr">
        <is>
          <t>back-end-programmel|
back-end-software|
back-end</t>
        </is>
      </c>
      <c r="M297" s="2" t="inlineStr">
        <is>
          <t>3|
3|
3</t>
        </is>
      </c>
      <c r="N297" s="2" t="inlineStr">
        <is>
          <t xml:space="preserve">|
|
</t>
        </is>
      </c>
      <c r="O297" t="inlineStr">
        <is>
          <t/>
        </is>
      </c>
      <c r="P297" s="2" t="inlineStr">
        <is>
          <t>Backend</t>
        </is>
      </c>
      <c r="Q297" s="2" t="inlineStr">
        <is>
          <t>3</t>
        </is>
      </c>
      <c r="R297" s="2" t="inlineStr">
        <is>
          <t/>
        </is>
      </c>
      <c r="S297" t="inlineStr">
        <is>
          <t/>
        </is>
      </c>
      <c r="T297" s="2" t="inlineStr">
        <is>
          <t>νωτιαίο άκρο</t>
        </is>
      </c>
      <c r="U297" s="2" t="inlineStr">
        <is>
          <t>3</t>
        </is>
      </c>
      <c r="V297" s="2" t="inlineStr">
        <is>
          <t/>
        </is>
      </c>
      <c r="W297" t="inlineStr">
        <is>
          <t/>
        </is>
      </c>
      <c r="X297" s="2" t="inlineStr">
        <is>
          <t>backend|
back-end</t>
        </is>
      </c>
      <c r="Y297" s="2" t="inlineStr">
        <is>
          <t>1|
3</t>
        </is>
      </c>
      <c r="Z297" s="2" t="inlineStr">
        <is>
          <t xml:space="preserve">|
</t>
        </is>
      </c>
      <c r="AA297" t="inlineStr">
        <is>
          <t>software performing either the final stage in a process, or a task not apparent to the user</t>
        </is>
      </c>
      <c r="AB297" s="2" t="inlineStr">
        <is>
          <t>trasero final</t>
        </is>
      </c>
      <c r="AC297" s="2" t="inlineStr">
        <is>
          <t>0</t>
        </is>
      </c>
      <c r="AD297" s="2" t="inlineStr">
        <is>
          <t/>
        </is>
      </c>
      <c r="AE297" t="inlineStr">
        <is>
          <t>servidor posterior que almacena los datos a los que se accede desde un Front-end</t>
        </is>
      </c>
      <c r="AF297" t="inlineStr">
        <is>
          <t/>
        </is>
      </c>
      <c r="AG297" t="inlineStr">
        <is>
          <t/>
        </is>
      </c>
      <c r="AH297" t="inlineStr">
        <is>
          <t/>
        </is>
      </c>
      <c r="AI297" t="inlineStr">
        <is>
          <t/>
        </is>
      </c>
      <c r="AJ297" s="2" t="inlineStr">
        <is>
          <t>taustaohjelma</t>
        </is>
      </c>
      <c r="AK297" s="2" t="inlineStr">
        <is>
          <t>3</t>
        </is>
      </c>
      <c r="AL297" s="2" t="inlineStr">
        <is>
          <t/>
        </is>
      </c>
      <c r="AM297" t="inlineStr">
        <is>
          <t/>
        </is>
      </c>
      <c r="AN297" s="2" t="inlineStr">
        <is>
          <t>arrière-plan</t>
        </is>
      </c>
      <c r="AO297" s="2" t="inlineStr">
        <is>
          <t>3</t>
        </is>
      </c>
      <c r="AP297" s="2" t="inlineStr">
        <is>
          <t/>
        </is>
      </c>
      <c r="AQ297" t="inlineStr">
        <is>
          <t>système fonctionnant en arrière-plan (et qui n'est donc pas visible pour les utilisateurs), qui traite et transmet les données à l'interface utilisateur, à l'appareil ou au véhicule</t>
        </is>
      </c>
      <c r="AR297" t="inlineStr">
        <is>
          <t/>
        </is>
      </c>
      <c r="AS297" t="inlineStr">
        <is>
          <t/>
        </is>
      </c>
      <c r="AT297" t="inlineStr">
        <is>
          <t/>
        </is>
      </c>
      <c r="AU297" t="inlineStr">
        <is>
          <t/>
        </is>
      </c>
      <c r="AV297" t="inlineStr">
        <is>
          <t/>
        </is>
      </c>
      <c r="AW297" t="inlineStr">
        <is>
          <t/>
        </is>
      </c>
      <c r="AX297" t="inlineStr">
        <is>
          <t/>
        </is>
      </c>
      <c r="AY297" t="inlineStr">
        <is>
          <t/>
        </is>
      </c>
      <c r="AZ297" s="2" t="inlineStr">
        <is>
          <t>back-end</t>
        </is>
      </c>
      <c r="BA297" s="2" t="inlineStr">
        <is>
          <t>3</t>
        </is>
      </c>
      <c r="BB297" s="2" t="inlineStr">
        <is>
          <t/>
        </is>
      </c>
      <c r="BC297" t="inlineStr">
        <is>
          <t>adott rendszer alsóbb, a tényleges feldolgozást végző rétege</t>
        </is>
      </c>
      <c r="BD297" t="inlineStr">
        <is>
          <t/>
        </is>
      </c>
      <c r="BE297" t="inlineStr">
        <is>
          <t/>
        </is>
      </c>
      <c r="BF297" t="inlineStr">
        <is>
          <t/>
        </is>
      </c>
      <c r="BG297" t="inlineStr">
        <is>
          <t/>
        </is>
      </c>
      <c r="BH297" t="inlineStr">
        <is>
          <t/>
        </is>
      </c>
      <c r="BI297" t="inlineStr">
        <is>
          <t/>
        </is>
      </c>
      <c r="BJ297" t="inlineStr">
        <is>
          <t/>
        </is>
      </c>
      <c r="BK297" t="inlineStr">
        <is>
          <t/>
        </is>
      </c>
      <c r="BL297" t="inlineStr">
        <is>
          <t/>
        </is>
      </c>
      <c r="BM297" t="inlineStr">
        <is>
          <t/>
        </is>
      </c>
      <c r="BN297" t="inlineStr">
        <is>
          <t/>
        </is>
      </c>
      <c r="BO297" t="inlineStr">
        <is>
          <t/>
        </is>
      </c>
      <c r="BP297" t="inlineStr">
        <is>
          <t/>
        </is>
      </c>
      <c r="BQ297" t="inlineStr">
        <is>
          <t/>
        </is>
      </c>
      <c r="BR297" t="inlineStr">
        <is>
          <t/>
        </is>
      </c>
      <c r="BS297" t="inlineStr">
        <is>
          <t/>
        </is>
      </c>
      <c r="BT297" s="2" t="inlineStr">
        <is>
          <t>achtergrondtaak</t>
        </is>
      </c>
      <c r="BU297" s="2" t="inlineStr">
        <is>
          <t>3</t>
        </is>
      </c>
      <c r="BV297" s="2" t="inlineStr">
        <is>
          <t/>
        </is>
      </c>
      <c r="BW297" t="inlineStr">
        <is>
          <t/>
        </is>
      </c>
      <c r="BX297" s="2" t="inlineStr">
        <is>
          <t>procesor końcowy</t>
        </is>
      </c>
      <c r="BY297" s="2" t="inlineStr">
        <is>
          <t>2</t>
        </is>
      </c>
      <c r="BZ297" s="2" t="inlineStr">
        <is>
          <t/>
        </is>
      </c>
      <c r="CA297" t="inlineStr">
        <is>
          <t/>
        </is>
      </c>
      <c r="CB297" s="2" t="inlineStr">
        <is>
          <t>apoio de retaguarda</t>
        </is>
      </c>
      <c r="CC297" s="2" t="inlineStr">
        <is>
          <t>3</t>
        </is>
      </c>
      <c r="CD297" s="2" t="inlineStr">
        <is>
          <t/>
        </is>
      </c>
      <c r="CE297" t="inlineStr">
        <is>
          <t/>
        </is>
      </c>
      <c r="CF297" t="inlineStr">
        <is>
          <t/>
        </is>
      </c>
      <c r="CG297" t="inlineStr">
        <is>
          <t/>
        </is>
      </c>
      <c r="CH297" t="inlineStr">
        <is>
          <t/>
        </is>
      </c>
      <c r="CI297" t="inlineStr">
        <is>
          <t/>
        </is>
      </c>
      <c r="CJ297" t="inlineStr">
        <is>
          <t/>
        </is>
      </c>
      <c r="CK297" t="inlineStr">
        <is>
          <t/>
        </is>
      </c>
      <c r="CL297" t="inlineStr">
        <is>
          <t/>
        </is>
      </c>
      <c r="CM297" t="inlineStr">
        <is>
          <t/>
        </is>
      </c>
      <c r="CN297" t="inlineStr">
        <is>
          <t/>
        </is>
      </c>
      <c r="CO297" t="inlineStr">
        <is>
          <t/>
        </is>
      </c>
      <c r="CP297" t="inlineStr">
        <is>
          <t/>
        </is>
      </c>
      <c r="CQ297" t="inlineStr">
        <is>
          <t/>
        </is>
      </c>
      <c r="CR297" s="2" t="inlineStr">
        <is>
          <t>backend|
back-end</t>
        </is>
      </c>
      <c r="CS297" s="2" t="inlineStr">
        <is>
          <t>3|
3</t>
        </is>
      </c>
      <c r="CT297" s="2" t="inlineStr">
        <is>
          <t xml:space="preserve">|
</t>
        </is>
      </c>
      <c r="CU297" t="inlineStr">
        <is>
          <t>administrationsdel, grundsystem, bakände. Servrar och databaser som inte är synliga för slutanvändaren, men som är grunden för frontend, frontsystemet</t>
        </is>
      </c>
    </row>
    <row r="298">
      <c r="A298" s="1" t="str">
        <f>HYPERLINK("https://iate.europa.eu/entry/result/3608563/all", "3608563")</f>
        <v>3608563</v>
      </c>
      <c r="B298" t="inlineStr">
        <is>
          <t>ENVIRONMENT</t>
        </is>
      </c>
      <c r="C298" t="inlineStr">
        <is>
          <t>ENVIRONMENT|deterioration of the environment|nuisance|pollutant|atmospheric pollutant</t>
        </is>
      </c>
      <c r="D298" t="inlineStr">
        <is>
          <t/>
        </is>
      </c>
      <c r="E298" t="inlineStr">
        <is>
          <t/>
        </is>
      </c>
      <c r="F298" t="inlineStr">
        <is>
          <t/>
        </is>
      </c>
      <c r="G298" t="inlineStr">
        <is>
          <t/>
        </is>
      </c>
      <c r="H298" t="inlineStr">
        <is>
          <t/>
        </is>
      </c>
      <c r="I298" t="inlineStr">
        <is>
          <t/>
        </is>
      </c>
      <c r="J298" t="inlineStr">
        <is>
          <t/>
        </is>
      </c>
      <c r="K298" t="inlineStr">
        <is>
          <t/>
        </is>
      </c>
      <c r="L298" t="inlineStr">
        <is>
          <t/>
        </is>
      </c>
      <c r="M298" t="inlineStr">
        <is>
          <t/>
        </is>
      </c>
      <c r="N298" t="inlineStr">
        <is>
          <t/>
        </is>
      </c>
      <c r="O298" t="inlineStr">
        <is>
          <t/>
        </is>
      </c>
      <c r="P298" t="inlineStr">
        <is>
          <t/>
        </is>
      </c>
      <c r="Q298" t="inlineStr">
        <is>
          <t/>
        </is>
      </c>
      <c r="R298" t="inlineStr">
        <is>
          <t/>
        </is>
      </c>
      <c r="S298" t="inlineStr">
        <is>
          <t/>
        </is>
      </c>
      <c r="T298" t="inlineStr">
        <is>
          <t/>
        </is>
      </c>
      <c r="U298" t="inlineStr">
        <is>
          <t/>
        </is>
      </c>
      <c r="V298" t="inlineStr">
        <is>
          <t/>
        </is>
      </c>
      <c r="W298" t="inlineStr">
        <is>
          <t/>
        </is>
      </c>
      <c r="X298" s="2" t="inlineStr">
        <is>
          <t>specific emissions reference target</t>
        </is>
      </c>
      <c r="Y298" s="2" t="inlineStr">
        <is>
          <t>3</t>
        </is>
      </c>
      <c r="Z298" s="2" t="inlineStr">
        <is>
          <t/>
        </is>
      </c>
      <c r="AA298" t="inlineStr">
        <is>
          <t>specific emissions reference target of CO&lt;sub&gt;2&lt;/sub&gt;
determined in accordance with point 6.2.1 of the Annex to ...</t>
        </is>
      </c>
      <c r="AB298" t="inlineStr">
        <is>
          <t/>
        </is>
      </c>
      <c r="AC298" t="inlineStr">
        <is>
          <t/>
        </is>
      </c>
      <c r="AD298" t="inlineStr">
        <is>
          <t/>
        </is>
      </c>
      <c r="AE298" t="inlineStr">
        <is>
          <t/>
        </is>
      </c>
      <c r="AF298" t="inlineStr">
        <is>
          <t/>
        </is>
      </c>
      <c r="AG298" t="inlineStr">
        <is>
          <t/>
        </is>
      </c>
      <c r="AH298" t="inlineStr">
        <is>
          <t/>
        </is>
      </c>
      <c r="AI298" t="inlineStr">
        <is>
          <t/>
        </is>
      </c>
      <c r="AJ298" s="2" t="inlineStr">
        <is>
          <t>vertailupäästötavoite</t>
        </is>
      </c>
      <c r="AK298" s="2" t="inlineStr">
        <is>
          <t>3</t>
        </is>
      </c>
      <c r="AL298" s="2" t="inlineStr">
        <is>
          <t/>
        </is>
      </c>
      <c r="AM298" t="inlineStr">
        <is>
          <t/>
        </is>
      </c>
      <c r="AN298" t="inlineStr">
        <is>
          <t/>
        </is>
      </c>
      <c r="AO298" t="inlineStr">
        <is>
          <t/>
        </is>
      </c>
      <c r="AP298" t="inlineStr">
        <is>
          <t/>
        </is>
      </c>
      <c r="AQ298" t="inlineStr">
        <is>
          <t/>
        </is>
      </c>
      <c r="AR298" s="2" t="inlineStr">
        <is>
          <t>sprioc thagartha i leith astaíochtaí sonracha</t>
        </is>
      </c>
      <c r="AS298" s="2" t="inlineStr">
        <is>
          <t>3</t>
        </is>
      </c>
      <c r="AT298" s="2" t="inlineStr">
        <is>
          <t/>
        </is>
      </c>
      <c r="AU298" t="inlineStr">
        <is>
          <t/>
        </is>
      </c>
      <c r="AV298" t="inlineStr">
        <is>
          <t/>
        </is>
      </c>
      <c r="AW298" t="inlineStr">
        <is>
          <t/>
        </is>
      </c>
      <c r="AX298" t="inlineStr">
        <is>
          <t/>
        </is>
      </c>
      <c r="AY298" t="inlineStr">
        <is>
          <t/>
        </is>
      </c>
      <c r="AZ298" s="2" t="inlineStr">
        <is>
          <t>fajlagos kibocsátási referencia-célérték</t>
        </is>
      </c>
      <c r="BA298" s="2" t="inlineStr">
        <is>
          <t>3</t>
        </is>
      </c>
      <c r="BB298" s="2" t="inlineStr">
        <is>
          <t>proposed</t>
        </is>
      </c>
      <c r="BC298" t="inlineStr">
        <is>
          <t/>
        </is>
      </c>
      <c r="BD298" t="inlineStr">
        <is>
          <t/>
        </is>
      </c>
      <c r="BE298" t="inlineStr">
        <is>
          <t/>
        </is>
      </c>
      <c r="BF298" t="inlineStr">
        <is>
          <t/>
        </is>
      </c>
      <c r="BG298" t="inlineStr">
        <is>
          <t/>
        </is>
      </c>
      <c r="BH298" t="inlineStr">
        <is>
          <t/>
        </is>
      </c>
      <c r="BI298" t="inlineStr">
        <is>
          <t/>
        </is>
      </c>
      <c r="BJ298" t="inlineStr">
        <is>
          <t/>
        </is>
      </c>
      <c r="BK298" t="inlineStr">
        <is>
          <t/>
        </is>
      </c>
      <c r="BL298" t="inlineStr">
        <is>
          <t/>
        </is>
      </c>
      <c r="BM298" t="inlineStr">
        <is>
          <t/>
        </is>
      </c>
      <c r="BN298" t="inlineStr">
        <is>
          <t/>
        </is>
      </c>
      <c r="BO298" t="inlineStr">
        <is>
          <t/>
        </is>
      </c>
      <c r="BP298" t="inlineStr">
        <is>
          <t/>
        </is>
      </c>
      <c r="BQ298" t="inlineStr">
        <is>
          <t/>
        </is>
      </c>
      <c r="BR298" t="inlineStr">
        <is>
          <t/>
        </is>
      </c>
      <c r="BS298" t="inlineStr">
        <is>
          <t/>
        </is>
      </c>
      <c r="BT298" t="inlineStr">
        <is>
          <t/>
        </is>
      </c>
      <c r="BU298" t="inlineStr">
        <is>
          <t/>
        </is>
      </c>
      <c r="BV298" t="inlineStr">
        <is>
          <t/>
        </is>
      </c>
      <c r="BW298" t="inlineStr">
        <is>
          <t/>
        </is>
      </c>
      <c r="BX298" s="2" t="inlineStr">
        <is>
          <t>referencyjny docelowy indywidualny poziom emisji</t>
        </is>
      </c>
      <c r="BY298" s="2" t="inlineStr">
        <is>
          <t>3</t>
        </is>
      </c>
      <c r="BZ298" s="2" t="inlineStr">
        <is>
          <t/>
        </is>
      </c>
      <c r="CA298" t="inlineStr">
        <is>
          <t/>
        </is>
      </c>
      <c r="CB298" s="2" t="inlineStr">
        <is>
          <t>objetivo de emissões específicas de referência</t>
        </is>
      </c>
      <c r="CC298" s="2" t="inlineStr">
        <is>
          <t>3</t>
        </is>
      </c>
      <c r="CD298" s="2" t="inlineStr">
        <is>
          <t/>
        </is>
      </c>
      <c r="CE298" t="inlineStr">
        <is>
          <t>Objetivo de emissões específicas de CO&lt;sub&gt;2&lt;/sub&gt; de referência determinado nos termos do ponto 6.2.1 do anexo do &lt;a href="https://eur-lex.europa.eu/legal-content/PT/TXT/?uri=CELEX%3A32019R0631&amp;amp;from=PT" target="_blank"&gt;Regulamento (UE) 2019/631&lt;/a&gt;.</t>
        </is>
      </c>
      <c r="CF298" t="inlineStr">
        <is>
          <t/>
        </is>
      </c>
      <c r="CG298" t="inlineStr">
        <is>
          <t/>
        </is>
      </c>
      <c r="CH298" t="inlineStr">
        <is>
          <t/>
        </is>
      </c>
      <c r="CI298" t="inlineStr">
        <is>
          <t/>
        </is>
      </c>
      <c r="CJ298" t="inlineStr">
        <is>
          <t/>
        </is>
      </c>
      <c r="CK298" t="inlineStr">
        <is>
          <t/>
        </is>
      </c>
      <c r="CL298" t="inlineStr">
        <is>
          <t/>
        </is>
      </c>
      <c r="CM298" t="inlineStr">
        <is>
          <t/>
        </is>
      </c>
      <c r="CN298" s="2" t="inlineStr">
        <is>
          <t>ciljna vrednost referenčnih specifičnih emisij</t>
        </is>
      </c>
      <c r="CO298" s="2" t="inlineStr">
        <is>
          <t>3</t>
        </is>
      </c>
      <c r="CP298" s="2" t="inlineStr">
        <is>
          <t/>
        </is>
      </c>
      <c r="CQ298" t="inlineStr">
        <is>
          <t/>
        </is>
      </c>
      <c r="CR298" t="inlineStr">
        <is>
          <t/>
        </is>
      </c>
      <c r="CS298" t="inlineStr">
        <is>
          <t/>
        </is>
      </c>
      <c r="CT298" t="inlineStr">
        <is>
          <t/>
        </is>
      </c>
      <c r="CU298" t="inlineStr">
        <is>
          <t/>
        </is>
      </c>
    </row>
    <row r="299">
      <c r="A299" s="1" t="str">
        <f>HYPERLINK("https://iate.europa.eu/entry/result/3619619/all", "3619619")</f>
        <v>3619619</v>
      </c>
      <c r="B299" t="inlineStr">
        <is>
          <t>ENERGY;FINANCE;ENVIRONMENT</t>
        </is>
      </c>
      <c r="C299" t="inlineStr">
        <is>
          <t>ENERGY|energy policy;FINANCE|taxation;ENVIRONMENT|environmental policy|climate change policy|adaptation to climate change</t>
        </is>
      </c>
      <c r="D299" s="2" t="inlineStr">
        <is>
          <t>предварително данъчно облагане на произведената топлинна енергия</t>
        </is>
      </c>
      <c r="E299" s="2" t="inlineStr">
        <is>
          <t>3</t>
        </is>
      </c>
      <c r="F299" s="2" t="inlineStr">
        <is>
          <t/>
        </is>
      </c>
      <c r="G299" t="inlineStr">
        <is>
          <t/>
        </is>
      </c>
      <c r="H299" s="2" t="inlineStr">
        <is>
          <t>zdanění tepla na výstupu</t>
        </is>
      </c>
      <c r="I299" s="2" t="inlineStr">
        <is>
          <t>3</t>
        </is>
      </c>
      <c r="J299" s="2" t="inlineStr">
        <is>
          <t/>
        </is>
      </c>
      <c r="K299" t="inlineStr">
        <is>
          <t/>
        </is>
      </c>
      <c r="L299" s="2" t="inlineStr">
        <is>
          <t>outputbeskatning af varme</t>
        </is>
      </c>
      <c r="M299" s="2" t="inlineStr">
        <is>
          <t>3</t>
        </is>
      </c>
      <c r="N299" s="2" t="inlineStr">
        <is>
          <t/>
        </is>
      </c>
      <c r="O299" t="inlineStr">
        <is>
          <t/>
        </is>
      </c>
      <c r="P299" s="2" t="inlineStr">
        <is>
          <t>Endenergiebesteuerung von Wärme</t>
        </is>
      </c>
      <c r="Q299" s="2" t="inlineStr">
        <is>
          <t>3</t>
        </is>
      </c>
      <c r="R299" s="2" t="inlineStr">
        <is>
          <t/>
        </is>
      </c>
      <c r="S299" t="inlineStr">
        <is>
          <t>Besteuerung des Wärmeverbrauchs durch Endverbraucher</t>
        </is>
      </c>
      <c r="T299" s="2" t="inlineStr">
        <is>
          <t>φορολογία των εκροών θερμικής ενέργειας|
φορολογία εκροών θερμικής ενέργειας</t>
        </is>
      </c>
      <c r="U299" s="2" t="inlineStr">
        <is>
          <t>3|
3</t>
        </is>
      </c>
      <c r="V299" s="2" t="inlineStr">
        <is>
          <t xml:space="preserve">|
</t>
        </is>
      </c>
      <c r="W299" t="inlineStr">
        <is>
          <t>φορολόγηση της κατανάλωσης θερμικής ενέργειας από τους τελικούς χρήστες σε αντιδιαστολή με την φορολόγηση των ενεργειακών προϊόντων από τα οποία παράγεται η θερμική ενέργεια</t>
        </is>
      </c>
      <c r="X299" s="2" t="inlineStr">
        <is>
          <t>output taxation of heat</t>
        </is>
      </c>
      <c r="Y299" s="2" t="inlineStr">
        <is>
          <t>3</t>
        </is>
      </c>
      <c r="Z299" s="2" t="inlineStr">
        <is>
          <t/>
        </is>
      </c>
      <c r="AA299" t="inlineStr">
        <is>
          <t>taxation of heat consumption by end users</t>
        </is>
      </c>
      <c r="AB299" s="2" t="inlineStr">
        <is>
          <t>imposición fiscal de la producción de calor</t>
        </is>
      </c>
      <c r="AC299" s="2" t="inlineStr">
        <is>
          <t>3</t>
        </is>
      </c>
      <c r="AD299" s="2" t="inlineStr">
        <is>
          <t/>
        </is>
      </c>
      <c r="AE299" t="inlineStr">
        <is>
          <t/>
        </is>
      </c>
      <c r="AF299" s="2" t="inlineStr">
        <is>
          <t>soojusenergia toodangu maksustamine</t>
        </is>
      </c>
      <c r="AG299" s="2" t="inlineStr">
        <is>
          <t>3</t>
        </is>
      </c>
      <c r="AH299" s="2" t="inlineStr">
        <is>
          <t/>
        </is>
      </c>
      <c r="AI299" t="inlineStr">
        <is>
          <t/>
        </is>
      </c>
      <c r="AJ299" s="2" t="inlineStr">
        <is>
          <t>lämmön kulutuksen verotus|
lämmön kulutuksen verottaminen</t>
        </is>
      </c>
      <c r="AK299" s="2" t="inlineStr">
        <is>
          <t>3|
3</t>
        </is>
      </c>
      <c r="AL299" s="2" t="inlineStr">
        <is>
          <t xml:space="preserve">|
</t>
        </is>
      </c>
      <c r="AM299" t="inlineStr">
        <is>
          <t/>
        </is>
      </c>
      <c r="AN299" s="2" t="inlineStr">
        <is>
          <t>taxation en aval de la chaleur</t>
        </is>
      </c>
      <c r="AO299" s="2" t="inlineStr">
        <is>
          <t>3</t>
        </is>
      </c>
      <c r="AP299" s="2" t="inlineStr">
        <is>
          <t/>
        </is>
      </c>
      <c r="AQ299" t="inlineStr">
        <is>
          <t>taxation de la consommation de chaleur des utilisateurs finaux</t>
        </is>
      </c>
      <c r="AR299" s="2" t="inlineStr">
        <is>
          <t>cánachas aschuir teasa</t>
        </is>
      </c>
      <c r="AS299" s="2" t="inlineStr">
        <is>
          <t>3</t>
        </is>
      </c>
      <c r="AT299" s="2" t="inlineStr">
        <is>
          <t/>
        </is>
      </c>
      <c r="AU299" t="inlineStr">
        <is>
          <t/>
        </is>
      </c>
      <c r="AV299" t="inlineStr">
        <is>
          <t/>
        </is>
      </c>
      <c r="AW299" t="inlineStr">
        <is>
          <t/>
        </is>
      </c>
      <c r="AX299" t="inlineStr">
        <is>
          <t/>
        </is>
      </c>
      <c r="AY299" t="inlineStr">
        <is>
          <t/>
        </is>
      </c>
      <c r="AZ299" s="2" t="inlineStr">
        <is>
          <t>hőtermelés adóztatása</t>
        </is>
      </c>
      <c r="BA299" s="2" t="inlineStr">
        <is>
          <t>3</t>
        </is>
      </c>
      <c r="BB299" s="2" t="inlineStr">
        <is>
          <t/>
        </is>
      </c>
      <c r="BC299" t="inlineStr">
        <is>
          <t/>
        </is>
      </c>
      <c r="BD299" s="2" t="inlineStr">
        <is>
          <t>tassazione a valle del calore</t>
        </is>
      </c>
      <c r="BE299" s="2" t="inlineStr">
        <is>
          <t>3</t>
        </is>
      </c>
      <c r="BF299" s="2" t="inlineStr">
        <is>
          <t/>
        </is>
      </c>
      <c r="BG299" t="inlineStr">
        <is>
          <t>tassazione del calore di cui fruisce l'utente finale, contrapposta alla tassazione dei prodotti energetici per mezzo dei quali tale calore è generato</t>
        </is>
      </c>
      <c r="BH299" s="2" t="inlineStr">
        <is>
          <t>šilumos išeigos apmokestinimas</t>
        </is>
      </c>
      <c r="BI299" s="2" t="inlineStr">
        <is>
          <t>3</t>
        </is>
      </c>
      <c r="BJ299" s="2" t="inlineStr">
        <is>
          <t/>
        </is>
      </c>
      <c r="BK299" t="inlineStr">
        <is>
          <t/>
        </is>
      </c>
      <c r="BL299" s="2" t="inlineStr">
        <is>
          <t>saražotās siltumenerģijas aplikšana ar nodokli</t>
        </is>
      </c>
      <c r="BM299" s="2" t="inlineStr">
        <is>
          <t>2</t>
        </is>
      </c>
      <c r="BN299" s="2" t="inlineStr">
        <is>
          <t/>
        </is>
      </c>
      <c r="BO299" t="inlineStr">
        <is>
          <t/>
        </is>
      </c>
      <c r="BP299" s="2" t="inlineStr">
        <is>
          <t>tassazzjoni tal-output tas-sħana</t>
        </is>
      </c>
      <c r="BQ299" s="2" t="inlineStr">
        <is>
          <t>3</t>
        </is>
      </c>
      <c r="BR299" s="2" t="inlineStr">
        <is>
          <t/>
        </is>
      </c>
      <c r="BS299" t="inlineStr">
        <is>
          <t>it-tassazzjoni tal-konsum tas-sħana mill-utenti finali, minflok it-tassazzjoni tal-prodotti tal-enerġija li minnhom tiġi ġġenerata s-sħana</t>
        </is>
      </c>
      <c r="BT299" s="2" t="inlineStr">
        <is>
          <t>outputbelasting op warmte|
outputbelasting op verwarming</t>
        </is>
      </c>
      <c r="BU299" s="2" t="inlineStr">
        <is>
          <t>3|
3</t>
        </is>
      </c>
      <c r="BV299" s="2" t="inlineStr">
        <is>
          <t xml:space="preserve">|
</t>
        </is>
      </c>
      <c r="BW299" t="inlineStr">
        <is>
          <t>belasting op warmteverbruik door eindverbruikers</t>
        </is>
      </c>
      <c r="BX299" s="2" t="inlineStr">
        <is>
          <t>końcowe opodatkowanie ciepła</t>
        </is>
      </c>
      <c r="BY299" s="2" t="inlineStr">
        <is>
          <t>3</t>
        </is>
      </c>
      <c r="BZ299" s="2" t="inlineStr">
        <is>
          <t/>
        </is>
      </c>
      <c r="CA299" t="inlineStr">
        <is>
          <t/>
        </is>
      </c>
      <c r="CB299" s="2" t="inlineStr">
        <is>
          <t>tributação da produção de calor</t>
        </is>
      </c>
      <c r="CC299" s="2" t="inlineStr">
        <is>
          <t>3</t>
        </is>
      </c>
      <c r="CD299" s="2" t="inlineStr">
        <is>
          <t/>
        </is>
      </c>
      <c r="CE299" t="inlineStr">
        <is>
          <t/>
        </is>
      </c>
      <c r="CF299" t="inlineStr">
        <is>
          <t/>
        </is>
      </c>
      <c r="CG299" t="inlineStr">
        <is>
          <t/>
        </is>
      </c>
      <c r="CH299" t="inlineStr">
        <is>
          <t/>
        </is>
      </c>
      <c r="CI299" t="inlineStr">
        <is>
          <t/>
        </is>
      </c>
      <c r="CJ299" s="2" t="inlineStr">
        <is>
          <t>zdaňovanie výstupu v prípade tepla</t>
        </is>
      </c>
      <c r="CK299" s="2" t="inlineStr">
        <is>
          <t>3</t>
        </is>
      </c>
      <c r="CL299" s="2" t="inlineStr">
        <is>
          <t/>
        </is>
      </c>
      <c r="CM299" t="inlineStr">
        <is>
          <t>zdaňovanie v prípade spotreby tepla &lt;a href="https://iate.europa.eu/entry/slideshow/1638464178695/1196589/sk" target="_blank"&gt;koncovými používateľmi&lt;/a&gt;</t>
        </is>
      </c>
      <c r="CN299" s="2" t="inlineStr">
        <is>
          <t>obdavčitev porabljene toplote</t>
        </is>
      </c>
      <c r="CO299" s="2" t="inlineStr">
        <is>
          <t>3</t>
        </is>
      </c>
      <c r="CP299" s="2" t="inlineStr">
        <is>
          <t/>
        </is>
      </c>
      <c r="CQ299" t="inlineStr">
        <is>
          <t/>
        </is>
      </c>
      <c r="CR299" t="inlineStr">
        <is>
          <t/>
        </is>
      </c>
      <c r="CS299" t="inlineStr">
        <is>
          <t/>
        </is>
      </c>
      <c r="CT299" t="inlineStr">
        <is>
          <t/>
        </is>
      </c>
      <c r="CU299" t="inlineStr">
        <is>
          <t/>
        </is>
      </c>
    </row>
    <row r="300">
      <c r="A300" s="1" t="str">
        <f>HYPERLINK("https://iate.europa.eu/entry/result/3619626/all", "3619626")</f>
        <v>3619626</v>
      </c>
      <c r="B300" t="inlineStr">
        <is>
          <t>FINANCE</t>
        </is>
      </c>
      <c r="C300" t="inlineStr">
        <is>
          <t>FINANCE|taxation</t>
        </is>
      </c>
      <c r="D300" s="2" t="inlineStr">
        <is>
          <t>движение с търговска цел на продукти в наливно състояние</t>
        </is>
      </c>
      <c r="E300" s="2" t="inlineStr">
        <is>
          <t>3</t>
        </is>
      </c>
      <c r="F300" s="2" t="inlineStr">
        <is>
          <t/>
        </is>
      </c>
      <c r="G300" t="inlineStr">
        <is>
          <t>транспортирането на неопаковани продукти в контейнери, които са неразделна част от транспортното средство (като например шосейни превозни средства цистерни, железопътни вагони цистерни, танкери), или в ISO цистерни. Този термин включва и транспортирането на неопаковани продукти в други контейнери, които имат обем над 210 литра</t>
        </is>
      </c>
      <c r="H300" s="2" t="inlineStr">
        <is>
          <t>obchodní přeprava volně loženého zboží</t>
        </is>
      </c>
      <c r="I300" s="2" t="inlineStr">
        <is>
          <t>3</t>
        </is>
      </c>
      <c r="J300" s="2" t="inlineStr">
        <is>
          <t/>
        </is>
      </c>
      <c r="K300" t="inlineStr">
        <is>
          <t>nebalené výrobky přepravované buď v kontejnerech, které jsou nedílnou 
součástí dopravního prostředku (např. silniční cisternová vozidla, 
vagony, železniční cisternové vozy, cisternové lodě), nebo v nádržích 
ISO</t>
        </is>
      </c>
      <c r="L300" s="2" t="inlineStr">
        <is>
          <t>stor kommerciel transport</t>
        </is>
      </c>
      <c r="M300" s="2" t="inlineStr">
        <is>
          <t>3</t>
        </is>
      </c>
      <c r="N300" s="2" t="inlineStr">
        <is>
          <t/>
        </is>
      </c>
      <c r="O300" t="inlineStr">
        <is>
          <t>uemballerede produkter, der enten transporteres i beholdere, der er en integreret del af transportmidlet (såsom tankbiler, jernbanetankvogne og tankskibe), eller i ISO-tanke</t>
        </is>
      </c>
      <c r="P300" s="2" t="inlineStr">
        <is>
          <t>gewerbliche Beförderung als lose Ware</t>
        </is>
      </c>
      <c r="Q300" s="2" t="inlineStr">
        <is>
          <t>3</t>
        </is>
      </c>
      <c r="R300" s="2" t="inlineStr">
        <is>
          <t/>
        </is>
      </c>
      <c r="S300" t="inlineStr">
        <is>
          <t>Beförderung unverpackter Ware in einem Behälter, der fester Bestandteil des Beförderungsmittels (Tankfahrzeuge, Eisenbahnkesselwagen, Tankschiffe usw.) ist, oder in einem ISO-Tankcontainer sowie in einem anderen Behälter mit einem Volumen von mehr als 210 Litern</t>
        </is>
      </c>
      <c r="T300" s="2" t="inlineStr">
        <is>
          <t>χύδην εμπορική διακίνηση|
χύδην εμπορική κυκλοφορία</t>
        </is>
      </c>
      <c r="U300" s="2" t="inlineStr">
        <is>
          <t>3|
3</t>
        </is>
      </c>
      <c r="V300" s="2" t="inlineStr">
        <is>
          <t xml:space="preserve">|
</t>
        </is>
      </c>
      <c r="W300" t="inlineStr">
        <is>
          <t>&lt;div&gt;μεταφορά μη συσκευασμένου προϊόντος με εμπορευματοκιβώτια τα οποία αποτελούν αναπόσπαστο μέρος του μέσου μεταφοράς (όπως βυτιοφόρα οχήματα, βαγόνια, βυτιοφόρα σιδηροδρομικά βαγόνια, δεξαμενόπλοια) ή με δεξαμενές-εμπορευματοκιβώτια&lt;br&gt;&lt;/div&gt;</t>
        </is>
      </c>
      <c r="X300" s="2" t="inlineStr">
        <is>
          <t>bulk commercial movement</t>
        </is>
      </c>
      <c r="Y300" s="2" t="inlineStr">
        <is>
          <t>3</t>
        </is>
      </c>
      <c r="Z300" s="2" t="inlineStr">
        <is>
          <t/>
        </is>
      </c>
      <c r="AA300" t="inlineStr">
        <is>
          <t>unpackaged product transported in containers that are either an integral part of the means of transport (such as road tank, wagons, railway tank wagons, tanker vessels), or in ISO-tanks</t>
        </is>
      </c>
      <c r="AB300" s="2" t="inlineStr">
        <is>
          <t>movimiento comercial a gran escala</t>
        </is>
      </c>
      <c r="AC300" s="2" t="inlineStr">
        <is>
          <t>3</t>
        </is>
      </c>
      <c r="AD300" s="2" t="inlineStr">
        <is>
          <t/>
        </is>
      </c>
      <c r="AE300" t="inlineStr">
        <is>
          <t>Transporte de un 
producto sin embalar, bien en contenedores que formen parte integrante 
del medio de transporte (como un vehículo cisterna, un vagón cisterna o 
un buque cisterna), bien en contenedores de tipo isotanque.</t>
        </is>
      </c>
      <c r="AF300" s="2" t="inlineStr">
        <is>
          <t>mahtkauba kaubanduslik liikumine</t>
        </is>
      </c>
      <c r="AG300" s="2" t="inlineStr">
        <is>
          <t>3</t>
        </is>
      </c>
      <c r="AH300" s="2" t="inlineStr">
        <is>
          <t/>
        </is>
      </c>
      <c r="AI300" t="inlineStr">
        <is>
          <t>pakendamata toodet, mida veetakse mahutites, mis on kas transpordivahendi (näiteks paakauto, vagunid, paakvagunid, tankerid) lahutamatu osa, või ISO mahutites. Mõiste hõlmab ka pakendamata toodet, mida transporditakse muudes, üle 210 liitristes mahutites</t>
        </is>
      </c>
      <c r="AJ300" s="2" t="inlineStr">
        <is>
          <t>kaupallinen irtotavarakuljetus</t>
        </is>
      </c>
      <c r="AK300" s="2" t="inlineStr">
        <is>
          <t>3</t>
        </is>
      </c>
      <c r="AL300" s="2" t="inlineStr">
        <is>
          <t/>
        </is>
      </c>
      <c r="AM300" t="inlineStr">
        <is>
          <t>pakkaamattomat tuotteet, jotka kuljetetaan joko kuljetusvälineen erottamattomana osana olevissa säiliöissä (kuten maantieliikenteen säiliövaunuissa, rautatiesäiliövaunuissa, säiliöaluksissa) tai ISO-säiliöissä</t>
        </is>
      </c>
      <c r="AN300" s="2" t="inlineStr">
        <is>
          <t>mouvement commercial en vrac</t>
        </is>
      </c>
      <c r="AO300" s="2" t="inlineStr">
        <is>
          <t>3</t>
        </is>
      </c>
      <c r="AP300" s="2" t="inlineStr">
        <is>
          <t/>
        </is>
      </c>
      <c r="AQ300" t="inlineStr">
        <is>
          <t>produit non emballé
transporté dans des conteneurs qui font partie intégrante d’un moyen de
transport (tel que camions-citernes, wagons-citernes, navires-citernes) ou dans
des citernes ISO</t>
        </is>
      </c>
      <c r="AR300" s="2" t="inlineStr">
        <is>
          <t>ollghluaiseacht tráchtála</t>
        </is>
      </c>
      <c r="AS300" s="2" t="inlineStr">
        <is>
          <t>3</t>
        </is>
      </c>
      <c r="AT300" s="2" t="inlineStr">
        <is>
          <t/>
        </is>
      </c>
      <c r="AU300" t="inlineStr">
        <is>
          <t/>
        </is>
      </c>
      <c r="AV300" s="2" t="inlineStr">
        <is>
          <t>komercijalni prijevoz u rasutom stanju</t>
        </is>
      </c>
      <c r="AW300" s="2" t="inlineStr">
        <is>
          <t>3</t>
        </is>
      </c>
      <c r="AX300" s="2" t="inlineStr">
        <is>
          <t/>
        </is>
      </c>
      <c r="AY300" t="inlineStr">
        <is>
          <t>nepakirani proizvod koji se prevozi u kontejnerima koji su sastavni dio prijevoznog sredstva (kao što su cestovne cisterne, vagoni, željeznički vagoni s cisternama, tankerska plovila) ili u ISO-spremnicima</t>
        </is>
      </c>
      <c r="AZ300" s="2" t="inlineStr">
        <is>
          <t>ömlesztett kereskedelmi szállítás</t>
        </is>
      </c>
      <c r="BA300" s="2" t="inlineStr">
        <is>
          <t>3</t>
        </is>
      </c>
      <c r="BB300" s="2" t="inlineStr">
        <is>
          <t/>
        </is>
      </c>
      <c r="BC300" t="inlineStr">
        <is>
          <t>a szállítóeszközök szerves részét képező konténerekben (például közúti 
tartálykocsiban, vasúti tartálykocsiban, tartályhajókon) vagy 
ISO-tartályokban szállított csomagolatlan termék</t>
        </is>
      </c>
      <c r="BD300" s="2" t="inlineStr">
        <is>
          <t>movimento commerciale dei prodotti sfusi</t>
        </is>
      </c>
      <c r="BE300" s="2" t="inlineStr">
        <is>
          <t>3</t>
        </is>
      </c>
      <c r="BF300" s="2" t="inlineStr">
        <is>
          <t/>
        </is>
      </c>
      <c r="BG300" t="inlineStr">
        <is>
          <t>prodotto non imballato trasportato in contenitori che sono parte integrante del mezzo di trasporto (come camion cisterna, vagoni cisterna ferroviari, navi cisterna) o in cisterne ISO</t>
        </is>
      </c>
      <c r="BH300" s="2" t="inlineStr">
        <is>
          <t>komercinis nepakuotų produktų vežimas|
komercinis nepakuotų produktų transportavimas</t>
        </is>
      </c>
      <c r="BI300" s="2" t="inlineStr">
        <is>
          <t>2|
2</t>
        </is>
      </c>
      <c r="BJ300" s="2" t="inlineStr">
        <is>
          <t xml:space="preserve">|
</t>
        </is>
      </c>
      <c r="BK300" t="inlineStr">
        <is>
          <t>nepakuotų produktų vežimas talpyklose, kurios neatskiriamos nuo transporto priemonės (pvz., autocisternose, vagonuose, cisterniniuose vagonuose, tanklaiviuose), arba ISO cisternose</t>
        </is>
      </c>
      <c r="BL300" s="2" t="inlineStr">
        <is>
          <t>beztaras preču pārvadājumi</t>
        </is>
      </c>
      <c r="BM300" s="2" t="inlineStr">
        <is>
          <t>3</t>
        </is>
      </c>
      <c r="BN300" s="2" t="inlineStr">
        <is>
          <t/>
        </is>
      </c>
      <c r="BO300" t="inlineStr">
        <is>
          <t>neiepakotu produktu pārvadāšana konteineros, kas ir vai nu 
transportlīdzekļa neatņemama sastāvdaļa (piemēram, autocisternas, 
vagoni, dzelzceļa cisternvagoni, tankkuģi), vai ISO tvertnēs</t>
        </is>
      </c>
      <c r="BP300" s="2" t="inlineStr">
        <is>
          <t>moviment kummerċjali f'forma sfuża</t>
        </is>
      </c>
      <c r="BQ300" s="2" t="inlineStr">
        <is>
          <t>3</t>
        </is>
      </c>
      <c r="BR300" s="2" t="inlineStr">
        <is>
          <t/>
        </is>
      </c>
      <c r="BS300" t="inlineStr">
        <is>
          <t>prodott mhux imballat ittrasportat f’kontejners li jkunu parti integrali mill-mezz tat-trasport (bħal tankijiet tat-triq, vaguni, vaguni ferrovjarji tank, bastimenti tanker), jew f’tankijiet ISO</t>
        </is>
      </c>
      <c r="BT300" s="2" t="inlineStr">
        <is>
          <t>commercieel bulkverkeer</t>
        </is>
      </c>
      <c r="BU300" s="2" t="inlineStr">
        <is>
          <t>3</t>
        </is>
      </c>
      <c r="BV300" s="2" t="inlineStr">
        <is>
          <t/>
        </is>
      </c>
      <c r="BW300" t="inlineStr">
        <is>
          <t>lading onverpakte producten die wordt vervoerd in containers die een integrerend deel uitmaken van het vervoermiddel (zoals een tankwagen, een wagon, een spoorwagen of een tanker), of in ISO-containers, of een lading onverpakte producten die in andere containers met een inhoud van meer dan 210 liter wordt vervoerd</t>
        </is>
      </c>
      <c r="BX300" s="2" t="inlineStr">
        <is>
          <t>przemieszczanie w handlu luzem</t>
        </is>
      </c>
      <c r="BY300" s="2" t="inlineStr">
        <is>
          <t>3</t>
        </is>
      </c>
      <c r="BZ300" s="2" t="inlineStr">
        <is>
          <t/>
        </is>
      </c>
      <c r="CA300" t="inlineStr">
        <is>
          <t>niepakowany produkt transportowany w kontenerach stanowiących integralną część środka transportu (takiego jak cysterna drogowa, wagony, cysterny kolejowe, zbiornikowce) lub w cysternach ISO lub niepakowany produkt transportowany w innych pojemnikach o pojemności przekraczającej 210 litrów</t>
        </is>
      </c>
      <c r="CB300" s="2" t="inlineStr">
        <is>
          <t>circulação comercial a granel</t>
        </is>
      </c>
      <c r="CC300" s="2" t="inlineStr">
        <is>
          <t>3</t>
        </is>
      </c>
      <c r="CD300" s="2" t="inlineStr">
        <is>
          <t/>
        </is>
      </c>
      <c r="CE300" t="inlineStr">
        <is>
          <t>Produto não embalado transportado em contentores que fazem parte integrante do meio de transporte (por exemplo, cisterna rodoviária, vagões-cisterna, vagões-cisterna, navios-tanque) ou em cisternas ISO.</t>
        </is>
      </c>
      <c r="CF300" s="2" t="inlineStr">
        <is>
          <t>circulație comercială în vrac</t>
        </is>
      </c>
      <c r="CG300" s="2" t="inlineStr">
        <is>
          <t>3</t>
        </is>
      </c>
      <c r="CH300" s="2" t="inlineStr">
        <is>
          <t/>
        </is>
      </c>
      <c r="CI300" t="inlineStr">
        <is>
          <t>În înțelesul prezentelor norme, prin circulație comercială în vrac se
înțelege transportul produsului în stare vărsată fie prin cisterne, rezervoare
sau alte containere similare, care fac parte integrantă din mijlocul de
transport - camion-cisternă, vagon-cisternă, nave petroliere etc. -, fie prin
tancuri ISO. De asemenea, circulația comercială în vrac include și transportul
produselor în stare vărsată efectuat prin alte containere mai mari de 210 litri
în volum.</t>
        </is>
      </c>
      <c r="CJ300" s="2" t="inlineStr">
        <is>
          <t>preprava voľne loženého tovaru|
obchodná preprava voľne loženého tovaru</t>
        </is>
      </c>
      <c r="CK300" s="2" t="inlineStr">
        <is>
          <t>3|
3</t>
        </is>
      </c>
      <c r="CL300" s="2" t="inlineStr">
        <is>
          <t>|
preferred</t>
        </is>
      </c>
      <c r="CM300" t="inlineStr">
        <is>
          <t>preprava nebaleného výrobku buď v kontajneroch, ktoré sú neoddeliteľnou súčasťou dopravného prostriedku (ako cestné cisternové vozidlá, železničné cisternové vozne, tankerové plavidlá), alebo v kontajneroch ISO</t>
        </is>
      </c>
      <c r="CN300" s="2" t="inlineStr">
        <is>
          <t>komercialni premik razsutega tovora</t>
        </is>
      </c>
      <c r="CO300" s="2" t="inlineStr">
        <is>
          <t>3</t>
        </is>
      </c>
      <c r="CP300" s="2" t="inlineStr">
        <is>
          <t/>
        </is>
      </c>
      <c r="CQ300" t="inlineStr">
        <is>
          <t>nepakirani izdelek, ki se prevaža bodisi v zabojnikih, ki so sestavni del prevoznega sredstva (kot so cestni vagoni cisterne, železniški vagoni cisterne, tankerji), bodisi v cisternah ISO</t>
        </is>
      </c>
      <c r="CR300" s="2" t="inlineStr">
        <is>
          <t>kommersiell bulktransport</t>
        </is>
      </c>
      <c r="CS300" s="2" t="inlineStr">
        <is>
          <t>3</t>
        </is>
      </c>
      <c r="CT300" s="2" t="inlineStr">
        <is>
          <t/>
        </is>
      </c>
      <c r="CU300" t="inlineStr">
        <is>
          <t>oförpackade produkter som transporteras i behållare som antingen är en integrerad del av transportmedlet (t.ex. tankvagnar för vägtransport, tankvagnar på järnväg och tankfartyg) eller i ISO-tankar</t>
        </is>
      </c>
    </row>
    <row r="301">
      <c r="A301" s="1" t="str">
        <f>HYPERLINK("https://iate.europa.eu/entry/result/3619597/all", "3619597")</f>
        <v>3619597</v>
      </c>
      <c r="B301" t="inlineStr">
        <is>
          <t>SOCIAL QUESTIONS;ENERGY</t>
        </is>
      </c>
      <c r="C301" t="inlineStr">
        <is>
          <t>SOCIAL QUESTIONS|construction and town planning|housing policy;ENERGY|energy policy</t>
        </is>
      </c>
      <c r="D301" s="2" t="inlineStr">
        <is>
          <t>неутралност по отношение на разходите за жилища</t>
        </is>
      </c>
      <c r="E301" s="2" t="inlineStr">
        <is>
          <t>3</t>
        </is>
      </c>
      <c r="F301" s="2" t="inlineStr">
        <is>
          <t/>
        </is>
      </c>
      <c r="G301" t="inlineStr">
        <is>
          <t/>
        </is>
      </c>
      <c r="H301" s="2" t="inlineStr">
        <is>
          <t>neutralita nákladů na bydlení</t>
        </is>
      </c>
      <c r="I301" s="2" t="inlineStr">
        <is>
          <t>2</t>
        </is>
      </c>
      <c r="J301" s="2" t="inlineStr">
        <is>
          <t/>
        </is>
      </c>
      <c r="K301" t="inlineStr">
        <is>
          <t/>
        </is>
      </c>
      <c r="L301" s="2" t="inlineStr">
        <is>
          <t>boligers omkostningsneutralitet|
neutrale boligudgifter</t>
        </is>
      </c>
      <c r="M301" s="2" t="inlineStr">
        <is>
          <t>3|
3</t>
        </is>
      </c>
      <c r="N301" s="2" t="inlineStr">
        <is>
          <t xml:space="preserve">|
</t>
        </is>
      </c>
      <c r="O301" t="inlineStr">
        <is>
          <t/>
        </is>
      </c>
      <c r="P301" s="2" t="inlineStr">
        <is>
          <t>Wohnkostenneutralität</t>
        </is>
      </c>
      <c r="Q301" s="2" t="inlineStr">
        <is>
          <t>3</t>
        </is>
      </c>
      <c r="R301" s="2" t="inlineStr">
        <is>
          <t/>
        </is>
      </c>
      <c r="S301" t="inlineStr">
        <is>
          <t>Situation, in der Mieterhöhungen für die Renovierung des Gebäudebestands durch Energieeffizienzeinsparungen ausgeglichen werden</t>
        </is>
      </c>
      <c r="T301" s="2" t="inlineStr">
        <is>
          <t>ουδετερότητα ως προς το κόστος στέγασης|
ουδετερότητα του κόστους στέγασης</t>
        </is>
      </c>
      <c r="U301" s="2" t="inlineStr">
        <is>
          <t>3|
3</t>
        </is>
      </c>
      <c r="V301" s="2" t="inlineStr">
        <is>
          <t>|
preferred</t>
        </is>
      </c>
      <c r="W301" t="inlineStr">
        <is>
          <t>κατάσταση στην οποία οι αυξήσεις των ενοικίων λόγω ανακαινίσεων στο οικιστικό απόθεμα αντισταθμίζονται από την εξοικονόμηση ενεργειακής απόδοσης</t>
        </is>
      </c>
      <c r="X301" s="2" t="inlineStr">
        <is>
          <t>housing cost neutrality</t>
        </is>
      </c>
      <c r="Y301" s="2" t="inlineStr">
        <is>
          <t>3</t>
        </is>
      </c>
      <c r="Z301" s="2" t="inlineStr">
        <is>
          <t/>
        </is>
      </c>
      <c r="AA301" t="inlineStr">
        <is>
          <t>situation
 whereby rent increases for renovations of housing stock are balanced by
 energy efficiency savings</t>
        </is>
      </c>
      <c r="AB301" s="2" t="inlineStr">
        <is>
          <t>neutralidad de los costes de vivienda</t>
        </is>
      </c>
      <c r="AC301" s="2" t="inlineStr">
        <is>
          <t>3</t>
        </is>
      </c>
      <c r="AD301" s="2" t="inlineStr">
        <is>
          <t/>
        </is>
      </c>
      <c r="AE301" t="inlineStr">
        <is>
          <t>Situación en la que los costes de renovación de una vivienda no se repercuten en los inquilinos y en la que los aumentos de los 
alquileres son proporcionales al ahorro energético previsto.</t>
        </is>
      </c>
      <c r="AF301" s="2" t="inlineStr">
        <is>
          <t>eluasemekulude neutraalsus</t>
        </is>
      </c>
      <c r="AG301" s="2" t="inlineStr">
        <is>
          <t>3</t>
        </is>
      </c>
      <c r="AH301" s="2" t="inlineStr">
        <is>
          <t/>
        </is>
      </c>
      <c r="AI301" t="inlineStr">
        <is>
          <t>olukord, mille puhul suuremast energiatõhususest saadav kokkuhoid korvab eluaseme renoveerimisega seotud kulud</t>
        </is>
      </c>
      <c r="AJ301" s="2" t="inlineStr">
        <is>
          <t>asumisen kustannusneutraalius</t>
        </is>
      </c>
      <c r="AK301" s="2" t="inlineStr">
        <is>
          <t>3</t>
        </is>
      </c>
      <c r="AL301" s="2" t="inlineStr">
        <is>
          <t/>
        </is>
      </c>
      <c r="AM301" t="inlineStr">
        <is>
          <t/>
        </is>
      </c>
      <c r="AN301" s="2" t="inlineStr">
        <is>
          <t>neutralité des coûts du logement</t>
        </is>
      </c>
      <c r="AO301" s="2" t="inlineStr">
        <is>
          <t>3</t>
        </is>
      </c>
      <c r="AP301" s="2" t="inlineStr">
        <is>
          <t/>
        </is>
      </c>
      <c r="AQ301" t="inlineStr">
        <is>
          <t>dans le contexte de la rénovation d'un logement loué, possibilité de rembourser le surcoût de la
performance énergétique grâce à une augmentation de loyer dont le montant reste inférieur aux
économies d’énergie du locataire, le coût complet du logement n’augmentant pas, malgré un confort
amélioré</t>
        </is>
      </c>
      <c r="AR301" s="2" t="inlineStr">
        <is>
          <t>neodracht ó thaobh costais tithíochta de</t>
        </is>
      </c>
      <c r="AS301" s="2" t="inlineStr">
        <is>
          <t>3</t>
        </is>
      </c>
      <c r="AT301" s="2" t="inlineStr">
        <is>
          <t/>
        </is>
      </c>
      <c r="AU301" t="inlineStr">
        <is>
          <t/>
        </is>
      </c>
      <c r="AV301" s="2" t="inlineStr">
        <is>
          <t>neutralnost troškova stanovanja</t>
        </is>
      </c>
      <c r="AW301" s="2" t="inlineStr">
        <is>
          <t>3</t>
        </is>
      </c>
      <c r="AX301" s="2" t="inlineStr">
        <is>
          <t/>
        </is>
      </c>
      <c r="AY301" t="inlineStr">
        <is>
          <t/>
        </is>
      </c>
      <c r="AZ301" s="2" t="inlineStr">
        <is>
          <t>lakhatási költségsemlegesség</t>
        </is>
      </c>
      <c r="BA301" s="2" t="inlineStr">
        <is>
          <t>3</t>
        </is>
      </c>
      <c r="BB301" s="2" t="inlineStr">
        <is>
          <t/>
        </is>
      </c>
      <c r="BC301" t="inlineStr">
        <is>
          <t/>
        </is>
      </c>
      <c r="BD301" s="2" t="inlineStr">
        <is>
          <t>neutralità dei costi degli alloggi</t>
        </is>
      </c>
      <c r="BE301" s="2" t="inlineStr">
        <is>
          <t>3</t>
        </is>
      </c>
      <c r="BF301" s="2" t="inlineStr">
        <is>
          <t/>
        </is>
      </c>
      <c r="BG301" t="inlineStr">
        <is>
          <t>nell'ambito dell'&lt;a href="https://iate.europa.eu/entry/slideshow/1633959638236/3587132/en-it" target="_blank"&gt;ondata di ristrutturazioni per l’Europa&lt;/a&gt;, situazione nella quale l'aumento dei costi di affitto degli immobili in seguito a ristrutturazione è compensato da risparmi dovuti al miglioramento dell'efficienza energetica</t>
        </is>
      </c>
      <c r="BH301" s="2" t="inlineStr">
        <is>
          <t>neutralus poveikis būsto išlaidoms</t>
        </is>
      </c>
      <c r="BI301" s="2" t="inlineStr">
        <is>
          <t>3</t>
        </is>
      </c>
      <c r="BJ301" s="2" t="inlineStr">
        <is>
          <t/>
        </is>
      </c>
      <c r="BK301" t="inlineStr">
        <is>
          <t/>
        </is>
      </c>
      <c r="BL301" s="2" t="inlineStr">
        <is>
          <t>mājokļu izmaksu neitralitāte</t>
        </is>
      </c>
      <c r="BM301" s="2" t="inlineStr">
        <is>
          <t>2</t>
        </is>
      </c>
      <c r="BN301" s="2" t="inlineStr">
        <is>
          <t/>
        </is>
      </c>
      <c r="BO301" t="inlineStr">
        <is>
          <t/>
        </is>
      </c>
      <c r="BP301" s="2" t="inlineStr">
        <is>
          <t>newtralità tal-kostijiet tal-akkomodazzjoni</t>
        </is>
      </c>
      <c r="BQ301" s="2" t="inlineStr">
        <is>
          <t>3</t>
        </is>
      </c>
      <c r="BR301" s="2" t="inlineStr">
        <is>
          <t/>
        </is>
      </c>
      <c r="BS301" t="inlineStr">
        <is>
          <t>sitwazzjoni fejn żidiet fil-kera għar-rinnovazzjoni jiġu bbilanċjati minn iffrankar b'rabta mal-effiċjenza enerġetika</t>
        </is>
      </c>
      <c r="BT301" s="2" t="inlineStr">
        <is>
          <t>kostenneutraliteit van woningen</t>
        </is>
      </c>
      <c r="BU301" s="2" t="inlineStr">
        <is>
          <t>3</t>
        </is>
      </c>
      <c r="BV301" s="2" t="inlineStr">
        <is>
          <t/>
        </is>
      </c>
      <c r="BW301" t="inlineStr">
        <is>
          <t>situatie waarin huurverhogingen voor renovaties van het gebouwenbestand worden gecompenseerd door energie-efficiëntiebesparingen</t>
        </is>
      </c>
      <c r="BX301" s="2" t="inlineStr">
        <is>
          <t>neutralność wydatków mieszkaniowych</t>
        </is>
      </c>
      <c r="BY301" s="2" t="inlineStr">
        <is>
          <t>3</t>
        </is>
      </c>
      <c r="BZ301" s="2" t="inlineStr">
        <is>
          <t/>
        </is>
      </c>
      <c r="CA301" t="inlineStr">
        <is>
          <t/>
        </is>
      </c>
      <c r="CB301" s="2" t="inlineStr">
        <is>
          <t>neutralidade dos custos da habitação</t>
        </is>
      </c>
      <c r="CC301" s="2" t="inlineStr">
        <is>
          <t>3</t>
        </is>
      </c>
      <c r="CD301" s="2" t="inlineStr">
        <is>
          <t/>
        </is>
      </c>
      <c r="CE301" t="inlineStr">
        <is>
          <t>Situação em que as economias resultantes do aumento da eficiência energética compensam o aumento das rendas após a renovação da habitação.</t>
        </is>
      </c>
      <c r="CF301" s="2" t="inlineStr">
        <is>
          <t>neutralitatea costurilor pentru locuințe</t>
        </is>
      </c>
      <c r="CG301" s="2" t="inlineStr">
        <is>
          <t>3</t>
        </is>
      </c>
      <c r="CH301" s="2" t="inlineStr">
        <is>
          <t/>
        </is>
      </c>
      <c r="CI301" t="inlineStr">
        <is>
          <t/>
        </is>
      </c>
      <c r="CJ301" s="2" t="inlineStr">
        <is>
          <t>neutralita nákladov na bývanie</t>
        </is>
      </c>
      <c r="CK301" s="2" t="inlineStr">
        <is>
          <t>3</t>
        </is>
      </c>
      <c r="CL301" s="2" t="inlineStr">
        <is>
          <t/>
        </is>
      </c>
      <c r="CM301" t="inlineStr">
        <is>
          <t>situácia, keď je zvýšenie nájomného v dôsledku obnovy bytového fondu vyvážené úsporami vyplývajúcimi zo zvýšenej energetickej efektívnosti</t>
        </is>
      </c>
      <c r="CN301" s="2" t="inlineStr">
        <is>
          <t>nevtralnost bivalnih stroškov</t>
        </is>
      </c>
      <c r="CO301" s="2" t="inlineStr">
        <is>
          <t>3</t>
        </is>
      </c>
      <c r="CP301" s="2" t="inlineStr">
        <is>
          <t/>
        </is>
      </c>
      <c r="CQ301" t="inlineStr">
        <is>
          <t>stanje, ko je povišanje najemnine zaradi naložb v prenovo v ravnovesju s prihranki zaradi energijske učinkovitosti</t>
        </is>
      </c>
      <c r="CR301" s="2" t="inlineStr">
        <is>
          <t>neutralitet mellan boendekostnader</t>
        </is>
      </c>
      <c r="CS301" s="2" t="inlineStr">
        <is>
          <t>2</t>
        </is>
      </c>
      <c r="CT301" s="2" t="inlineStr">
        <is>
          <t/>
        </is>
      </c>
      <c r="CU301" t="inlineStr">
        <is>
          <t/>
        </is>
      </c>
    </row>
    <row r="302">
      <c r="A302" s="1" t="str">
        <f>HYPERLINK("https://iate.europa.eu/entry/result/926033/all", "926033")</f>
        <v>926033</v>
      </c>
      <c r="B302" t="inlineStr">
        <is>
          <t>ENERGY;TRANSPORT</t>
        </is>
      </c>
      <c r="C302" t="inlineStr">
        <is>
          <t>ENERGY|energy policy|energy industry|fuel;TRANSPORT|maritime and inland waterway transport|maritime transport</t>
        </is>
      </c>
      <c r="D302" t="inlineStr">
        <is>
          <t/>
        </is>
      </c>
      <c r="E302" t="inlineStr">
        <is>
          <t/>
        </is>
      </c>
      <c r="F302" t="inlineStr">
        <is>
          <t/>
        </is>
      </c>
      <c r="G302" t="inlineStr">
        <is>
          <t/>
        </is>
      </c>
      <c r="H302" s="2" t="inlineStr">
        <is>
          <t>dodací listy paliva</t>
        </is>
      </c>
      <c r="I302" s="2" t="inlineStr">
        <is>
          <t>3</t>
        </is>
      </c>
      <c r="J302" s="2" t="inlineStr">
        <is>
          <t/>
        </is>
      </c>
      <c r="K302" t="inlineStr">
        <is>
          <t/>
        </is>
      </c>
      <c r="L302" t="inlineStr">
        <is>
          <t/>
        </is>
      </c>
      <c r="M302" t="inlineStr">
        <is>
          <t/>
        </is>
      </c>
      <c r="N302" t="inlineStr">
        <is>
          <t/>
        </is>
      </c>
      <c r="O302" t="inlineStr">
        <is>
          <t/>
        </is>
      </c>
      <c r="P302" s="2" t="inlineStr">
        <is>
          <t>Bunkerlieferbescheinigung|
Bunkerbescheinigung|
BFDN|
Tanklieferschein</t>
        </is>
      </c>
      <c r="Q302" s="2" t="inlineStr">
        <is>
          <t>3|
3|
3|
3</t>
        </is>
      </c>
      <c r="R302" s="2" t="inlineStr">
        <is>
          <t xml:space="preserve">|
|
|
</t>
        </is>
      </c>
      <c r="S302" t="inlineStr">
        <is>
          <t>vom Lieferanten eines Schiffkraftstoffs gemäß Anlage VI Anhang V des MARPOL-Übereinkommens [ &lt;a href="/entry/result/777954/all" id="ENTRY_TO_ENTRY_CONVERTER" target="_blank"&gt;IATE:777954&lt;/a&gt; ] nach Abschluss des Bunkervorgangs auszustellende Bescheinigung über den gelieferten Schiffskraftstoff</t>
        </is>
      </c>
      <c r="T302" t="inlineStr">
        <is>
          <t/>
        </is>
      </c>
      <c r="U302" t="inlineStr">
        <is>
          <t/>
        </is>
      </c>
      <c r="V302" t="inlineStr">
        <is>
          <t/>
        </is>
      </c>
      <c r="W302" t="inlineStr">
        <is>
          <t/>
        </is>
      </c>
      <c r="X302" s="2" t="inlineStr">
        <is>
          <t>bunker delivery note|
BDN|
bunker fuel delivery note</t>
        </is>
      </c>
      <c r="Y302" s="2" t="inlineStr">
        <is>
          <t>3|
3|
3</t>
        </is>
      </c>
      <c r="Z302" s="2" t="inlineStr">
        <is>
          <t xml:space="preserve">|
|
</t>
        </is>
      </c>
      <c r="AA302" t="inlineStr">
        <is>
          <t>standard document required by Annex VI of MARPOL which contains information on fuel oil delivery and which must be kept on board the ship in such a place as to be readily 
 available for inspection at all reasonable times and must be retained 
 for a period of three years after the fuel oil has been delivered 
 on board</t>
        </is>
      </c>
      <c r="AB302" s="2" t="inlineStr">
        <is>
          <t>nota de entrega de combustible|
comprobante de entrega de combustible</t>
        </is>
      </c>
      <c r="AC302" s="2" t="inlineStr">
        <is>
          <t>3|
3</t>
        </is>
      </c>
      <c r="AD302" s="2" t="inlineStr">
        <is>
          <t xml:space="preserve">|
</t>
        </is>
      </c>
      <c r="AE302" t="inlineStr">
        <is>
          <t>Documento
emitido en virtud del anexo IV de MARPOL en el que se registran los pormenores
relativos al fueloil para combustible entregado y
utilizado, y que deberá conservarse a bordo, en un lugar que permita su inspección, durante un
periodo de tres años a partir de
la fecha en que se efectúe la entrega del combustible.</t>
        </is>
      </c>
      <c r="AF302" t="inlineStr">
        <is>
          <t/>
        </is>
      </c>
      <c r="AG302" t="inlineStr">
        <is>
          <t/>
        </is>
      </c>
      <c r="AH302" t="inlineStr">
        <is>
          <t/>
        </is>
      </c>
      <c r="AI302" t="inlineStr">
        <is>
          <t/>
        </is>
      </c>
      <c r="AJ302" s="2" t="inlineStr">
        <is>
          <t>polttoaineen luovutustodistus</t>
        </is>
      </c>
      <c r="AK302" s="2" t="inlineStr">
        <is>
          <t>3</t>
        </is>
      </c>
      <c r="AL302" s="2" t="inlineStr">
        <is>
          <t/>
        </is>
      </c>
      <c r="AM302" t="inlineStr">
        <is>
          <t/>
        </is>
      </c>
      <c r="AN302" t="inlineStr">
        <is>
          <t/>
        </is>
      </c>
      <c r="AO302" t="inlineStr">
        <is>
          <t/>
        </is>
      </c>
      <c r="AP302" t="inlineStr">
        <is>
          <t/>
        </is>
      </c>
      <c r="AQ302" t="inlineStr">
        <is>
          <t/>
        </is>
      </c>
      <c r="AR302" s="2" t="inlineStr">
        <is>
          <t>nóta seachadta buncair le haghaidh breosla|
BDN</t>
        </is>
      </c>
      <c r="AS302" s="2" t="inlineStr">
        <is>
          <t>3|
3</t>
        </is>
      </c>
      <c r="AT302" s="2" t="inlineStr">
        <is>
          <t xml:space="preserve">|
</t>
        </is>
      </c>
      <c r="AU302" t="inlineStr">
        <is>
          <t/>
        </is>
      </c>
      <c r="AV302" t="inlineStr">
        <is>
          <t/>
        </is>
      </c>
      <c r="AW302" t="inlineStr">
        <is>
          <t/>
        </is>
      </c>
      <c r="AX302" t="inlineStr">
        <is>
          <t/>
        </is>
      </c>
      <c r="AY302" t="inlineStr">
        <is>
          <t/>
        </is>
      </c>
      <c r="AZ302" s="2" t="inlineStr">
        <is>
          <t>tüzelőanyag szállítójegye</t>
        </is>
      </c>
      <c r="BA302" s="2" t="inlineStr">
        <is>
          <t>3</t>
        </is>
      </c>
      <c r="BB302" s="2" t="inlineStr">
        <is>
          <t/>
        </is>
      </c>
      <c r="BC302" t="inlineStr">
        <is>
          <t>a &lt;a href="https://iate.europa.eu/entry/result/777954/hu" target="_blank"&gt;MARPOL-egyezmény&lt;/a&gt; VI. melléklete értelmében a hajón tartandó okmány, amelyet a hajó fedélzetére szállított és ott használt, &lt;a href="https://iate.europa.eu/entry/result/932907/hu" target="_blank"&gt;tengeri hajózásban használatos tüzelőanyag&lt;/a&gt; szállítója állít ki, hogy igazolja a leszállított tüzelőanyag helyváltoztatását, illetve a megrendelés teljesítését</t>
        </is>
      </c>
      <c r="BD302" t="inlineStr">
        <is>
          <t/>
        </is>
      </c>
      <c r="BE302" t="inlineStr">
        <is>
          <t/>
        </is>
      </c>
      <c r="BF302" t="inlineStr">
        <is>
          <t/>
        </is>
      </c>
      <c r="BG302" t="inlineStr">
        <is>
          <t/>
        </is>
      </c>
      <c r="BH302" s="2" t="inlineStr">
        <is>
          <t>bunkerio atsargų papildymo važtaraštis</t>
        </is>
      </c>
      <c r="BI302" s="2" t="inlineStr">
        <is>
          <t>3</t>
        </is>
      </c>
      <c r="BJ302" s="2" t="inlineStr">
        <is>
          <t/>
        </is>
      </c>
      <c r="BK302" t="inlineStr">
        <is>
          <t/>
        </is>
      </c>
      <c r="BL302" s="2" t="inlineStr">
        <is>
          <t>degvielas piegādes pavaddokuments</t>
        </is>
      </c>
      <c r="BM302" s="2" t="inlineStr">
        <is>
          <t>3</t>
        </is>
      </c>
      <c r="BN302" s="2" t="inlineStr">
        <is>
          <t/>
        </is>
      </c>
      <c r="BO302" t="inlineStr">
        <is>
          <t/>
        </is>
      </c>
      <c r="BP302" s="2" t="inlineStr">
        <is>
          <t>nota ta' kunsinna tal-bunker</t>
        </is>
      </c>
      <c r="BQ302" s="2" t="inlineStr">
        <is>
          <t>3</t>
        </is>
      </c>
      <c r="BR302" s="2" t="inlineStr">
        <is>
          <t/>
        </is>
      </c>
      <c r="BS302" t="inlineStr">
        <is>
          <t/>
        </is>
      </c>
      <c r="BT302" s="2" t="inlineStr">
        <is>
          <t>bunkerafleveringsbon</t>
        </is>
      </c>
      <c r="BU302" s="2" t="inlineStr">
        <is>
          <t>3</t>
        </is>
      </c>
      <c r="BV302" s="2" t="inlineStr">
        <is>
          <t/>
        </is>
      </c>
      <c r="BW302" t="inlineStr">
        <is>
          <t>bon waarmee kan worden nagegaan welke brandstof waar en wanneer is gebruikt</t>
        </is>
      </c>
      <c r="BX302" s="2" t="inlineStr">
        <is>
          <t>dokument dostawy paliwa</t>
        </is>
      </c>
      <c r="BY302" s="2" t="inlineStr">
        <is>
          <t>3</t>
        </is>
      </c>
      <c r="BZ302" s="2" t="inlineStr">
        <is>
          <t/>
        </is>
      </c>
      <c r="CA302" t="inlineStr">
        <is>
          <t/>
        </is>
      </c>
      <c r="CB302" t="inlineStr">
        <is>
          <t/>
        </is>
      </c>
      <c r="CC302" t="inlineStr">
        <is>
          <t/>
        </is>
      </c>
      <c r="CD302" t="inlineStr">
        <is>
          <t/>
        </is>
      </c>
      <c r="CE302" t="inlineStr">
        <is>
          <t/>
        </is>
      </c>
      <c r="CF302" t="inlineStr">
        <is>
          <t/>
        </is>
      </c>
      <c r="CG302" t="inlineStr">
        <is>
          <t/>
        </is>
      </c>
      <c r="CH302" t="inlineStr">
        <is>
          <t/>
        </is>
      </c>
      <c r="CI302" t="inlineStr">
        <is>
          <t/>
        </is>
      </c>
      <c r="CJ302" t="inlineStr">
        <is>
          <t/>
        </is>
      </c>
      <c r="CK302" t="inlineStr">
        <is>
          <t/>
        </is>
      </c>
      <c r="CL302" t="inlineStr">
        <is>
          <t/>
        </is>
      </c>
      <c r="CM302" t="inlineStr">
        <is>
          <t/>
        </is>
      </c>
      <c r="CN302" s="2" t="inlineStr">
        <is>
          <t>dobavnica za ladijsko gorivo</t>
        </is>
      </c>
      <c r="CO302" s="2" t="inlineStr">
        <is>
          <t>3</t>
        </is>
      </c>
      <c r="CP302" s="2" t="inlineStr">
        <is>
          <t/>
        </is>
      </c>
      <c r="CQ302" t="inlineStr">
        <is>
          <t/>
        </is>
      </c>
      <c r="CR302" s="2" t="inlineStr">
        <is>
          <t>bunkerspecifikation</t>
        </is>
      </c>
      <c r="CS302" s="2" t="inlineStr">
        <is>
          <t>3</t>
        </is>
      </c>
      <c r="CT302" s="2" t="inlineStr">
        <is>
          <t/>
        </is>
      </c>
      <c r="CU302" t="inlineStr">
        <is>
          <t/>
        </is>
      </c>
    </row>
    <row r="303">
      <c r="A303" s="1" t="str">
        <f>HYPERLINK("https://iate.europa.eu/entry/result/861029/all", "861029")</f>
        <v>861029</v>
      </c>
      <c r="B303" t="inlineStr">
        <is>
          <t>TRANSPORT</t>
        </is>
      </c>
      <c r="C303" t="inlineStr">
        <is>
          <t>TRANSPORT|land transport|land transport|road transport</t>
        </is>
      </c>
      <c r="D303" t="inlineStr">
        <is>
          <t/>
        </is>
      </c>
      <c r="E303" t="inlineStr">
        <is>
          <t/>
        </is>
      </c>
      <c r="F303" t="inlineStr">
        <is>
          <t/>
        </is>
      </c>
      <c r="G303" t="inlineStr">
        <is>
          <t/>
        </is>
      </c>
      <c r="H303" t="inlineStr">
        <is>
          <t/>
        </is>
      </c>
      <c r="I303" t="inlineStr">
        <is>
          <t/>
        </is>
      </c>
      <c r="J303" t="inlineStr">
        <is>
          <t/>
        </is>
      </c>
      <c r="K303" t="inlineStr">
        <is>
          <t/>
        </is>
      </c>
      <c r="L303" s="2" t="inlineStr">
        <is>
          <t>kontrolleret køretøjsflåde|
kontrolleret bilpark|
kontrolleret flåde</t>
        </is>
      </c>
      <c r="M303" s="2" t="inlineStr">
        <is>
          <t>4|
4|
4</t>
        </is>
      </c>
      <c r="N303" s="2" t="inlineStr">
        <is>
          <t xml:space="preserve">|
|
</t>
        </is>
      </c>
      <c r="O303" t="inlineStr">
        <is>
          <t>"Remarque : pour les non-initiés, on appelle "flotte captive" un ensemble de véhicules qui dépendent d'une gestion commune et s'approvisionnent à leur propre source de stockage de carburant."</t>
        </is>
      </c>
      <c r="P303" t="inlineStr">
        <is>
          <t/>
        </is>
      </c>
      <c r="Q303" t="inlineStr">
        <is>
          <t/>
        </is>
      </c>
      <c r="R303" t="inlineStr">
        <is>
          <t/>
        </is>
      </c>
      <c r="S303" t="inlineStr">
        <is>
          <t/>
        </is>
      </c>
      <c r="T303" s="2" t="inlineStr">
        <is>
          <t>δέσμιος στόλος οχημάτων</t>
        </is>
      </c>
      <c r="U303" s="2" t="inlineStr">
        <is>
          <t>1</t>
        </is>
      </c>
      <c r="V303" s="2" t="inlineStr">
        <is>
          <t/>
        </is>
      </c>
      <c r="W303" t="inlineStr">
        <is>
          <t>Ταξί, τουριστικά λεωφορεία, φορτηγάκια, απορριμματοφόρα, οχήματα για μεταφορά προσωπικού κλπ.</t>
        </is>
      </c>
      <c r="X303" s="2" t="inlineStr">
        <is>
          <t>captive fleet</t>
        </is>
      </c>
      <c r="Y303" s="2" t="inlineStr">
        <is>
          <t>3</t>
        </is>
      </c>
      <c r="Z303" s="2" t="inlineStr">
        <is>
          <t/>
        </is>
      </c>
      <c r="AA303" t="inlineStr">
        <is>
          <t>fleet vehicles with predictable driving and refuelling patterns and/or vehicles making regular visits to or overnight parking at a depot</t>
        </is>
      </c>
      <c r="AB303" t="inlineStr">
        <is>
          <t/>
        </is>
      </c>
      <c r="AC303" t="inlineStr">
        <is>
          <t/>
        </is>
      </c>
      <c r="AD303" t="inlineStr">
        <is>
          <t/>
        </is>
      </c>
      <c r="AE303" t="inlineStr">
        <is>
          <t/>
        </is>
      </c>
      <c r="AF303" t="inlineStr">
        <is>
          <t/>
        </is>
      </c>
      <c r="AG303" t="inlineStr">
        <is>
          <t/>
        </is>
      </c>
      <c r="AH303" t="inlineStr">
        <is>
          <t/>
        </is>
      </c>
      <c r="AI303" t="inlineStr">
        <is>
          <t/>
        </is>
      </c>
      <c r="AJ303" s="2" t="inlineStr">
        <is>
          <t>sidonnaisajoneuvo</t>
        </is>
      </c>
      <c r="AK303" s="2" t="inlineStr">
        <is>
          <t>2</t>
        </is>
      </c>
      <c r="AL303" s="2" t="inlineStr">
        <is>
          <t/>
        </is>
      </c>
      <c r="AM303" t="inlineStr">
        <is>
          <t>Tarkoittaa julkisen kaupunkiliikenteen ajoneuvoja, takseja, jäteautoja jne.</t>
        </is>
      </c>
      <c r="AN303" s="2" t="inlineStr">
        <is>
          <t>flotte captive</t>
        </is>
      </c>
      <c r="AO303" s="2" t="inlineStr">
        <is>
          <t>3</t>
        </is>
      </c>
      <c r="AP303" s="2" t="inlineStr">
        <is>
          <t/>
        </is>
      </c>
      <c r="AQ303" t="inlineStr">
        <is>
          <t>flotte de véhicules avec des trajectoires et des consommations prévisibles, qui rentre régulièrement au
même parking ou dépôt</t>
        </is>
      </c>
      <c r="AR303" t="inlineStr">
        <is>
          <t/>
        </is>
      </c>
      <c r="AS303" t="inlineStr">
        <is>
          <t/>
        </is>
      </c>
      <c r="AT303" t="inlineStr">
        <is>
          <t/>
        </is>
      </c>
      <c r="AU303" t="inlineStr">
        <is>
          <t/>
        </is>
      </c>
      <c r="AV303" t="inlineStr">
        <is>
          <t/>
        </is>
      </c>
      <c r="AW303" t="inlineStr">
        <is>
          <t/>
        </is>
      </c>
      <c r="AX303" t="inlineStr">
        <is>
          <t/>
        </is>
      </c>
      <c r="AY303" t="inlineStr">
        <is>
          <t/>
        </is>
      </c>
      <c r="AZ303" s="2" t="inlineStr">
        <is>
          <t>fogoly járműállomány</t>
        </is>
      </c>
      <c r="BA303" s="2" t="inlineStr">
        <is>
          <t>2</t>
        </is>
      </c>
      <c r="BB303" s="2" t="inlineStr">
        <is>
          <t>proposed</t>
        </is>
      </c>
      <c r="BC303" t="inlineStr">
        <is>
          <t/>
        </is>
      </c>
      <c r="BD303" s="2" t="inlineStr">
        <is>
          <t>parco chiuso di autoveicoli vincolati</t>
        </is>
      </c>
      <c r="BE303" s="2" t="inlineStr">
        <is>
          <t>2</t>
        </is>
      </c>
      <c r="BF303" s="2" t="inlineStr">
        <is>
          <t/>
        </is>
      </c>
      <c r="BG303" t="inlineStr">
        <is>
          <t/>
        </is>
      </c>
      <c r="BH303" t="inlineStr">
        <is>
          <t/>
        </is>
      </c>
      <c r="BI303" t="inlineStr">
        <is>
          <t/>
        </is>
      </c>
      <c r="BJ303" t="inlineStr">
        <is>
          <t/>
        </is>
      </c>
      <c r="BK303" t="inlineStr">
        <is>
          <t/>
        </is>
      </c>
      <c r="BL303" t="inlineStr">
        <is>
          <t/>
        </is>
      </c>
      <c r="BM303" t="inlineStr">
        <is>
          <t/>
        </is>
      </c>
      <c r="BN303" t="inlineStr">
        <is>
          <t/>
        </is>
      </c>
      <c r="BO303" t="inlineStr">
        <is>
          <t/>
        </is>
      </c>
      <c r="BP303" t="inlineStr">
        <is>
          <t/>
        </is>
      </c>
      <c r="BQ303" t="inlineStr">
        <is>
          <t/>
        </is>
      </c>
      <c r="BR303" t="inlineStr">
        <is>
          <t/>
        </is>
      </c>
      <c r="BS303" t="inlineStr">
        <is>
          <t/>
        </is>
      </c>
      <c r="BT303" s="2" t="inlineStr">
        <is>
          <t>bedrijfswagenpark</t>
        </is>
      </c>
      <c r="BU303" s="2" t="inlineStr">
        <is>
          <t>2</t>
        </is>
      </c>
      <c r="BV303" s="2" t="inlineStr">
        <is>
          <t/>
        </is>
      </c>
      <c r="BW303" t="inlineStr">
        <is>
          <t>Bedoeld worden bijvoorbeeld taxi's, bussen, touringcars, bestelwagens, vuilniswagens, personeelsauto's.</t>
        </is>
      </c>
      <c r="BX303" t="inlineStr">
        <is>
          <t/>
        </is>
      </c>
      <c r="BY303" t="inlineStr">
        <is>
          <t/>
        </is>
      </c>
      <c r="BZ303" t="inlineStr">
        <is>
          <t/>
        </is>
      </c>
      <c r="CA303" t="inlineStr">
        <is>
          <t/>
        </is>
      </c>
      <c r="CB303" s="2" t="inlineStr">
        <is>
          <t>frota cativa</t>
        </is>
      </c>
      <c r="CC303" s="2" t="inlineStr">
        <is>
          <t>2</t>
        </is>
      </c>
      <c r="CD303" s="2" t="inlineStr">
        <is>
          <t/>
        </is>
      </c>
      <c r="CE303" t="inlineStr">
        <is>
          <t/>
        </is>
      </c>
      <c r="CF303" t="inlineStr">
        <is>
          <t/>
        </is>
      </c>
      <c r="CG303" t="inlineStr">
        <is>
          <t/>
        </is>
      </c>
      <c r="CH303" t="inlineStr">
        <is>
          <t/>
        </is>
      </c>
      <c r="CI303" t="inlineStr">
        <is>
          <t/>
        </is>
      </c>
      <c r="CJ303" t="inlineStr">
        <is>
          <t/>
        </is>
      </c>
      <c r="CK303" t="inlineStr">
        <is>
          <t/>
        </is>
      </c>
      <c r="CL303" t="inlineStr">
        <is>
          <t/>
        </is>
      </c>
      <c r="CM303" t="inlineStr">
        <is>
          <t/>
        </is>
      </c>
      <c r="CN303" t="inlineStr">
        <is>
          <t/>
        </is>
      </c>
      <c r="CO303" t="inlineStr">
        <is>
          <t/>
        </is>
      </c>
      <c r="CP303" t="inlineStr">
        <is>
          <t/>
        </is>
      </c>
      <c r="CQ303" t="inlineStr">
        <is>
          <t/>
        </is>
      </c>
      <c r="CR303" s="2" t="inlineStr">
        <is>
          <t>avgränsad fordonspark</t>
        </is>
      </c>
      <c r="CS303" s="2" t="inlineStr">
        <is>
          <t>3</t>
        </is>
      </c>
      <c r="CT303" s="2" t="inlineStr">
        <is>
          <t/>
        </is>
      </c>
      <c r="CU303" t="inlineStr">
        <is>
          <t/>
        </is>
      </c>
    </row>
    <row r="304">
      <c r="A304" s="1" t="str">
        <f>HYPERLINK("https://iate.europa.eu/entry/result/1427748/all", "1427748")</f>
        <v>1427748</v>
      </c>
      <c r="B304" t="inlineStr">
        <is>
          <t>TRANSPORT</t>
        </is>
      </c>
      <c r="C304" t="inlineStr">
        <is>
          <t>TRANSPORT|maritime and inland waterway transport</t>
        </is>
      </c>
      <c r="D304" t="inlineStr">
        <is>
          <t/>
        </is>
      </c>
      <c r="E304" t="inlineStr">
        <is>
          <t/>
        </is>
      </c>
      <c r="F304" t="inlineStr">
        <is>
          <t/>
        </is>
      </c>
      <c r="G304" t="inlineStr">
        <is>
          <t/>
        </is>
      </c>
      <c r="H304" s="2" t="inlineStr">
        <is>
          <t>zásobovací plavidlo|
loď pro zásobování palivem</t>
        </is>
      </c>
      <c r="I304" s="2" t="inlineStr">
        <is>
          <t>3|
3</t>
        </is>
      </c>
      <c r="J304" s="2" t="inlineStr">
        <is>
          <t xml:space="preserve">|
</t>
        </is>
      </c>
      <c r="K304" t="inlineStr">
        <is>
          <t/>
        </is>
      </c>
      <c r="L304" s="2" t="inlineStr">
        <is>
          <t>bunkerbåd</t>
        </is>
      </c>
      <c r="M304" s="2" t="inlineStr">
        <is>
          <t>3</t>
        </is>
      </c>
      <c r="N304" s="2" t="inlineStr">
        <is>
          <t/>
        </is>
      </c>
      <c r="O304" t="inlineStr">
        <is>
          <t/>
        </is>
      </c>
      <c r="P304" s="2" t="inlineStr">
        <is>
          <t>Bunkerboot</t>
        </is>
      </c>
      <c r="Q304" s="2" t="inlineStr">
        <is>
          <t>3</t>
        </is>
      </c>
      <c r="R304" s="2" t="inlineStr">
        <is>
          <t/>
        </is>
      </c>
      <c r="S304" t="inlineStr">
        <is>
          <t/>
        </is>
      </c>
      <c r="T304" s="2" t="inlineStr">
        <is>
          <t>σκάφος με καύσιμα</t>
        </is>
      </c>
      <c r="U304" s="2" t="inlineStr">
        <is>
          <t>3</t>
        </is>
      </c>
      <c r="V304" s="2" t="inlineStr">
        <is>
          <t/>
        </is>
      </c>
      <c r="W304" t="inlineStr">
        <is>
          <t/>
        </is>
      </c>
      <c r="X304" s="2" t="inlineStr">
        <is>
          <t>bunkership|
bunkering vessel|
bunker vessel</t>
        </is>
      </c>
      <c r="Y304" s="2" t="inlineStr">
        <is>
          <t>3|
1|
3</t>
        </is>
      </c>
      <c r="Z304" s="2" t="inlineStr">
        <is>
          <t xml:space="preserve">|
|
</t>
        </is>
      </c>
      <c r="AA304" t="inlineStr">
        <is>
          <t>a small
tanker fitted with fuel pumps and a crane for hose handling, used for loading
fuel oils into ship tanks</t>
        </is>
      </c>
      <c r="AB304" t="inlineStr">
        <is>
          <t/>
        </is>
      </c>
      <c r="AC304" t="inlineStr">
        <is>
          <t/>
        </is>
      </c>
      <c r="AD304" t="inlineStr">
        <is>
          <t/>
        </is>
      </c>
      <c r="AE304" t="inlineStr">
        <is>
          <t/>
        </is>
      </c>
      <c r="AF304" t="inlineStr">
        <is>
          <t/>
        </is>
      </c>
      <c r="AG304" t="inlineStr">
        <is>
          <t/>
        </is>
      </c>
      <c r="AH304" t="inlineStr">
        <is>
          <t/>
        </is>
      </c>
      <c r="AI304" t="inlineStr">
        <is>
          <t/>
        </is>
      </c>
      <c r="AJ304" t="inlineStr">
        <is>
          <t/>
        </is>
      </c>
      <c r="AK304" t="inlineStr">
        <is>
          <t/>
        </is>
      </c>
      <c r="AL304" t="inlineStr">
        <is>
          <t/>
        </is>
      </c>
      <c r="AM304" t="inlineStr">
        <is>
          <t/>
        </is>
      </c>
      <c r="AN304" s="2" t="inlineStr">
        <is>
          <t>navire de soutage|
bateau de soutage</t>
        </is>
      </c>
      <c r="AO304" s="2" t="inlineStr">
        <is>
          <t>3|
3</t>
        </is>
      </c>
      <c r="AP304" s="2" t="inlineStr">
        <is>
          <t xml:space="preserve">|
</t>
        </is>
      </c>
      <c r="AQ304" t="inlineStr">
        <is>
          <t>navire utilisé pour
transporter du combustible vers un autre navire aux fins de sa propulsion</t>
        </is>
      </c>
      <c r="AR304" t="inlineStr">
        <is>
          <t/>
        </is>
      </c>
      <c r="AS304" t="inlineStr">
        <is>
          <t/>
        </is>
      </c>
      <c r="AT304" t="inlineStr">
        <is>
          <t/>
        </is>
      </c>
      <c r="AU304" t="inlineStr">
        <is>
          <t/>
        </is>
      </c>
      <c r="AV304" t="inlineStr">
        <is>
          <t/>
        </is>
      </c>
      <c r="AW304" t="inlineStr">
        <is>
          <t/>
        </is>
      </c>
      <c r="AX304" t="inlineStr">
        <is>
          <t/>
        </is>
      </c>
      <c r="AY304" t="inlineStr">
        <is>
          <t/>
        </is>
      </c>
      <c r="AZ304" s="2" t="inlineStr">
        <is>
          <t>tartályhajó</t>
        </is>
      </c>
      <c r="BA304" s="2" t="inlineStr">
        <is>
          <t>3</t>
        </is>
      </c>
      <c r="BB304" s="2" t="inlineStr">
        <is>
          <t/>
        </is>
      </c>
      <c r="BC304" t="inlineStr">
        <is>
          <t/>
        </is>
      </c>
      <c r="BD304" t="inlineStr">
        <is>
          <t/>
        </is>
      </c>
      <c r="BE304" t="inlineStr">
        <is>
          <t/>
        </is>
      </c>
      <c r="BF304" t="inlineStr">
        <is>
          <t/>
        </is>
      </c>
      <c r="BG304" t="inlineStr">
        <is>
          <t/>
        </is>
      </c>
      <c r="BH304" t="inlineStr">
        <is>
          <t/>
        </is>
      </c>
      <c r="BI304" t="inlineStr">
        <is>
          <t/>
        </is>
      </c>
      <c r="BJ304" t="inlineStr">
        <is>
          <t/>
        </is>
      </c>
      <c r="BK304" t="inlineStr">
        <is>
          <t/>
        </is>
      </c>
      <c r="BL304" s="2" t="inlineStr">
        <is>
          <t>kuģis-bunkerētājs</t>
        </is>
      </c>
      <c r="BM304" s="2" t="inlineStr">
        <is>
          <t>3</t>
        </is>
      </c>
      <c r="BN304" s="2" t="inlineStr">
        <is>
          <t/>
        </is>
      </c>
      <c r="BO304" t="inlineStr">
        <is>
          <t/>
        </is>
      </c>
      <c r="BP304" t="inlineStr">
        <is>
          <t/>
        </is>
      </c>
      <c r="BQ304" t="inlineStr">
        <is>
          <t/>
        </is>
      </c>
      <c r="BR304" t="inlineStr">
        <is>
          <t/>
        </is>
      </c>
      <c r="BS304" t="inlineStr">
        <is>
          <t/>
        </is>
      </c>
      <c r="BT304" s="2" t="inlineStr">
        <is>
          <t>bunkerboot</t>
        </is>
      </c>
      <c r="BU304" s="2" t="inlineStr">
        <is>
          <t>3</t>
        </is>
      </c>
      <c r="BV304" s="2" t="inlineStr">
        <is>
          <t/>
        </is>
      </c>
      <c r="BW304" t="inlineStr">
        <is>
          <t/>
        </is>
      </c>
      <c r="BX304" t="inlineStr">
        <is>
          <t/>
        </is>
      </c>
      <c r="BY304" t="inlineStr">
        <is>
          <t/>
        </is>
      </c>
      <c r="BZ304" t="inlineStr">
        <is>
          <t/>
        </is>
      </c>
      <c r="CA304" t="inlineStr">
        <is>
          <t/>
        </is>
      </c>
      <c r="CB304" s="2" t="inlineStr">
        <is>
          <t>navio de bancas</t>
        </is>
      </c>
      <c r="CC304" s="2" t="inlineStr">
        <is>
          <t>3</t>
        </is>
      </c>
      <c r="CD304" s="2" t="inlineStr">
        <is>
          <t/>
        </is>
      </c>
      <c r="CE304" t="inlineStr">
        <is>
          <t/>
        </is>
      </c>
      <c r="CF304" t="inlineStr">
        <is>
          <t/>
        </is>
      </c>
      <c r="CG304" t="inlineStr">
        <is>
          <t/>
        </is>
      </c>
      <c r="CH304" t="inlineStr">
        <is>
          <t/>
        </is>
      </c>
      <c r="CI304" t="inlineStr">
        <is>
          <t/>
        </is>
      </c>
      <c r="CJ304" t="inlineStr">
        <is>
          <t/>
        </is>
      </c>
      <c r="CK304" t="inlineStr">
        <is>
          <t/>
        </is>
      </c>
      <c r="CL304" t="inlineStr">
        <is>
          <t/>
        </is>
      </c>
      <c r="CM304" t="inlineStr">
        <is>
          <t/>
        </is>
      </c>
      <c r="CN304" t="inlineStr">
        <is>
          <t/>
        </is>
      </c>
      <c r="CO304" t="inlineStr">
        <is>
          <t/>
        </is>
      </c>
      <c r="CP304" t="inlineStr">
        <is>
          <t/>
        </is>
      </c>
      <c r="CQ304" t="inlineStr">
        <is>
          <t/>
        </is>
      </c>
      <c r="CR304" t="inlineStr">
        <is>
          <t/>
        </is>
      </c>
      <c r="CS304" t="inlineStr">
        <is>
          <t/>
        </is>
      </c>
      <c r="CT304" t="inlineStr">
        <is>
          <t/>
        </is>
      </c>
      <c r="CU304" t="inlineStr">
        <is>
          <t/>
        </is>
      </c>
    </row>
    <row r="305">
      <c r="A305" s="1" t="str">
        <f>HYPERLINK("https://iate.europa.eu/entry/result/1401295/all", "1401295")</f>
        <v>1401295</v>
      </c>
      <c r="B305" t="inlineStr">
        <is>
          <t>PRODUCTION, TECHNOLOGY AND RESEARCH;TRANSPORT</t>
        </is>
      </c>
      <c r="C305" t="inlineStr">
        <is>
          <t>PRODUCTION, TECHNOLOGY AND RESEARCH|technology and technical regulations|materials technology;TRANSPORT;TRANSPORT|land transport|land transport</t>
        </is>
      </c>
      <c r="D305" t="inlineStr">
        <is>
          <t/>
        </is>
      </c>
      <c r="E305" t="inlineStr">
        <is>
          <t/>
        </is>
      </c>
      <c r="F305" t="inlineStr">
        <is>
          <t/>
        </is>
      </c>
      <c r="G305" t="inlineStr">
        <is>
          <t/>
        </is>
      </c>
      <c r="H305" t="inlineStr">
        <is>
          <t/>
        </is>
      </c>
      <c r="I305" t="inlineStr">
        <is>
          <t/>
        </is>
      </c>
      <c r="J305" t="inlineStr">
        <is>
          <t/>
        </is>
      </c>
      <c r="K305" t="inlineStr">
        <is>
          <t/>
        </is>
      </c>
      <c r="L305" s="2" t="inlineStr">
        <is>
          <t>trafikvolumen|
trafikmængde|
trafikintensitet</t>
        </is>
      </c>
      <c r="M305" s="2" t="inlineStr">
        <is>
          <t>4|
3|
3</t>
        </is>
      </c>
      <c r="N305" s="2" t="inlineStr">
        <is>
          <t xml:space="preserve">|
|
</t>
        </is>
      </c>
      <c r="O305" t="inlineStr">
        <is>
          <t/>
        </is>
      </c>
      <c r="P305" s="2" t="inlineStr">
        <is>
          <t>Verkehrsstärke|
Verkehrsmenge|
Verkehrsvolumen|
Stärke eines Verkehrsstromes|
Verkehrsaufkommen</t>
        </is>
      </c>
      <c r="Q305" s="2" t="inlineStr">
        <is>
          <t>3|
3|
3|
1|
3</t>
        </is>
      </c>
      <c r="R305" s="2" t="inlineStr">
        <is>
          <t xml:space="preserve">|
|
|
|
</t>
        </is>
      </c>
      <c r="S305" t="inlineStr">
        <is>
          <t>Menge der Verkehrsteilnehmer, ausgedrückt in der Anzahl von Fahrzeugen, die eine bestimmte Verkehrseinrichtung während einer bestimmten Zeit regelm 0Z ig oder periodisch benutzen</t>
        </is>
      </c>
      <c r="T305" s="2" t="inlineStr">
        <is>
          <t>κυκλοφοριακός φόρτος|
όγκος κυκλοφορίας</t>
        </is>
      </c>
      <c r="U305" s="2" t="inlineStr">
        <is>
          <t>3|
3</t>
        </is>
      </c>
      <c r="V305" s="2" t="inlineStr">
        <is>
          <t xml:space="preserve">|
</t>
        </is>
      </c>
      <c r="W305" t="inlineStr">
        <is>
          <t/>
        </is>
      </c>
      <c r="X305" s="2" t="inlineStr">
        <is>
          <t>traffic volume|
volume of traffic</t>
        </is>
      </c>
      <c r="Y305" s="2" t="inlineStr">
        <is>
          <t>3|
3</t>
        </is>
      </c>
      <c r="Z305" s="2" t="inlineStr">
        <is>
          <t xml:space="preserve">|
</t>
        </is>
      </c>
      <c r="AA305" t="inlineStr">
        <is>
          <t>number of
vehicles, trains, vessels and aircraft that use a particular road, railway,
seaway/waterway or airspace section or pass a particular point (e.g. a border)
of that section within a predefined period; it can be expressed as vehicles/hour,
vehicles/day, etc.</t>
        </is>
      </c>
      <c r="AB305" s="2" t="inlineStr">
        <is>
          <t>volumen de tránsito|
tráfico|
volumen de tráfico|
volumen de circulación</t>
        </is>
      </c>
      <c r="AC305" s="2" t="inlineStr">
        <is>
          <t>3|
3|
3|
3</t>
        </is>
      </c>
      <c r="AD305" s="2" t="inlineStr">
        <is>
          <t xml:space="preserve">|
|
|
</t>
        </is>
      </c>
      <c r="AE305" t="inlineStr">
        <is>
          <t/>
        </is>
      </c>
      <c r="AF305" t="inlineStr">
        <is>
          <t/>
        </is>
      </c>
      <c r="AG305" t="inlineStr">
        <is>
          <t/>
        </is>
      </c>
      <c r="AH305" t="inlineStr">
        <is>
          <t/>
        </is>
      </c>
      <c r="AI305" t="inlineStr">
        <is>
          <t/>
        </is>
      </c>
      <c r="AJ305" s="2" t="inlineStr">
        <is>
          <t>liikennemäärä</t>
        </is>
      </c>
      <c r="AK305" s="2" t="inlineStr">
        <is>
          <t>3</t>
        </is>
      </c>
      <c r="AL305" s="2" t="inlineStr">
        <is>
          <t/>
        </is>
      </c>
      <c r="AM305" t="inlineStr">
        <is>
          <t/>
        </is>
      </c>
      <c r="AN305" s="2" t="inlineStr">
        <is>
          <t>volume du trafic|
volume de circulation|
volume de trafic|
trafic|
débit</t>
        </is>
      </c>
      <c r="AO305" s="2" t="inlineStr">
        <is>
          <t>3|
3|
3|
3|
3</t>
        </is>
      </c>
      <c r="AP305" s="2" t="inlineStr">
        <is>
          <t xml:space="preserve">|
|
|
|
</t>
        </is>
      </c>
      <c r="AQ305" t="inlineStr">
        <is>
          <t>nombre de véhicules, trains, navires et aéronefs
empruntant une section donnée d'une route, voie ferrée, voie maritime ou
navigable ou de l'espace aérien ou qui franchissent un point donné (comme une
frontière) de cette section au cours d'une période donnée; peut être exprimé en
véhicules/heure, véhicules/jour, etc.</t>
        </is>
      </c>
      <c r="AR305" t="inlineStr">
        <is>
          <t/>
        </is>
      </c>
      <c r="AS305" t="inlineStr">
        <is>
          <t/>
        </is>
      </c>
      <c r="AT305" t="inlineStr">
        <is>
          <t/>
        </is>
      </c>
      <c r="AU305" t="inlineStr">
        <is>
          <t/>
        </is>
      </c>
      <c r="AV305" t="inlineStr">
        <is>
          <t/>
        </is>
      </c>
      <c r="AW305" t="inlineStr">
        <is>
          <t/>
        </is>
      </c>
      <c r="AX305" t="inlineStr">
        <is>
          <t/>
        </is>
      </c>
      <c r="AY305" t="inlineStr">
        <is>
          <t/>
        </is>
      </c>
      <c r="AZ305" t="inlineStr">
        <is>
          <t/>
        </is>
      </c>
      <c r="BA305" t="inlineStr">
        <is>
          <t/>
        </is>
      </c>
      <c r="BB305" t="inlineStr">
        <is>
          <t/>
        </is>
      </c>
      <c r="BC305" t="inlineStr">
        <is>
          <t/>
        </is>
      </c>
      <c r="BD305" s="2" t="inlineStr">
        <is>
          <t>volume del traffico|
volume di circolazione|
volume di traffico</t>
        </is>
      </c>
      <c r="BE305" s="2" t="inlineStr">
        <is>
          <t>1|
3|
3</t>
        </is>
      </c>
      <c r="BF305" s="2" t="inlineStr">
        <is>
          <t xml:space="preserve">|
|
</t>
        </is>
      </c>
      <c r="BG305" t="inlineStr">
        <is>
          <t/>
        </is>
      </c>
      <c r="BH305" s="2" t="inlineStr">
        <is>
          <t>vežimų mastas|
eismo apimtis</t>
        </is>
      </c>
      <c r="BI305" s="2" t="inlineStr">
        <is>
          <t>1|
1</t>
        </is>
      </c>
      <c r="BJ305" s="2" t="inlineStr">
        <is>
          <t xml:space="preserve">|
</t>
        </is>
      </c>
      <c r="BK305" t="inlineStr">
        <is>
          <t/>
        </is>
      </c>
      <c r="BL305" t="inlineStr">
        <is>
          <t/>
        </is>
      </c>
      <c r="BM305" t="inlineStr">
        <is>
          <t/>
        </is>
      </c>
      <c r="BN305" t="inlineStr">
        <is>
          <t/>
        </is>
      </c>
      <c r="BO305" t="inlineStr">
        <is>
          <t/>
        </is>
      </c>
      <c r="BP305" t="inlineStr">
        <is>
          <t/>
        </is>
      </c>
      <c r="BQ305" t="inlineStr">
        <is>
          <t/>
        </is>
      </c>
      <c r="BR305" t="inlineStr">
        <is>
          <t/>
        </is>
      </c>
      <c r="BS305" t="inlineStr">
        <is>
          <t/>
        </is>
      </c>
      <c r="BT305" s="2" t="inlineStr">
        <is>
          <t>verkeersomvang|
verkeersintensiteit|
verkeersvolume</t>
        </is>
      </c>
      <c r="BU305" s="2" t="inlineStr">
        <is>
          <t>3|
3|
1</t>
        </is>
      </c>
      <c r="BV305" s="2" t="inlineStr">
        <is>
          <t xml:space="preserve">|
|
</t>
        </is>
      </c>
      <c r="BW305" t="inlineStr">
        <is>
          <t/>
        </is>
      </c>
      <c r="BX305" s="2" t="inlineStr">
        <is>
          <t>wielkość ruchu</t>
        </is>
      </c>
      <c r="BY305" s="2" t="inlineStr">
        <is>
          <t>1</t>
        </is>
      </c>
      <c r="BZ305" s="2" t="inlineStr">
        <is>
          <t/>
        </is>
      </c>
      <c r="CA305" t="inlineStr">
        <is>
          <t/>
        </is>
      </c>
      <c r="CB305" s="2" t="inlineStr">
        <is>
          <t>volume do tráfego|
volume de tráfego</t>
        </is>
      </c>
      <c r="CC305" s="2" t="inlineStr">
        <is>
          <t>3|
3</t>
        </is>
      </c>
      <c r="CD305" s="2" t="inlineStr">
        <is>
          <t xml:space="preserve">|
</t>
        </is>
      </c>
      <c r="CE305" t="inlineStr">
        <is>
          <t>número de veículos que passa numa dada secção da estrada durante um período determinado</t>
        </is>
      </c>
      <c r="CF305" t="inlineStr">
        <is>
          <t/>
        </is>
      </c>
      <c r="CG305" t="inlineStr">
        <is>
          <t/>
        </is>
      </c>
      <c r="CH305" t="inlineStr">
        <is>
          <t/>
        </is>
      </c>
      <c r="CI305" t="inlineStr">
        <is>
          <t/>
        </is>
      </c>
      <c r="CJ305" t="inlineStr">
        <is>
          <t/>
        </is>
      </c>
      <c r="CK305" t="inlineStr">
        <is>
          <t/>
        </is>
      </c>
      <c r="CL305" t="inlineStr">
        <is>
          <t/>
        </is>
      </c>
      <c r="CM305" t="inlineStr">
        <is>
          <t/>
        </is>
      </c>
      <c r="CN305" s="2" t="inlineStr">
        <is>
          <t>obseg prometa</t>
        </is>
      </c>
      <c r="CO305" s="2" t="inlineStr">
        <is>
          <t>3</t>
        </is>
      </c>
      <c r="CP305" s="2" t="inlineStr">
        <is>
          <t/>
        </is>
      </c>
      <c r="CQ305" t="inlineStr">
        <is>
          <t/>
        </is>
      </c>
      <c r="CR305" t="inlineStr">
        <is>
          <t/>
        </is>
      </c>
      <c r="CS305" t="inlineStr">
        <is>
          <t/>
        </is>
      </c>
      <c r="CT305" t="inlineStr">
        <is>
          <t/>
        </is>
      </c>
      <c r="CU305" t="inlineStr">
        <is>
          <t/>
        </is>
      </c>
    </row>
    <row r="306">
      <c r="A306" s="1" t="str">
        <f>HYPERLINK("https://iate.europa.eu/entry/result/3599110/all", "3599110")</f>
        <v>3599110</v>
      </c>
      <c r="B306" t="inlineStr">
        <is>
          <t>ENERGY;EUROPEAN UNION</t>
        </is>
      </c>
      <c r="C306" t="inlineStr">
        <is>
          <t>ENERGY|soft energy;EUROPEAN UNION|European Union law|EU act|directive (EU)</t>
        </is>
      </c>
      <c r="D306" t="inlineStr">
        <is>
          <t/>
        </is>
      </c>
      <c r="E306" t="inlineStr">
        <is>
          <t/>
        </is>
      </c>
      <c r="F306" t="inlineStr">
        <is>
          <t/>
        </is>
      </c>
      <c r="G306" t="inlineStr">
        <is>
          <t/>
        </is>
      </c>
      <c r="H306" t="inlineStr">
        <is>
          <t/>
        </is>
      </c>
      <c r="I306" t="inlineStr">
        <is>
          <t/>
        </is>
      </c>
      <c r="J306" t="inlineStr">
        <is>
          <t/>
        </is>
      </c>
      <c r="K306" t="inlineStr">
        <is>
          <t/>
        </is>
      </c>
      <c r="L306" t="inlineStr">
        <is>
          <t/>
        </is>
      </c>
      <c r="M306" t="inlineStr">
        <is>
          <t/>
        </is>
      </c>
      <c r="N306" t="inlineStr">
        <is>
          <t/>
        </is>
      </c>
      <c r="O306" t="inlineStr">
        <is>
          <t/>
        </is>
      </c>
      <c r="P306" s="2" t="inlineStr">
        <is>
          <t>Neufassung der Erneuerbare-Energien-Richtlinie|
Richtlinie (EU) 2018/2001 zur Förderung der Nutzung von Energie aus erneuerbaren Quellen (Neufassung)|
RED II</t>
        </is>
      </c>
      <c r="Q306" s="2" t="inlineStr">
        <is>
          <t>3|
3|
3</t>
        </is>
      </c>
      <c r="R306" s="2" t="inlineStr">
        <is>
          <t xml:space="preserve">|
|
</t>
        </is>
      </c>
      <c r="S306" t="inlineStr">
        <is>
          <t/>
        </is>
      </c>
      <c r="T306" t="inlineStr">
        <is>
          <t/>
        </is>
      </c>
      <c r="U306" t="inlineStr">
        <is>
          <t/>
        </is>
      </c>
      <c r="V306" t="inlineStr">
        <is>
          <t/>
        </is>
      </c>
      <c r="W306" t="inlineStr">
        <is>
          <t/>
        </is>
      </c>
      <c r="X306" s="2" t="inlineStr">
        <is>
          <t>Renewable Energy Directive|
Directive (EU) 2018/2001 on the promotion of the use of energy from renewable sources|
RED II|
recast Renewable Energy Directive</t>
        </is>
      </c>
      <c r="Y306" s="2" t="inlineStr">
        <is>
          <t>3|
3|
3|
3</t>
        </is>
      </c>
      <c r="Z306" s="2" t="inlineStr">
        <is>
          <t xml:space="preserve">|
|
|
</t>
        </is>
      </c>
      <c r="AA306" t="inlineStr">
        <is>
          <t>recast of Directive 2009/28/EC &lt;a href="https://iate.europa.eu/entry/result/2244400/en" target="_blank"&gt;(RED I)&lt;/a&gt;, done as part of the 'Clean energy for all Europeans' package</t>
        </is>
      </c>
      <c r="AB306" s="2" t="inlineStr">
        <is>
          <t>Directiva (UE) 2018/2001 relativa al fomento del uso de energía procedente de fuentes renovables|
Directiva sobre fuentes de energía renovables|
DFER II</t>
        </is>
      </c>
      <c r="AC306" s="2" t="inlineStr">
        <is>
          <t>3|
3|
3</t>
        </is>
      </c>
      <c r="AD306" s="2" t="inlineStr">
        <is>
          <t xml:space="preserve">|
|
</t>
        </is>
      </c>
      <c r="AE306" t="inlineStr">
        <is>
          <t>Refundición de la &lt;a href="https://iate.europa.eu/entry/result/2244400/es" target="_blank"&gt;Directiva 2009/28/CE&lt;/a&gt; (Directiva sobre fuentes de energía renovables) como parte del paquete de medidas sobre energía limpia.</t>
        </is>
      </c>
      <c r="AF306" t="inlineStr">
        <is>
          <t/>
        </is>
      </c>
      <c r="AG306" t="inlineStr">
        <is>
          <t/>
        </is>
      </c>
      <c r="AH306" t="inlineStr">
        <is>
          <t/>
        </is>
      </c>
      <c r="AI306" t="inlineStr">
        <is>
          <t/>
        </is>
      </c>
      <c r="AJ306" t="inlineStr">
        <is>
          <t/>
        </is>
      </c>
      <c r="AK306" t="inlineStr">
        <is>
          <t/>
        </is>
      </c>
      <c r="AL306" t="inlineStr">
        <is>
          <t/>
        </is>
      </c>
      <c r="AM306" t="inlineStr">
        <is>
          <t/>
        </is>
      </c>
      <c r="AN306" s="2" t="inlineStr">
        <is>
          <t>RED II|
directive RED II|
directive révisée sur les énergies renouvelables|
directive (UE) 2018/2001 relative à la promotion de l'utilisation de l'énergie produite à partir de sources renouvelables|
directive révisée sur les sources d'énergie renouvelables</t>
        </is>
      </c>
      <c r="AO306" s="2" t="inlineStr">
        <is>
          <t>3|
3|
3|
3|
3</t>
        </is>
      </c>
      <c r="AP306" s="2" t="inlineStr">
        <is>
          <t xml:space="preserve">|
|
|
|
</t>
        </is>
      </c>
      <c r="AQ306" t="inlineStr">
        <is>
          <t>refonte de la
&lt;a href="https://iate.europa.eu/entry/result/2244400/fr-en" target="_blank"&gt;directive 2009/28/CE&lt;/a&gt; effectuée en 2018 et adoptée dans le cadre du paquet
"Une énergie propre pour tous les Européens"</t>
        </is>
      </c>
      <c r="AR306" s="2" t="inlineStr">
        <is>
          <t>Treoir (AE) 2018/2001 maidir le húsáid fuinnimh ó fhoinsí inathnuaite a chur chun cinn|
RED II</t>
        </is>
      </c>
      <c r="AS306" s="2" t="inlineStr">
        <is>
          <t>3|
3</t>
        </is>
      </c>
      <c r="AT306" s="2" t="inlineStr">
        <is>
          <t xml:space="preserve">|
</t>
        </is>
      </c>
      <c r="AU306" t="inlineStr">
        <is>
          <t/>
        </is>
      </c>
      <c r="AV306" t="inlineStr">
        <is>
          <t/>
        </is>
      </c>
      <c r="AW306" t="inlineStr">
        <is>
          <t/>
        </is>
      </c>
      <c r="AX306" t="inlineStr">
        <is>
          <t/>
        </is>
      </c>
      <c r="AY306" t="inlineStr">
        <is>
          <t/>
        </is>
      </c>
      <c r="AZ306" s="2" t="inlineStr">
        <is>
          <t>RED II|
átdolgozott megújulóenergia-irányelv|
Az Európai Parlament és a Tanács (EU) 2018/2001 irányelve a megújuló energiaforrásokból előállított energia használatának előmozdításáról|
megújulóenergia-irányelv</t>
        </is>
      </c>
      <c r="BA306" s="2" t="inlineStr">
        <is>
          <t>3|
3|
3|
3</t>
        </is>
      </c>
      <c r="BB306" s="2" t="inlineStr">
        <is>
          <t xml:space="preserve">|
|
|
</t>
        </is>
      </c>
      <c r="BC306" t="inlineStr">
        <is>
          <t>a &lt;a href="https://iate.europa.eu/entry/result/2244400/hu" target="_blank"&gt;2009/28/EK irányelvnek (RED I)&lt;/a&gt; a tiszta energiáról szóló csomag keretében átdolgozott változata</t>
        </is>
      </c>
      <c r="BD306" t="inlineStr">
        <is>
          <t/>
        </is>
      </c>
      <c r="BE306" t="inlineStr">
        <is>
          <t/>
        </is>
      </c>
      <c r="BF306" t="inlineStr">
        <is>
          <t/>
        </is>
      </c>
      <c r="BG306" t="inlineStr">
        <is>
          <t/>
        </is>
      </c>
      <c r="BH306" t="inlineStr">
        <is>
          <t/>
        </is>
      </c>
      <c r="BI306" t="inlineStr">
        <is>
          <t/>
        </is>
      </c>
      <c r="BJ306" t="inlineStr">
        <is>
          <t/>
        </is>
      </c>
      <c r="BK306" t="inlineStr">
        <is>
          <t/>
        </is>
      </c>
      <c r="BL306" s="2" t="inlineStr">
        <is>
          <t>pārstrādātā Atjaunojamo energoresursu direktīva|
Atjaunojamo energoresursu direktīva|
Direktīva (ES) 2018/2001 par no atjaunojamajiem energoresursiem iegūtas enerģijas izmantošanas veicināšanu</t>
        </is>
      </c>
      <c r="BM306" s="2" t="inlineStr">
        <is>
          <t>2|
2|
3</t>
        </is>
      </c>
      <c r="BN306" s="2" t="inlineStr">
        <is>
          <t xml:space="preserve">|
|
</t>
        </is>
      </c>
      <c r="BO306" t="inlineStr">
        <is>
          <t>Direktīvas 2009/28/EK pārstrādāta redakcija</t>
        </is>
      </c>
      <c r="BP306" s="2" t="inlineStr">
        <is>
          <t>Direttiva dwar l-Enerġija Rinnovabbli|
Direttiva (UE) 2018/2001 dwar il-promozzjoni tal-użu tal-enerġija minn sorsi rinnovabbli|
RED II|
riformulazzjoni tad-Direttiva dwar l-Enerġija Rinnovabbli</t>
        </is>
      </c>
      <c r="BQ306" s="2" t="inlineStr">
        <is>
          <t>3|
3|
3|
3</t>
        </is>
      </c>
      <c r="BR306" s="2" t="inlineStr">
        <is>
          <t xml:space="preserve">|
|
|
</t>
        </is>
      </c>
      <c r="BS306" t="inlineStr">
        <is>
          <t>riformulazzjoni tad-Direttiva 2009/28/KE (RED I) magħmula bħala parti mill-pakkett "Enerġija Nadifa għall-Ewropej kollha"</t>
        </is>
      </c>
      <c r="BT306" t="inlineStr">
        <is>
          <t/>
        </is>
      </c>
      <c r="BU306" t="inlineStr">
        <is>
          <t/>
        </is>
      </c>
      <c r="BV306" t="inlineStr">
        <is>
          <t/>
        </is>
      </c>
      <c r="BW306" t="inlineStr">
        <is>
          <t/>
        </is>
      </c>
      <c r="BX306" s="2" t="inlineStr">
        <is>
          <t>dyrektywa (UE) 2018/2001 w sprawie promowania stosowania energii ze źródeł odnawialnych|
przekształcona dyrektywa w sprawie energii odnawialnej|
dyrektywa w sprawie energii odnawialnej</t>
        </is>
      </c>
      <c r="BY306" s="2" t="inlineStr">
        <is>
          <t>3|
3|
3</t>
        </is>
      </c>
      <c r="BZ306" s="2" t="inlineStr">
        <is>
          <t xml:space="preserve">|
|
</t>
        </is>
      </c>
      <c r="CA306" t="inlineStr">
        <is>
          <t>wersja przekształcona dyrektywy 2009/28/WE</t>
        </is>
      </c>
      <c r="CB306" s="2" t="inlineStr">
        <is>
          <t>Diretiva Energias Renováveis|
Diretiva Energias Renováveis reformulada|
Diretiva Energias Renováveis II|
DER II|
Diretiva (UE) 2018/2001 do Parlamento Europeu e do Conselho relativa à promoção da utilização de energia de fontes renováveis</t>
        </is>
      </c>
      <c r="CC306" s="2" t="inlineStr">
        <is>
          <t>3|
3|
3|
3|
3</t>
        </is>
      </c>
      <c r="CD306" s="2" t="inlineStr">
        <is>
          <t xml:space="preserve">|
|
|
|
</t>
        </is>
      </c>
      <c r="CE306" t="inlineStr">
        <is>
          <t>Reformulação da Diretiva 2029/28/CE &lt;a href="https://iate.europa.eu/entry/result/2244400/pt" target="_blank"&gt;(DER I)&lt;/a&gt;, realizada em 2018 no âmbito do pacote "Energias limpas para todos os Europeus".</t>
        </is>
      </c>
      <c r="CF306" t="inlineStr">
        <is>
          <t/>
        </is>
      </c>
      <c r="CG306" t="inlineStr">
        <is>
          <t/>
        </is>
      </c>
      <c r="CH306" t="inlineStr">
        <is>
          <t/>
        </is>
      </c>
      <c r="CI306" t="inlineStr">
        <is>
          <t/>
        </is>
      </c>
      <c r="CJ306" s="2" t="inlineStr">
        <is>
          <t>prepracované znenie smernice o energii z obnoviteľných zdrojov|
smernica (EÚ) 2018/2001 o podpore využívania energie z obnoviteľných zdrojov|
smernica o energii z obnoviteľných zdrojov|
RED II|
smernica o energii z obnoviteľných zdrojov v prepracovanom znení</t>
        </is>
      </c>
      <c r="CK306" s="2" t="inlineStr">
        <is>
          <t>2|
3|
3|
3|
3</t>
        </is>
      </c>
      <c r="CL306" s="2" t="inlineStr">
        <is>
          <t>admitted|
|
|
|
preferred</t>
        </is>
      </c>
      <c r="CM306" t="inlineStr">
        <is>
          <t>prepracované znenie &lt;a href="https://iate.europa.eu/entry/result/2244400/sk" target="_blank"&gt;smernice 2009/28/ES o podpore využívania energie z obnoviteľných zdrojov&lt;/a&gt; v rámci &lt;a href="https://iate.europa.eu/entry/result/3575184/sk" target="_blank"&gt;balíka opatrení v oblasti čistej energie pre všetkých Európanov&lt;/a&gt;</t>
        </is>
      </c>
      <c r="CN306" s="2" t="inlineStr">
        <is>
          <t>Direktiva (EU) 2018/2001 o spodbujanju uporabe energije iz obnovljivih virov|
prenovljena direktiva o energiji iz obnovljivih virov</t>
        </is>
      </c>
      <c r="CO306" s="2" t="inlineStr">
        <is>
          <t>3|
3</t>
        </is>
      </c>
      <c r="CP306" s="2" t="inlineStr">
        <is>
          <t xml:space="preserve">|
</t>
        </is>
      </c>
      <c r="CQ306" t="inlineStr">
        <is>
          <t/>
        </is>
      </c>
      <c r="CR306" s="2" t="inlineStr">
        <is>
          <t>direktiv (EU) 2018/2001 om främjande av användningen av energi från förnybara energikällor|
direktivet om förnybar energi|
det nya direktivet om förnybar energi</t>
        </is>
      </c>
      <c r="CS306" s="2" t="inlineStr">
        <is>
          <t>3|
3|
3</t>
        </is>
      </c>
      <c r="CT306" s="2" t="inlineStr">
        <is>
          <t xml:space="preserve">|
|
</t>
        </is>
      </c>
      <c r="CU306" t="inlineStr">
        <is>
          <t/>
        </is>
      </c>
    </row>
    <row r="307">
      <c r="A307" s="1" t="str">
        <f>HYPERLINK("https://iate.europa.eu/entry/result/1155095/all", "1155095")</f>
        <v>1155095</v>
      </c>
      <c r="B307" t="inlineStr">
        <is>
          <t>SCIENCE;INDUSTRY</t>
        </is>
      </c>
      <c r="C307" t="inlineStr">
        <is>
          <t>SCIENCE|natural and applied sciences|earth sciences;INDUSTRY|electronics and electrical engineering</t>
        </is>
      </c>
      <c r="D307" t="inlineStr">
        <is>
          <t/>
        </is>
      </c>
      <c r="E307" t="inlineStr">
        <is>
          <t/>
        </is>
      </c>
      <c r="F307" t="inlineStr">
        <is>
          <t/>
        </is>
      </c>
      <c r="G307" t="inlineStr">
        <is>
          <t/>
        </is>
      </c>
      <c r="H307" t="inlineStr">
        <is>
          <t/>
        </is>
      </c>
      <c r="I307" t="inlineStr">
        <is>
          <t/>
        </is>
      </c>
      <c r="J307" t="inlineStr">
        <is>
          <t/>
        </is>
      </c>
      <c r="K307" t="inlineStr">
        <is>
          <t/>
        </is>
      </c>
      <c r="L307" s="2" t="inlineStr">
        <is>
          <t>gasformig hydrogen|
hydrogen i gasfase</t>
        </is>
      </c>
      <c r="M307" s="2" t="inlineStr">
        <is>
          <t>3|
3</t>
        </is>
      </c>
      <c r="N307" s="2" t="inlineStr">
        <is>
          <t xml:space="preserve">|
</t>
        </is>
      </c>
      <c r="O307" t="inlineStr">
        <is>
          <t/>
        </is>
      </c>
      <c r="P307" s="2" t="inlineStr">
        <is>
          <t>Wasserstoffgas|
gasförmiger Wasserstoff</t>
        </is>
      </c>
      <c r="Q307" s="2" t="inlineStr">
        <is>
          <t>3|
3</t>
        </is>
      </c>
      <c r="R307" s="2" t="inlineStr">
        <is>
          <t xml:space="preserve">|
</t>
        </is>
      </c>
      <c r="S307" t="inlineStr">
        <is>
          <t/>
        </is>
      </c>
      <c r="T307" t="inlineStr">
        <is>
          <t/>
        </is>
      </c>
      <c r="U307" t="inlineStr">
        <is>
          <t/>
        </is>
      </c>
      <c r="V307" t="inlineStr">
        <is>
          <t/>
        </is>
      </c>
      <c r="W307" t="inlineStr">
        <is>
          <t/>
        </is>
      </c>
      <c r="X307" s="2" t="inlineStr">
        <is>
          <t>hydrogen gas|
gaseous hydrogen</t>
        </is>
      </c>
      <c r="Y307" s="2" t="inlineStr">
        <is>
          <t>3|
3</t>
        </is>
      </c>
      <c r="Z307" s="2" t="inlineStr">
        <is>
          <t xml:space="preserve">|
</t>
        </is>
      </c>
      <c r="AA307" t="inlineStr">
        <is>
          <t>hydrogen in a gaseous state</t>
        </is>
      </c>
      <c r="AB307" s="2" t="inlineStr">
        <is>
          <t>hidrógeno gaseoso</t>
        </is>
      </c>
      <c r="AC307" s="2" t="inlineStr">
        <is>
          <t>3</t>
        </is>
      </c>
      <c r="AD307" s="2" t="inlineStr">
        <is>
          <t/>
        </is>
      </c>
      <c r="AE307" t="inlineStr">
        <is>
          <t/>
        </is>
      </c>
      <c r="AF307" s="2" t="inlineStr">
        <is>
          <t>gaasiline vesinik</t>
        </is>
      </c>
      <c r="AG307" s="2" t="inlineStr">
        <is>
          <t>3</t>
        </is>
      </c>
      <c r="AH307" s="2" t="inlineStr">
        <is>
          <t/>
        </is>
      </c>
      <c r="AI307" t="inlineStr">
        <is>
          <t/>
        </is>
      </c>
      <c r="AJ307" s="2" t="inlineStr">
        <is>
          <t>kaasumainen vety</t>
        </is>
      </c>
      <c r="AK307" s="2" t="inlineStr">
        <is>
          <t>3</t>
        </is>
      </c>
      <c r="AL307" s="2" t="inlineStr">
        <is>
          <t/>
        </is>
      </c>
      <c r="AM307" t="inlineStr">
        <is>
          <t/>
        </is>
      </c>
      <c r="AN307" s="2" t="inlineStr">
        <is>
          <t>hydrogène gazeux|
dihydrogène</t>
        </is>
      </c>
      <c r="AO307" s="2" t="inlineStr">
        <is>
          <t>3|
3</t>
        </is>
      </c>
      <c r="AP307" s="2" t="inlineStr">
        <is>
          <t xml:space="preserve">|
</t>
        </is>
      </c>
      <c r="AQ307" t="inlineStr">
        <is>
          <t>forme moléculaire de l'élément hydrogène, dont la formule est H&lt;sub&gt;2&lt;/sub&gt;</t>
        </is>
      </c>
      <c r="AR307" t="inlineStr">
        <is>
          <t/>
        </is>
      </c>
      <c r="AS307" t="inlineStr">
        <is>
          <t/>
        </is>
      </c>
      <c r="AT307" t="inlineStr">
        <is>
          <t/>
        </is>
      </c>
      <c r="AU307" t="inlineStr">
        <is>
          <t/>
        </is>
      </c>
      <c r="AV307" t="inlineStr">
        <is>
          <t/>
        </is>
      </c>
      <c r="AW307" t="inlineStr">
        <is>
          <t/>
        </is>
      </c>
      <c r="AX307" t="inlineStr">
        <is>
          <t/>
        </is>
      </c>
      <c r="AY307" t="inlineStr">
        <is>
          <t/>
        </is>
      </c>
      <c r="AZ307" t="inlineStr">
        <is>
          <t/>
        </is>
      </c>
      <c r="BA307" t="inlineStr">
        <is>
          <t/>
        </is>
      </c>
      <c r="BB307" t="inlineStr">
        <is>
          <t/>
        </is>
      </c>
      <c r="BC307" t="inlineStr">
        <is>
          <t/>
        </is>
      </c>
      <c r="BD307" s="2" t="inlineStr">
        <is>
          <t>idrogeno gassoso</t>
        </is>
      </c>
      <c r="BE307" s="2" t="inlineStr">
        <is>
          <t>3</t>
        </is>
      </c>
      <c r="BF307" s="2" t="inlineStr">
        <is>
          <t/>
        </is>
      </c>
      <c r="BG307" t="inlineStr">
        <is>
          <t/>
        </is>
      </c>
      <c r="BH307" t="inlineStr">
        <is>
          <t/>
        </is>
      </c>
      <c r="BI307" t="inlineStr">
        <is>
          <t/>
        </is>
      </c>
      <c r="BJ307" t="inlineStr">
        <is>
          <t/>
        </is>
      </c>
      <c r="BK307" t="inlineStr">
        <is>
          <t/>
        </is>
      </c>
      <c r="BL307" t="inlineStr">
        <is>
          <t/>
        </is>
      </c>
      <c r="BM307" t="inlineStr">
        <is>
          <t/>
        </is>
      </c>
      <c r="BN307" t="inlineStr">
        <is>
          <t/>
        </is>
      </c>
      <c r="BO307" t="inlineStr">
        <is>
          <t/>
        </is>
      </c>
      <c r="BP307" t="inlineStr">
        <is>
          <t/>
        </is>
      </c>
      <c r="BQ307" t="inlineStr">
        <is>
          <t/>
        </is>
      </c>
      <c r="BR307" t="inlineStr">
        <is>
          <t/>
        </is>
      </c>
      <c r="BS307" t="inlineStr">
        <is>
          <t/>
        </is>
      </c>
      <c r="BT307" s="2" t="inlineStr">
        <is>
          <t>gasvormige waterstof</t>
        </is>
      </c>
      <c r="BU307" s="2" t="inlineStr">
        <is>
          <t>3</t>
        </is>
      </c>
      <c r="BV307" s="2" t="inlineStr">
        <is>
          <t/>
        </is>
      </c>
      <c r="BW307" t="inlineStr">
        <is>
          <t/>
        </is>
      </c>
      <c r="BX307" t="inlineStr">
        <is>
          <t/>
        </is>
      </c>
      <c r="BY307" t="inlineStr">
        <is>
          <t/>
        </is>
      </c>
      <c r="BZ307" t="inlineStr">
        <is>
          <t/>
        </is>
      </c>
      <c r="CA307" t="inlineStr">
        <is>
          <t/>
        </is>
      </c>
      <c r="CB307" s="2" t="inlineStr">
        <is>
          <t>hidrogénio gasoso</t>
        </is>
      </c>
      <c r="CC307" s="2" t="inlineStr">
        <is>
          <t>3</t>
        </is>
      </c>
      <c r="CD307" s="2" t="inlineStr">
        <is>
          <t/>
        </is>
      </c>
      <c r="CE307" t="inlineStr">
        <is>
          <t/>
        </is>
      </c>
      <c r="CF307" t="inlineStr">
        <is>
          <t/>
        </is>
      </c>
      <c r="CG307" t="inlineStr">
        <is>
          <t/>
        </is>
      </c>
      <c r="CH307" t="inlineStr">
        <is>
          <t/>
        </is>
      </c>
      <c r="CI307" t="inlineStr">
        <is>
          <t/>
        </is>
      </c>
      <c r="CJ307" t="inlineStr">
        <is>
          <t/>
        </is>
      </c>
      <c r="CK307" t="inlineStr">
        <is>
          <t/>
        </is>
      </c>
      <c r="CL307" t="inlineStr">
        <is>
          <t/>
        </is>
      </c>
      <c r="CM307" t="inlineStr">
        <is>
          <t/>
        </is>
      </c>
      <c r="CN307" t="inlineStr">
        <is>
          <t/>
        </is>
      </c>
      <c r="CO307" t="inlineStr">
        <is>
          <t/>
        </is>
      </c>
      <c r="CP307" t="inlineStr">
        <is>
          <t/>
        </is>
      </c>
      <c r="CQ307" t="inlineStr">
        <is>
          <t/>
        </is>
      </c>
      <c r="CR307" s="2" t="inlineStr">
        <is>
          <t>vätgas</t>
        </is>
      </c>
      <c r="CS307" s="2" t="inlineStr">
        <is>
          <t>3</t>
        </is>
      </c>
      <c r="CT307" s="2" t="inlineStr">
        <is>
          <t/>
        </is>
      </c>
      <c r="CU307" t="inlineStr">
        <is>
          <t/>
        </is>
      </c>
    </row>
    <row r="308">
      <c r="A308" s="1" t="str">
        <f>HYPERLINK("https://iate.europa.eu/entry/result/3562900/all", "3562900")</f>
        <v>3562900</v>
      </c>
      <c r="B308" t="inlineStr">
        <is>
          <t>TRANSPORT</t>
        </is>
      </c>
      <c r="C308" t="inlineStr">
        <is>
          <t>TRANSPORT|organisation of transport</t>
        </is>
      </c>
      <c r="D308" t="inlineStr">
        <is>
          <t/>
        </is>
      </c>
      <c r="E308" t="inlineStr">
        <is>
          <t/>
        </is>
      </c>
      <c r="F308" t="inlineStr">
        <is>
          <t/>
        </is>
      </c>
      <c r="G308" t="inlineStr">
        <is>
          <t/>
        </is>
      </c>
      <c r="H308" s="2" t="inlineStr">
        <is>
          <t>vysoce výkonná dobíjecí stanice</t>
        </is>
      </c>
      <c r="I308" s="2" t="inlineStr">
        <is>
          <t>3</t>
        </is>
      </c>
      <c r="J308" s="2" t="inlineStr">
        <is>
          <t/>
        </is>
      </c>
      <c r="K308" t="inlineStr">
        <is>
          <t>dobíjecí stanice, která umožňuje přenos elektřiny do elektrického vozidla s výkonem vyšším než 22 kW</t>
        </is>
      </c>
      <c r="L308" s="2" t="inlineStr">
        <is>
          <t>højeffektladestander</t>
        </is>
      </c>
      <c r="M308" s="2" t="inlineStr">
        <is>
          <t>3</t>
        </is>
      </c>
      <c r="N308" s="2" t="inlineStr">
        <is>
          <t/>
        </is>
      </c>
      <c r="O308" t="inlineStr">
        <is>
          <t>en ladestander, der gør det muligt at overføre elektricitet til et elektrisk køretøj med en effekt på mere end 22 kW</t>
        </is>
      </c>
      <c r="P308" s="2" t="inlineStr">
        <is>
          <t>Schnellladepunkt</t>
        </is>
      </c>
      <c r="Q308" s="2" t="inlineStr">
        <is>
          <t>3</t>
        </is>
      </c>
      <c r="R308" s="2" t="inlineStr">
        <is>
          <t/>
        </is>
      </c>
      <c r="S308" t="inlineStr">
        <is>
          <t>Ladepunkt, an dem Strom mit einer Ladeleistung von mehr als 22 kW an ein Elektrofahrzeug übertragen werden kann</t>
        </is>
      </c>
      <c r="T308" t="inlineStr">
        <is>
          <t/>
        </is>
      </c>
      <c r="U308" t="inlineStr">
        <is>
          <t/>
        </is>
      </c>
      <c r="V308" t="inlineStr">
        <is>
          <t/>
        </is>
      </c>
      <c r="W308" t="inlineStr">
        <is>
          <t/>
        </is>
      </c>
      <c r="X308" s="2" t="inlineStr">
        <is>
          <t>high power recharging point</t>
        </is>
      </c>
      <c r="Y308" s="2" t="inlineStr">
        <is>
          <t>3</t>
        </is>
      </c>
      <c r="Z308" s="2" t="inlineStr">
        <is>
          <t/>
        </is>
      </c>
      <c r="AA308" t="inlineStr">
        <is>
          <t>recharging point that allows for a transfer of electricity to an electric vehicle with a power more than 22 kW</t>
        </is>
      </c>
      <c r="AB308" s="2" t="inlineStr">
        <is>
          <t>punto de recarga de alta potencia</t>
        </is>
      </c>
      <c r="AC308" s="2" t="inlineStr">
        <is>
          <t>3</t>
        </is>
      </c>
      <c r="AD308" s="2" t="inlineStr">
        <is>
          <t/>
        </is>
      </c>
      <c r="AE308" t="inlineStr">
        <is>
          <t>Punto de recarga que permita la 
transferencia de electricidad a un vehículo eléctrico con una potencia 
superior a 22 kW.</t>
        </is>
      </c>
      <c r="AF308" s="2" t="inlineStr">
        <is>
          <t>kiirlaadimispunkt</t>
        </is>
      </c>
      <c r="AG308" s="2" t="inlineStr">
        <is>
          <t>3</t>
        </is>
      </c>
      <c r="AH308" s="2" t="inlineStr">
        <is>
          <t/>
        </is>
      </c>
      <c r="AI308" t="inlineStr">
        <is>
          <t>laadimispunkt, mis võimaldab edastada elektrisõidukile elektrit võimsusega üle 22 kW</t>
        </is>
      </c>
      <c r="AJ308" t="inlineStr">
        <is>
          <t/>
        </is>
      </c>
      <c r="AK308" t="inlineStr">
        <is>
          <t/>
        </is>
      </c>
      <c r="AL308" t="inlineStr">
        <is>
          <t/>
        </is>
      </c>
      <c r="AM308" t="inlineStr">
        <is>
          <t/>
        </is>
      </c>
      <c r="AN308" s="2" t="inlineStr">
        <is>
          <t>point de recharge rapide|
point de recharge électrique à haute puissance</t>
        </is>
      </c>
      <c r="AO308" s="2" t="inlineStr">
        <is>
          <t>3|
3</t>
        </is>
      </c>
      <c r="AP308" s="2" t="inlineStr">
        <is>
          <t xml:space="preserve">|
</t>
        </is>
      </c>
      <c r="AQ308" t="inlineStr">
        <is>
          <t>point de recharge permettant le transfert d’électricité vers un véhicule
électrique à une puissance de sortie supérieure à 22 kW</t>
        </is>
      </c>
      <c r="AR308" s="2" t="inlineStr">
        <is>
          <t>pointe athluchtaithe ardchumhachta</t>
        </is>
      </c>
      <c r="AS308" s="2" t="inlineStr">
        <is>
          <t>3</t>
        </is>
      </c>
      <c r="AT308" s="2" t="inlineStr">
        <is>
          <t/>
        </is>
      </c>
      <c r="AU308" t="inlineStr">
        <is>
          <t>pointe athluchtaithe lenar féidir leictreachas a aistriú chuig feithicil leictreach ar mó ná 22 kW a cumhacht aschurtha</t>
        </is>
      </c>
      <c r="AV308" t="inlineStr">
        <is>
          <t/>
        </is>
      </c>
      <c r="AW308" t="inlineStr">
        <is>
          <t/>
        </is>
      </c>
      <c r="AX308" t="inlineStr">
        <is>
          <t/>
        </is>
      </c>
      <c r="AY308" t="inlineStr">
        <is>
          <t/>
        </is>
      </c>
      <c r="AZ308" s="2" t="inlineStr">
        <is>
          <t>nagy teljesítményű töltőpont</t>
        </is>
      </c>
      <c r="BA308" s="2" t="inlineStr">
        <is>
          <t>2</t>
        </is>
      </c>
      <c r="BB308" s="2" t="inlineStr">
        <is>
          <t/>
        </is>
      </c>
      <c r="BC308" t="inlineStr">
        <is>
          <t>elektromos töltőberendezésen található töltőcsatlakozó, amely egyidejűleg egy elektromos meghajtású gépjármű villamosenergia-tároló rendszerének feltöltésére, és e töltés folyamán 22 kW-nál nagyobb villamos teljesítmény leadására alkalmas</t>
        </is>
      </c>
      <c r="BD308" t="inlineStr">
        <is>
          <t/>
        </is>
      </c>
      <c r="BE308" t="inlineStr">
        <is>
          <t/>
        </is>
      </c>
      <c r="BF308" t="inlineStr">
        <is>
          <t/>
        </is>
      </c>
      <c r="BG308" t="inlineStr">
        <is>
          <t/>
        </is>
      </c>
      <c r="BH308" s="2" t="inlineStr">
        <is>
          <t>didelės galios įkrovimo prieiga</t>
        </is>
      </c>
      <c r="BI308" s="2" t="inlineStr">
        <is>
          <t>3</t>
        </is>
      </c>
      <c r="BJ308" s="2" t="inlineStr">
        <is>
          <t/>
        </is>
      </c>
      <c r="BK308" t="inlineStr">
        <is>
          <t>įkrovimo prieiga, kurios elektrinė galia, perduodama elektromobiliui, yra didesnė kaip 22 kW</t>
        </is>
      </c>
      <c r="BL308" s="2" t="inlineStr">
        <is>
          <t>lieljaudas uzlādes punkts</t>
        </is>
      </c>
      <c r="BM308" s="2" t="inlineStr">
        <is>
          <t>3</t>
        </is>
      </c>
      <c r="BN308" s="2" t="inlineStr">
        <is>
          <t/>
        </is>
      </c>
      <c r="BO308" t="inlineStr">
        <is>
          <t>uzlādes punkts, ar kuru elektrotransportlīdzeklim var nodrošināt elektropadevi ar jaudu, kas ir lielāka par 22 kW</t>
        </is>
      </c>
      <c r="BP308" s="2" t="inlineStr">
        <is>
          <t>punt tal-irriċarġjar b’potenza għolja</t>
        </is>
      </c>
      <c r="BQ308" s="2" t="inlineStr">
        <is>
          <t>3</t>
        </is>
      </c>
      <c r="BR308" s="2" t="inlineStr">
        <is>
          <t/>
        </is>
      </c>
      <c r="BS308" t="inlineStr">
        <is>
          <t>punt tal-irriċarġjar li jippermetti t-trasferiment tal-elettriku lejn vettura elettrika b'potenza ta' iktar minn 22kW</t>
        </is>
      </c>
      <c r="BT308" s="2" t="inlineStr">
        <is>
          <t>oplaadpunt voor hoog vermogen</t>
        </is>
      </c>
      <c r="BU308" s="2" t="inlineStr">
        <is>
          <t>3</t>
        </is>
      </c>
      <c r="BV308" s="2" t="inlineStr">
        <is>
          <t/>
        </is>
      </c>
      <c r="BW308" t="inlineStr">
        <is>
          <t>"oplaadpunt met een vermogen van [meer dan] 22 kW waarmee elektriciteit kan worden overgebracht op een elektrisch voertuig"</t>
        </is>
      </c>
      <c r="BX308" s="2" t="inlineStr">
        <is>
          <t>punkt ładowania o dużej mocy</t>
        </is>
      </c>
      <c r="BY308" s="2" t="inlineStr">
        <is>
          <t>3</t>
        </is>
      </c>
      <c r="BZ308" s="2" t="inlineStr">
        <is>
          <t/>
        </is>
      </c>
      <c r="CA308" t="inlineStr">
        <is>
          <t>punkt ładowania o mocy większej niż 22 kW, który umożliwia dostarczanie energii elektrycznej do pojazdu elektrycznego</t>
        </is>
      </c>
      <c r="CB308" t="inlineStr">
        <is>
          <t/>
        </is>
      </c>
      <c r="CC308" t="inlineStr">
        <is>
          <t/>
        </is>
      </c>
      <c r="CD308" t="inlineStr">
        <is>
          <t/>
        </is>
      </c>
      <c r="CE308" t="inlineStr">
        <is>
          <t/>
        </is>
      </c>
      <c r="CF308" t="inlineStr">
        <is>
          <t/>
        </is>
      </c>
      <c r="CG308" t="inlineStr">
        <is>
          <t/>
        </is>
      </c>
      <c r="CH308" t="inlineStr">
        <is>
          <t/>
        </is>
      </c>
      <c r="CI308" t="inlineStr">
        <is>
          <t/>
        </is>
      </c>
      <c r="CJ308" s="2" t="inlineStr">
        <is>
          <t>nabíjacia stanica na vysokovýkonné nabíjanie</t>
        </is>
      </c>
      <c r="CK308" s="2" t="inlineStr">
        <is>
          <t>2</t>
        </is>
      </c>
      <c r="CL308" s="2" t="inlineStr">
        <is>
          <t/>
        </is>
      </c>
      <c r="CM308" t="inlineStr">
        <is>
          <t>nabíjacia stanica, ktorá zabezpečuje prenos elektriny do elektrického vozidla s výkonom vyšším ako 22 kW;</t>
        </is>
      </c>
      <c r="CN308" s="2" t="inlineStr">
        <is>
          <t>polnilno mesto visoke moči</t>
        </is>
      </c>
      <c r="CO308" s="2" t="inlineStr">
        <is>
          <t>3</t>
        </is>
      </c>
      <c r="CP308" s="2" t="inlineStr">
        <is>
          <t/>
        </is>
      </c>
      <c r="CQ308" t="inlineStr">
        <is>
          <t>polnilno mesto, ki omogoča prenos električne energije na električno vozilo z močjo, večjo od 22 kW</t>
        </is>
      </c>
      <c r="CR308" s="2" t="inlineStr">
        <is>
          <t>snabb laddningspunkt|
snabb laddningsstation</t>
        </is>
      </c>
      <c r="CS308" s="2" t="inlineStr">
        <is>
          <t>3|
3</t>
        </is>
      </c>
      <c r="CT308" s="2" t="inlineStr">
        <is>
          <t xml:space="preserve">|
</t>
        </is>
      </c>
      <c r="CU308" t="inlineStr">
        <is>
          <t>en laddningsstation där el kan överföras till ett elfordon med en effekt på mer än 22 kW</t>
        </is>
      </c>
    </row>
    <row r="309">
      <c r="A309" s="1" t="str">
        <f>HYPERLINK("https://iate.europa.eu/entry/result/3532118/all", "3532118")</f>
        <v>3532118</v>
      </c>
      <c r="B309" t="inlineStr">
        <is>
          <t>TRANSPORT;ENERGY;ENVIRONMENT</t>
        </is>
      </c>
      <c r="C309" t="inlineStr">
        <is>
          <t>TRANSPORT;ENERGY;ENVIRONMENT</t>
        </is>
      </c>
      <c r="D309" t="inlineStr">
        <is>
          <t/>
        </is>
      </c>
      <c r="E309" t="inlineStr">
        <is>
          <t/>
        </is>
      </c>
      <c r="F309" t="inlineStr">
        <is>
          <t/>
        </is>
      </c>
      <c r="G309" t="inlineStr">
        <is>
          <t/>
        </is>
      </c>
      <c r="H309" t="inlineStr">
        <is>
          <t/>
        </is>
      </c>
      <c r="I309" t="inlineStr">
        <is>
          <t/>
        </is>
      </c>
      <c r="J309" t="inlineStr">
        <is>
          <t/>
        </is>
      </c>
      <c r="K309" t="inlineStr">
        <is>
          <t/>
        </is>
      </c>
      <c r="L309" t="inlineStr">
        <is>
          <t/>
        </is>
      </c>
      <c r="M309" t="inlineStr">
        <is>
          <t/>
        </is>
      </c>
      <c r="N309" t="inlineStr">
        <is>
          <t/>
        </is>
      </c>
      <c r="O309" t="inlineStr">
        <is>
          <t/>
        </is>
      </c>
      <c r="P309" t="inlineStr">
        <is>
          <t/>
        </is>
      </c>
      <c r="Q309" t="inlineStr">
        <is>
          <t/>
        </is>
      </c>
      <c r="R309" t="inlineStr">
        <is>
          <t/>
        </is>
      </c>
      <c r="S309" t="inlineStr">
        <is>
          <t/>
        </is>
      </c>
      <c r="T309" t="inlineStr">
        <is>
          <t/>
        </is>
      </c>
      <c r="U309" t="inlineStr">
        <is>
          <t/>
        </is>
      </c>
      <c r="V309" t="inlineStr">
        <is>
          <t/>
        </is>
      </c>
      <c r="W309" t="inlineStr">
        <is>
          <t/>
        </is>
      </c>
      <c r="X309" s="2" t="inlineStr">
        <is>
          <t>modelling scenario</t>
        </is>
      </c>
      <c r="Y309" s="2" t="inlineStr">
        <is>
          <t>3</t>
        </is>
      </c>
      <c r="Z309" s="2" t="inlineStr">
        <is>
          <t/>
        </is>
      </c>
      <c r="AA309" t="inlineStr">
        <is>
          <t>forecast
of a multitude of possible futures and their comparison against some common
basis, instead of attempting to predict just one future or the most likely
future</t>
        </is>
      </c>
      <c r="AB309" t="inlineStr">
        <is>
          <t/>
        </is>
      </c>
      <c r="AC309" t="inlineStr">
        <is>
          <t/>
        </is>
      </c>
      <c r="AD309" t="inlineStr">
        <is>
          <t/>
        </is>
      </c>
      <c r="AE309" t="inlineStr">
        <is>
          <t/>
        </is>
      </c>
      <c r="AF309" t="inlineStr">
        <is>
          <t/>
        </is>
      </c>
      <c r="AG309" t="inlineStr">
        <is>
          <t/>
        </is>
      </c>
      <c r="AH309" t="inlineStr">
        <is>
          <t/>
        </is>
      </c>
      <c r="AI309" t="inlineStr">
        <is>
          <t/>
        </is>
      </c>
      <c r="AJ309" t="inlineStr">
        <is>
          <t/>
        </is>
      </c>
      <c r="AK309" t="inlineStr">
        <is>
          <t/>
        </is>
      </c>
      <c r="AL309" t="inlineStr">
        <is>
          <t/>
        </is>
      </c>
      <c r="AM309" t="inlineStr">
        <is>
          <t/>
        </is>
      </c>
      <c r="AN309" s="2" t="inlineStr">
        <is>
          <t>scénario de modélisation</t>
        </is>
      </c>
      <c r="AO309" s="2" t="inlineStr">
        <is>
          <t>3</t>
        </is>
      </c>
      <c r="AP309" s="2" t="inlineStr">
        <is>
          <t/>
        </is>
      </c>
      <c r="AQ309" t="inlineStr">
        <is>
          <t>outil utilisé pour
déterminer quelles tendances sont susceptibles de se dégager dans un avenir
plus ou moins proche; la comparaison de différents scénarios possibles
par rapport à un scénario de base doit permettre à une organisation de mieux se
préparer aux développements futurs, d’atténuer les risques et de tirer parti
des possibilités offertes</t>
        </is>
      </c>
      <c r="AR309" t="inlineStr">
        <is>
          <t/>
        </is>
      </c>
      <c r="AS309" t="inlineStr">
        <is>
          <t/>
        </is>
      </c>
      <c r="AT309" t="inlineStr">
        <is>
          <t/>
        </is>
      </c>
      <c r="AU309" t="inlineStr">
        <is>
          <t/>
        </is>
      </c>
      <c r="AV309" t="inlineStr">
        <is>
          <t/>
        </is>
      </c>
      <c r="AW309" t="inlineStr">
        <is>
          <t/>
        </is>
      </c>
      <c r="AX309" t="inlineStr">
        <is>
          <t/>
        </is>
      </c>
      <c r="AY309" t="inlineStr">
        <is>
          <t/>
        </is>
      </c>
      <c r="AZ309" t="inlineStr">
        <is>
          <t/>
        </is>
      </c>
      <c r="BA309" t="inlineStr">
        <is>
          <t/>
        </is>
      </c>
      <c r="BB309" t="inlineStr">
        <is>
          <t/>
        </is>
      </c>
      <c r="BC309" t="inlineStr">
        <is>
          <t/>
        </is>
      </c>
      <c r="BD309" t="inlineStr">
        <is>
          <t/>
        </is>
      </c>
      <c r="BE309" t="inlineStr">
        <is>
          <t/>
        </is>
      </c>
      <c r="BF309" t="inlineStr">
        <is>
          <t/>
        </is>
      </c>
      <c r="BG309" t="inlineStr">
        <is>
          <t/>
        </is>
      </c>
      <c r="BH309" t="inlineStr">
        <is>
          <t/>
        </is>
      </c>
      <c r="BI309" t="inlineStr">
        <is>
          <t/>
        </is>
      </c>
      <c r="BJ309" t="inlineStr">
        <is>
          <t/>
        </is>
      </c>
      <c r="BK309" t="inlineStr">
        <is>
          <t/>
        </is>
      </c>
      <c r="BL309" t="inlineStr">
        <is>
          <t/>
        </is>
      </c>
      <c r="BM309" t="inlineStr">
        <is>
          <t/>
        </is>
      </c>
      <c r="BN309" t="inlineStr">
        <is>
          <t/>
        </is>
      </c>
      <c r="BO309" t="inlineStr">
        <is>
          <t/>
        </is>
      </c>
      <c r="BP309" t="inlineStr">
        <is>
          <t/>
        </is>
      </c>
      <c r="BQ309" t="inlineStr">
        <is>
          <t/>
        </is>
      </c>
      <c r="BR309" t="inlineStr">
        <is>
          <t/>
        </is>
      </c>
      <c r="BS309" t="inlineStr">
        <is>
          <t/>
        </is>
      </c>
      <c r="BT309" t="inlineStr">
        <is>
          <t/>
        </is>
      </c>
      <c r="BU309" t="inlineStr">
        <is>
          <t/>
        </is>
      </c>
      <c r="BV309" t="inlineStr">
        <is>
          <t/>
        </is>
      </c>
      <c r="BW309" t="inlineStr">
        <is>
          <t/>
        </is>
      </c>
      <c r="BX309" t="inlineStr">
        <is>
          <t/>
        </is>
      </c>
      <c r="BY309" t="inlineStr">
        <is>
          <t/>
        </is>
      </c>
      <c r="BZ309" t="inlineStr">
        <is>
          <t/>
        </is>
      </c>
      <c r="CA309" t="inlineStr">
        <is>
          <t/>
        </is>
      </c>
      <c r="CB309" t="inlineStr">
        <is>
          <t/>
        </is>
      </c>
      <c r="CC309" t="inlineStr">
        <is>
          <t/>
        </is>
      </c>
      <c r="CD309" t="inlineStr">
        <is>
          <t/>
        </is>
      </c>
      <c r="CE309" t="inlineStr">
        <is>
          <t/>
        </is>
      </c>
      <c r="CF309" t="inlineStr">
        <is>
          <t/>
        </is>
      </c>
      <c r="CG309" t="inlineStr">
        <is>
          <t/>
        </is>
      </c>
      <c r="CH309" t="inlineStr">
        <is>
          <t/>
        </is>
      </c>
      <c r="CI309" t="inlineStr">
        <is>
          <t/>
        </is>
      </c>
      <c r="CJ309" t="inlineStr">
        <is>
          <t/>
        </is>
      </c>
      <c r="CK309" t="inlineStr">
        <is>
          <t/>
        </is>
      </c>
      <c r="CL309" t="inlineStr">
        <is>
          <t/>
        </is>
      </c>
      <c r="CM309" t="inlineStr">
        <is>
          <t/>
        </is>
      </c>
      <c r="CN309" t="inlineStr">
        <is>
          <t/>
        </is>
      </c>
      <c r="CO309" t="inlineStr">
        <is>
          <t/>
        </is>
      </c>
      <c r="CP309" t="inlineStr">
        <is>
          <t/>
        </is>
      </c>
      <c r="CQ309" t="inlineStr">
        <is>
          <t/>
        </is>
      </c>
      <c r="CR309" t="inlineStr">
        <is>
          <t/>
        </is>
      </c>
      <c r="CS309" t="inlineStr">
        <is>
          <t/>
        </is>
      </c>
      <c r="CT309" t="inlineStr">
        <is>
          <t/>
        </is>
      </c>
      <c r="CU309" t="inlineStr">
        <is>
          <t/>
        </is>
      </c>
    </row>
    <row r="310">
      <c r="A310" s="1" t="str">
        <f>HYPERLINK("https://iate.europa.eu/entry/result/1212613/all", "1212613")</f>
        <v>1212613</v>
      </c>
      <c r="B310" t="inlineStr">
        <is>
          <t>ENERGY;ENVIRONMENT</t>
        </is>
      </c>
      <c r="C310" t="inlineStr">
        <is>
          <t>ENERGY|energy policy|energy industry|fuel;ENVIRONMENT</t>
        </is>
      </c>
      <c r="D310" t="inlineStr">
        <is>
          <t/>
        </is>
      </c>
      <c r="E310" t="inlineStr">
        <is>
          <t/>
        </is>
      </c>
      <c r="F310" t="inlineStr">
        <is>
          <t/>
        </is>
      </c>
      <c r="G310" t="inlineStr">
        <is>
          <t/>
        </is>
      </c>
      <c r="H310" t="inlineStr">
        <is>
          <t/>
        </is>
      </c>
      <c r="I310" t="inlineStr">
        <is>
          <t/>
        </is>
      </c>
      <c r="J310" t="inlineStr">
        <is>
          <t/>
        </is>
      </c>
      <c r="K310" t="inlineStr">
        <is>
          <t/>
        </is>
      </c>
      <c r="L310" s="2" t="inlineStr">
        <is>
          <t>gasformigt brændstof</t>
        </is>
      </c>
      <c r="M310" s="2" t="inlineStr">
        <is>
          <t>3</t>
        </is>
      </c>
      <c r="N310" s="2" t="inlineStr">
        <is>
          <t/>
        </is>
      </c>
      <c r="O310" t="inlineStr">
        <is>
          <t/>
        </is>
      </c>
      <c r="P310" s="2" t="inlineStr">
        <is>
          <t>gasförmiger Brennstoff|
gasförmige Brennstoffe|
gasfoermiger Brennstoff</t>
        </is>
      </c>
      <c r="Q310" s="2" t="inlineStr">
        <is>
          <t>1|
3|
3</t>
        </is>
      </c>
      <c r="R310" s="2" t="inlineStr">
        <is>
          <t xml:space="preserve">|
|
</t>
        </is>
      </c>
      <c r="S310" t="inlineStr">
        <is>
          <t/>
        </is>
      </c>
      <c r="T310" s="2" t="inlineStr">
        <is>
          <t>αέριο καύσιμο|
αέρια καύσιμα</t>
        </is>
      </c>
      <c r="U310" s="2" t="inlineStr">
        <is>
          <t>3|
3</t>
        </is>
      </c>
      <c r="V310" s="2" t="inlineStr">
        <is>
          <t xml:space="preserve">|
</t>
        </is>
      </c>
      <c r="W310" t="inlineStr">
        <is>
          <t/>
        </is>
      </c>
      <c r="X310" s="2" t="inlineStr">
        <is>
          <t>combustible gas|
fuel gas|
gaseous fuel</t>
        </is>
      </c>
      <c r="Y310" s="2" t="inlineStr">
        <is>
          <t>3|
3|
3</t>
        </is>
      </c>
      <c r="Z310" s="2" t="inlineStr">
        <is>
          <t xml:space="preserve">|
|
</t>
        </is>
      </c>
      <c r="AA310" t="inlineStr">
        <is>
          <t>gas (such
as acetylene, natural gas, propane, propylene and hydrogen) that is used as a
fuel for heating, transportation and various industrial processes, and that for
the purposes of Regulation (EU) 2016/426 is in a gaseous state at a temperature
of 15 °C under an absolute pressure of 1 bar</t>
        </is>
      </c>
      <c r="AB310" s="2" t="inlineStr">
        <is>
          <t>combustible gaseoso</t>
        </is>
      </c>
      <c r="AC310" s="2" t="inlineStr">
        <is>
          <t>3</t>
        </is>
      </c>
      <c r="AD310" s="2" t="inlineStr">
        <is>
          <t/>
        </is>
      </c>
      <c r="AE310" t="inlineStr">
        <is>
          <t/>
        </is>
      </c>
      <c r="AF310" t="inlineStr">
        <is>
          <t/>
        </is>
      </c>
      <c r="AG310" t="inlineStr">
        <is>
          <t/>
        </is>
      </c>
      <c r="AH310" t="inlineStr">
        <is>
          <t/>
        </is>
      </c>
      <c r="AI310" t="inlineStr">
        <is>
          <t/>
        </is>
      </c>
      <c r="AJ310" s="2" t="inlineStr">
        <is>
          <t>kaasumainen polttoaine</t>
        </is>
      </c>
      <c r="AK310" s="2" t="inlineStr">
        <is>
          <t>3</t>
        </is>
      </c>
      <c r="AL310" s="2" t="inlineStr">
        <is>
          <t/>
        </is>
      </c>
      <c r="AM310" t="inlineStr">
        <is>
          <t>polttoaine, joka on kaasumaisessa muodossa 15°C lämpötilassa ja 1 bar paineessa</t>
        </is>
      </c>
      <c r="AN310" s="2" t="inlineStr">
        <is>
          <t>gaz combustible|
combustible gazeux</t>
        </is>
      </c>
      <c r="AO310" s="2" t="inlineStr">
        <is>
          <t>3|
3</t>
        </is>
      </c>
      <c r="AP310" s="2" t="inlineStr">
        <is>
          <t xml:space="preserve">|
</t>
        </is>
      </c>
      <c r="AQ310" t="inlineStr">
        <is>
          <t>combustible, seul ou en mélange, dont l'état habituel est l'état gazeux, utilisé pour différentes applications (chauffage, transport, processus industriels…)</t>
        </is>
      </c>
      <c r="AR310" t="inlineStr">
        <is>
          <t/>
        </is>
      </c>
      <c r="AS310" t="inlineStr">
        <is>
          <t/>
        </is>
      </c>
      <c r="AT310" t="inlineStr">
        <is>
          <t/>
        </is>
      </c>
      <c r="AU310" t="inlineStr">
        <is>
          <t/>
        </is>
      </c>
      <c r="AV310" t="inlineStr">
        <is>
          <t/>
        </is>
      </c>
      <c r="AW310" t="inlineStr">
        <is>
          <t/>
        </is>
      </c>
      <c r="AX310" t="inlineStr">
        <is>
          <t/>
        </is>
      </c>
      <c r="AY310" t="inlineStr">
        <is>
          <t/>
        </is>
      </c>
      <c r="AZ310" t="inlineStr">
        <is>
          <t/>
        </is>
      </c>
      <c r="BA310" t="inlineStr">
        <is>
          <t/>
        </is>
      </c>
      <c r="BB310" t="inlineStr">
        <is>
          <t/>
        </is>
      </c>
      <c r="BC310" t="inlineStr">
        <is>
          <t/>
        </is>
      </c>
      <c r="BD310" s="2" t="inlineStr">
        <is>
          <t>combustibile gassoso|
combustibili gassosi</t>
        </is>
      </c>
      <c r="BE310" s="2" t="inlineStr">
        <is>
          <t>3|
3</t>
        </is>
      </c>
      <c r="BF310" s="2" t="inlineStr">
        <is>
          <t xml:space="preserve">|
</t>
        </is>
      </c>
      <c r="BG310" t="inlineStr">
        <is>
          <t/>
        </is>
      </c>
      <c r="BH310" s="2" t="inlineStr">
        <is>
          <t>dujinis kuras</t>
        </is>
      </c>
      <c r="BI310" s="2" t="inlineStr">
        <is>
          <t>3</t>
        </is>
      </c>
      <c r="BJ310" s="2" t="inlineStr">
        <is>
          <t/>
        </is>
      </c>
      <c r="BK310" t="inlineStr">
        <is>
          <t/>
        </is>
      </c>
      <c r="BL310" s="2" t="inlineStr">
        <is>
          <t>gāzveida kurināmais</t>
        </is>
      </c>
      <c r="BM310" s="2" t="inlineStr">
        <is>
          <t>3</t>
        </is>
      </c>
      <c r="BN310" s="2" t="inlineStr">
        <is>
          <t/>
        </is>
      </c>
      <c r="BO310" t="inlineStr">
        <is>
          <t>kurināmais, kurš sastāv no degošām un nedegošām gāzēm</t>
        </is>
      </c>
      <c r="BP310" t="inlineStr">
        <is>
          <t/>
        </is>
      </c>
      <c r="BQ310" t="inlineStr">
        <is>
          <t/>
        </is>
      </c>
      <c r="BR310" t="inlineStr">
        <is>
          <t/>
        </is>
      </c>
      <c r="BS310" t="inlineStr">
        <is>
          <t/>
        </is>
      </c>
      <c r="BT310" s="2" t="inlineStr">
        <is>
          <t>gasvormige brandstof</t>
        </is>
      </c>
      <c r="BU310" s="2" t="inlineStr">
        <is>
          <t>3</t>
        </is>
      </c>
      <c r="BV310" s="2" t="inlineStr">
        <is>
          <t/>
        </is>
      </c>
      <c r="BW310" t="inlineStr">
        <is>
          <t/>
        </is>
      </c>
      <c r="BX310" s="2" t="inlineStr">
        <is>
          <t>paliwo gazowe</t>
        </is>
      </c>
      <c r="BY310" s="2" t="inlineStr">
        <is>
          <t>3</t>
        </is>
      </c>
      <c r="BZ310" s="2" t="inlineStr">
        <is>
          <t/>
        </is>
      </c>
      <c r="CA310" t="inlineStr">
        <is>
          <t>każde paliwo, które znajduje się w stanie gazowym w temperaturze 15 °C pod ciśnieniem 1 bar</t>
        </is>
      </c>
      <c r="CB310" s="2" t="inlineStr">
        <is>
          <t>combustível gasoso</t>
        </is>
      </c>
      <c r="CC310" s="2" t="inlineStr">
        <is>
          <t>3</t>
        </is>
      </c>
      <c r="CD310" s="2" t="inlineStr">
        <is>
          <t/>
        </is>
      </c>
      <c r="CE310" t="inlineStr">
        <is>
          <t/>
        </is>
      </c>
      <c r="CF310" t="inlineStr">
        <is>
          <t/>
        </is>
      </c>
      <c r="CG310" t="inlineStr">
        <is>
          <t/>
        </is>
      </c>
      <c r="CH310" t="inlineStr">
        <is>
          <t/>
        </is>
      </c>
      <c r="CI310" t="inlineStr">
        <is>
          <t/>
        </is>
      </c>
      <c r="CJ310" t="inlineStr">
        <is>
          <t/>
        </is>
      </c>
      <c r="CK310" t="inlineStr">
        <is>
          <t/>
        </is>
      </c>
      <c r="CL310" t="inlineStr">
        <is>
          <t/>
        </is>
      </c>
      <c r="CM310" t="inlineStr">
        <is>
          <t/>
        </is>
      </c>
      <c r="CN310" t="inlineStr">
        <is>
          <t/>
        </is>
      </c>
      <c r="CO310" t="inlineStr">
        <is>
          <t/>
        </is>
      </c>
      <c r="CP310" t="inlineStr">
        <is>
          <t/>
        </is>
      </c>
      <c r="CQ310" t="inlineStr">
        <is>
          <t/>
        </is>
      </c>
      <c r="CR310" s="2" t="inlineStr">
        <is>
          <t>gasformiga bränslen</t>
        </is>
      </c>
      <c r="CS310" s="2" t="inlineStr">
        <is>
          <t>2</t>
        </is>
      </c>
      <c r="CT310" s="2" t="inlineStr">
        <is>
          <t/>
        </is>
      </c>
      <c r="CU310" t="inlineStr">
        <is>
          <t/>
        </is>
      </c>
    </row>
    <row r="311">
      <c r="A311" s="1" t="str">
        <f>HYPERLINK("https://iate.europa.eu/entry/result/2244102/all", "2244102")</f>
        <v>2244102</v>
      </c>
      <c r="B311" t="inlineStr">
        <is>
          <t>ENVIRONMENT;EUROPEAN UNION;TRANSPORT</t>
        </is>
      </c>
      <c r="C311" t="inlineStr">
        <is>
          <t>ENVIRONMENT|environmental policy|pollution control measures;EUROPEAN UNION|European Union law;TRANSPORT|maritime and inland waterway transport</t>
        </is>
      </c>
      <c r="D311" s="2" t="inlineStr">
        <is>
          <t>кораб на котвена стоянка</t>
        </is>
      </c>
      <c r="E311" s="2" t="inlineStr">
        <is>
          <t>3</t>
        </is>
      </c>
      <c r="F311" s="2" t="inlineStr">
        <is>
          <t/>
        </is>
      </c>
      <c r="G311" t="inlineStr">
        <is>
          <t>кораб, който е стабилно акостирал или закотвен в пристанище, попадащо под юрисдикцията на държава членка, докато товари, разтоварва или нощува, включително времето, прекарано извън товарните операции</t>
        </is>
      </c>
      <c r="H311" s="2" t="inlineStr">
        <is>
          <t>loď u nábřeží</t>
        </is>
      </c>
      <c r="I311" s="2" t="inlineStr">
        <is>
          <t>3</t>
        </is>
      </c>
      <c r="J311" s="2" t="inlineStr">
        <is>
          <t/>
        </is>
      </c>
      <c r="K311" t="inlineStr">
        <is>
          <t>loď v přístavu, která může
být jak vyvázaná u nábřeží, tak na kotvě, avšak na kotvišti v rámci přístavu, nikoliv na vnějších rejdách</t>
        </is>
      </c>
      <c r="L311" s="2" t="inlineStr">
        <is>
          <t>skib ved kaj</t>
        </is>
      </c>
      <c r="M311" s="2" t="inlineStr">
        <is>
          <t>3</t>
        </is>
      </c>
      <c r="N311" s="2" t="inlineStr">
        <is>
          <t/>
        </is>
      </c>
      <c r="O311" t="inlineStr">
        <is>
          <t>skib, som er sikkert fortøjet eller ankret op i en havn i Unionen i forbindelse med lastning, losning eller ophold (hotelling), inklusive det tidsrum, hvor den ikke foretager ladningsvirksomhed</t>
        </is>
      </c>
      <c r="P311" s="2" t="inlineStr">
        <is>
          <t>Schiff am Liegeplatz</t>
        </is>
      </c>
      <c r="Q311" s="2" t="inlineStr">
        <is>
          <t>3</t>
        </is>
      </c>
      <c r="R311" s="2" t="inlineStr">
        <is>
          <t/>
        </is>
      </c>
      <c r="S311" t="inlineStr">
        <is>
          <t>Schiff, das in einem Unionshafen für Zwecke des Be- und Entladens und der Beherbergung von Fahrgästen sicher festgemacht ist oder vor Anker liegt, einschließlich der Zeit, in der es nicht be- oder entladen wird</t>
        </is>
      </c>
      <c r="T311" s="2" t="inlineStr">
        <is>
          <t>ελλιμενισμένο πλοίο</t>
        </is>
      </c>
      <c r="U311" s="2" t="inlineStr">
        <is>
          <t>3</t>
        </is>
      </c>
      <c r="V311" s="2" t="inlineStr">
        <is>
          <t/>
        </is>
      </c>
      <c r="W311" t="inlineStr">
        <is>
          <t>πλοίο που βρίσκεται ασφαλώς προσδεδεμένο ή αγκυροβολημένο σε ενωσιακό λιμένα κατά τη διάρκεια της παραμονής του για φόρτωση, εκφόρτωση ή διανυκτέρευση, συμπεριλαμβανομένου του χρόνου που διανύει όταν δεν εκτελεί εργασίες φορτοεκφόρτωσης</t>
        </is>
      </c>
      <c r="X311" s="2" t="inlineStr">
        <is>
          <t>ship at berth</t>
        </is>
      </c>
      <c r="Y311" s="2" t="inlineStr">
        <is>
          <t>3</t>
        </is>
      </c>
      <c r="Z311" s="2" t="inlineStr">
        <is>
          <t/>
        </is>
      </c>
      <c r="AA311" t="inlineStr">
        <is>
          <t>ship securely moored or anchored in a Union port while it is loading, unloading or hotelling, including the time spent when 
not engaged in cargo operations</t>
        </is>
      </c>
      <c r="AB311" s="2" t="inlineStr">
        <is>
          <t>buque atracado</t>
        </is>
      </c>
      <c r="AC311" s="2" t="inlineStr">
        <is>
          <t>3</t>
        </is>
      </c>
      <c r="AD311" s="2" t="inlineStr">
        <is>
          <t/>
        </is>
      </c>
      <c r="AE311" t="inlineStr">
        <is>
          <t>Buque firmemente amarrado o anclado en un puerto 
de la Unión cuando está cargando, descargando o en estacionamiento 
(hotelling), incluso cuando no efectúa operaciones de carga</t>
        </is>
      </c>
      <c r="AF311" s="2" t="inlineStr">
        <is>
          <t>laev sadamakai ääres</t>
        </is>
      </c>
      <c r="AG311" s="2" t="inlineStr">
        <is>
          <t>3</t>
        </is>
      </c>
      <c r="AH311" s="2" t="inlineStr">
        <is>
          <t/>
        </is>
      </c>
      <c r="AI311" t="inlineStr">
        <is>
          <t>laevad, mis on kindlalt kinnitatud või ankrus liidu sadamas lasti pealevõtmiseks või mahalaadimiseks või reisijate majutamiseks, kaasa arvatud aeg, mil neid ei lastita</t>
        </is>
      </c>
      <c r="AJ311" s="2" t="inlineStr">
        <is>
          <t>laiturissa oleva alus</t>
        </is>
      </c>
      <c r="AK311" s="2" t="inlineStr">
        <is>
          <t>3</t>
        </is>
      </c>
      <c r="AL311" s="2" t="inlineStr">
        <is>
          <t/>
        </is>
      </c>
      <c r="AM311" t="inlineStr">
        <is>
          <t>alus, joka on turvallisesti kiinnitettynä tai ankkuroituina unionin satamassa, kun sitä lastataan, puretaan tai se odottaa
satamassa, mukaan luettuna aika, jolloin se ei osallistu 
lastinkäsittelyoperaatioihin</t>
        </is>
      </c>
      <c r="AN311" s="2" t="inlineStr">
        <is>
          <t>navire à quai</t>
        </is>
      </c>
      <c r="AO311" s="2" t="inlineStr">
        <is>
          <t>3</t>
        </is>
      </c>
      <c r="AP311" s="2" t="inlineStr">
        <is>
          <t/>
        </is>
      </c>
      <c r="AQ311" t="inlineStr">
        <is>
          <t>navire amarré ou ancré en sécurité dans un port de l'Union lors des opérations de chargement et de déchargement ou d'une simple escale, y compris lorsqu'il n'est pas engagé dans des opérations de manutention des marchandises</t>
        </is>
      </c>
      <c r="AR311" s="2" t="inlineStr">
        <is>
          <t>long i mbeart</t>
        </is>
      </c>
      <c r="AS311" s="2" t="inlineStr">
        <is>
          <t>3</t>
        </is>
      </c>
      <c r="AT311" s="2" t="inlineStr">
        <is>
          <t/>
        </is>
      </c>
      <c r="AU311" t="inlineStr">
        <is>
          <t/>
        </is>
      </c>
      <c r="AV311" s="2" t="inlineStr">
        <is>
          <t>brod na vezu</t>
        </is>
      </c>
      <c r="AW311" s="2" t="inlineStr">
        <is>
          <t>3</t>
        </is>
      </c>
      <c r="AX311" s="2" t="inlineStr">
        <is>
          <t/>
        </is>
      </c>
      <c r="AY311" t="inlineStr">
        <is>
          <t>brod koji je sigurno privezan ili usidreniu luci u Uniji za vrijeme utovara, istovara ili boravka u luci, uključujući vrijeme kada nema pretovara</t>
        </is>
      </c>
      <c r="AZ311" s="2" t="inlineStr">
        <is>
          <t>kikötőben horgonyzó hajó|
kikötőhelyen veszteglő hajó</t>
        </is>
      </c>
      <c r="BA311" s="2" t="inlineStr">
        <is>
          <t>3|
3</t>
        </is>
      </c>
      <c r="BB311" s="2" t="inlineStr">
        <is>
          <t xml:space="preserve">|
</t>
        </is>
      </c>
      <c r="BC311" t="inlineStr">
        <is>
          <t>az a hajó, amelyet a berakodás, kirakodás valamint az utasok ki- és beszállása idejére biztonságosan kikötnek, vagy lehorgonyoznak egy adott tagállam joghatósága alá tartozó kikötőben, beleértve azt az időt is, amelyet nem a rakományhoz kapcsolódó műveletekkel töltenek</t>
        </is>
      </c>
      <c r="BD311" s="2" t="inlineStr">
        <is>
          <t>nave all'ormeggio</t>
        </is>
      </c>
      <c r="BE311" s="2" t="inlineStr">
        <is>
          <t>3</t>
        </is>
      </c>
      <c r="BF311" s="2" t="inlineStr">
        <is>
          <t/>
        </is>
      </c>
      <c r="BG311" t="inlineStr">
        <is>
          <t>nave ormeggiata in sicurezza o ancorata in un porto sotto la giurisdizione di uno Stato membro per le operazioni di carico, scarico o stazionamento (hotelling), compreso il periodo trascorso senza effettuare tali operazioni</t>
        </is>
      </c>
      <c r="BH311" s="2" t="inlineStr">
        <is>
          <t>prisišvartavęs laivas</t>
        </is>
      </c>
      <c r="BI311" s="2" t="inlineStr">
        <is>
          <t>3</t>
        </is>
      </c>
      <c r="BJ311" s="2" t="inlineStr">
        <is>
          <t/>
        </is>
      </c>
      <c r="BK311" t="inlineStr">
        <is>
          <t>laivas, kuris stovi saugiai pritvirtintas ar nuleidęs inkarą viename iš Sąjungos uostų jo pakrovimo, iškrovimo arba aptarnavimo metu, įskaitant laiką, kai krovos darbai nevyksta</t>
        </is>
      </c>
      <c r="BL311" s="2" t="inlineStr">
        <is>
          <t>noenkurots kuģis|
kuģis pie piestātnes</t>
        </is>
      </c>
      <c r="BM311" s="2" t="inlineStr">
        <is>
          <t>2|
3</t>
        </is>
      </c>
      <c r="BN311" s="2" t="inlineStr">
        <is>
          <t>|
preferred</t>
        </is>
      </c>
      <c r="BO311" t="inlineStr">
        <is>
          <t>ostā droši pietauvots vai noenkurots kuģis, kamēr tajā tiek iekrauta vai izkrauta krava vai tas tiek izmantots par viesnīcu, ietverot laiku, kas nav saistīts ar kravas darbībām</t>
        </is>
      </c>
      <c r="BP311" s="2" t="inlineStr">
        <is>
          <t>vapur irmiġġat</t>
        </is>
      </c>
      <c r="BQ311" s="2" t="inlineStr">
        <is>
          <t>3</t>
        </is>
      </c>
      <c r="BR311" s="2" t="inlineStr">
        <is>
          <t/>
        </is>
      </c>
      <c r="BS311" t="inlineStr">
        <is>
          <t>vapur li jkun sorġut jew ankrat sewwa f'port tal- Unjoni waqt li jkun qed jgħabbi, iħott jew jalloġġa (hotelling), inkluż il-ħin li fih ma jkunx involut fl-operazzjonijiet ta' tagħbien</t>
        </is>
      </c>
      <c r="BT311" s="2" t="inlineStr">
        <is>
          <t>schip op zijn ligplaats</t>
        </is>
      </c>
      <c r="BU311" s="2" t="inlineStr">
        <is>
          <t>3</t>
        </is>
      </c>
      <c r="BV311" s="2" t="inlineStr">
        <is>
          <t/>
        </is>
      </c>
      <c r="BW311" t="inlineStr">
        <is>
          <t>een schip dat veilig afgemeerd of voor anker ligt in een haven in de Gemeenschap, tijdens het laden, lossen of het fungeren als hotel voor de bemanning (hotelling), met inbegrip van de tijd waarin het schip niet is betrokken bij goederenafhandeling</t>
        </is>
      </c>
      <c r="BX311" s="2" t="inlineStr">
        <is>
          <t>statek podczas postoju w porcie|
statek cumujący</t>
        </is>
      </c>
      <c r="BY311" s="2" t="inlineStr">
        <is>
          <t>3|
3</t>
        </is>
      </c>
      <c r="BZ311" s="2" t="inlineStr">
        <is>
          <t xml:space="preserve">|
</t>
        </is>
      </c>
      <c r="CA311" t="inlineStr">
        <is>
          <t>statek, który jest w bezpieczny sposób zacumowany lub zakotwiczony w porcie Unii podczas załadunku, rozładunku lub pobytu pasażerów w hotelu, z uwzględnieniem czasu, w którym nie przeprowadza się operacji cargo</t>
        </is>
      </c>
      <c r="CB311" s="2" t="inlineStr">
        <is>
          <t>navio atracado</t>
        </is>
      </c>
      <c r="CC311" s="2" t="inlineStr">
        <is>
          <t>3</t>
        </is>
      </c>
      <c r="CD311" s="2" t="inlineStr">
        <is>
          <t/>
        </is>
      </c>
      <c r="CE311" t="inlineStr">
        <is>
          <t>Navio amarrado com segurança ou atracado num porto da União em operações de carga ou descarga e em estada, inclusivamente quando não está a efetuar operações de carga</t>
        </is>
      </c>
      <c r="CF311" s="2" t="inlineStr">
        <is>
          <t>navă la dană</t>
        </is>
      </c>
      <c r="CG311" s="2" t="inlineStr">
        <is>
          <t>3</t>
        </is>
      </c>
      <c r="CH311" s="2" t="inlineStr">
        <is>
          <t/>
        </is>
      </c>
      <c r="CI311" t="inlineStr">
        <is>
          <t>navă amarată sau ancorată în siguranță într-un port al 
Uniunii în timp ce încarcă, descarcă sau efectuează o escală, incluzând 
perioada de timp petrecută atunci când nu este angajată în operațiuni de
 manipulare a mărfii</t>
        </is>
      </c>
      <c r="CJ311" s="2" t="inlineStr">
        <is>
          <t>loď v kotvisku</t>
        </is>
      </c>
      <c r="CK311" s="2" t="inlineStr">
        <is>
          <t>3</t>
        </is>
      </c>
      <c r="CL311" s="2" t="inlineStr">
        <is>
          <t/>
        </is>
      </c>
      <c r="CM311" t="inlineStr">
        <is>
          <t>loď, ktorá je bezpečne uviazaná alebo ukotvená v prístave, ktorý patrí pod právomoc členského štátu, počas nakladania alebo vykladania tovaru alebo státia v prístave vrátane času stráveného inak než operáciami súvisiacimi s nákladom</t>
        </is>
      </c>
      <c r="CN311" s="2" t="inlineStr">
        <is>
          <t>ladja na privezu</t>
        </is>
      </c>
      <c r="CO311" s="2" t="inlineStr">
        <is>
          <t>3</t>
        </is>
      </c>
      <c r="CP311" s="2" t="inlineStr">
        <is>
          <t/>
        </is>
      </c>
      <c r="CQ311" t="inlineStr">
        <is>
          <t>ladja, ki je varno privezana ali zasidrana v pristanišču Unije med natovarjanjem, iztovarjanjem ali oskrbo, vključno s časom, ko ni pretovarjanja</t>
        </is>
      </c>
      <c r="CR311" s="2" t="inlineStr">
        <is>
          <t>fartyg i hamn</t>
        </is>
      </c>
      <c r="CS311" s="2" t="inlineStr">
        <is>
          <t>3</t>
        </is>
      </c>
      <c r="CT311" s="2" t="inlineStr">
        <is>
          <t/>
        </is>
      </c>
      <c r="CU311" t="inlineStr">
        <is>
          <t>fartyg som är säkert förtöjt eller ligger för ankar i en unionshamn medan det lastar eller lossar eller endast ligger i hamn, inklusive den tid då det inte hanterar last</t>
        </is>
      </c>
    </row>
    <row r="312">
      <c r="A312" s="1" t="str">
        <f>HYPERLINK("https://iate.europa.eu/entry/result/3507974/all", "3507974")</f>
        <v>3507974</v>
      </c>
      <c r="B312" t="inlineStr">
        <is>
          <t>TRANSPORT</t>
        </is>
      </c>
      <c r="C312" t="inlineStr">
        <is>
          <t>TRANSPORT|organisation of transport|means of transport|vehicle|electric vehicle</t>
        </is>
      </c>
      <c r="D312" s="2" t="inlineStr">
        <is>
          <t>хибридно електрическо превозно средство с възможност за включване към електрическата мрежа|
ХЕПС-ЕМ|
зареждащ се от електрическата мрежа хибриден автомобил</t>
        </is>
      </c>
      <c r="E312" s="2" t="inlineStr">
        <is>
          <t>3|
3|
3</t>
        </is>
      </c>
      <c r="F312" s="2" t="inlineStr">
        <is>
          <t xml:space="preserve">|
|
</t>
        </is>
      </c>
      <c r="G312" t="inlineStr">
        <is>
          <t>разновидност на хибриден автомобил с батерия, която може да бъде презареждана от електропреносната мрежа; след изчерпване на електрическия заряд на батерията автомобилът се задвижва от двигател с вътрешно горене</t>
        </is>
      </c>
      <c r="H312" s="2" t="inlineStr">
        <is>
          <t>plug-in hybrid|
plug-in hybridní elektrické vozidlo|
auto do zásuvky|
PHEV</t>
        </is>
      </c>
      <c r="I312" s="2" t="inlineStr">
        <is>
          <t>2|
3|
2|
2</t>
        </is>
      </c>
      <c r="J312" s="2" t="inlineStr">
        <is>
          <t xml:space="preserve">|
|
|
</t>
        </is>
      </c>
      <c r="K312" t="inlineStr">
        <is>
          <t>automobil, který používá pro pohon kombinaci více pohonných systémů, zpravidla se jedná o kombinaci spalovacího motoru a elektromotoru, a jehož baterie lze dobíjet přímo ze zásuvky</t>
        </is>
      </c>
      <c r="L312" s="2" t="inlineStr">
        <is>
          <t>pluginhybridbil|
opladelig hybridbil</t>
        </is>
      </c>
      <c r="M312" s="2" t="inlineStr">
        <is>
          <t>3|
3</t>
        </is>
      </c>
      <c r="N312" s="2" t="inlineStr">
        <is>
          <t xml:space="preserve">|
</t>
        </is>
      </c>
      <c r="O312" t="inlineStr">
        <is>
          <t>hybridkøretøj, der anvender genopladelige batterier, eller en anden metode til energilagring, som kan genoplades til fuld strømstyrke ved hjælp af en ekstern strømforsyning (normalvis en almindelig stikkontakt)</t>
        </is>
      </c>
      <c r="P312" s="2" t="inlineStr">
        <is>
          <t>aufladbares Hybridfahrzeug|
Steckdosenhybrid|
Plug-in-Hybrid</t>
        </is>
      </c>
      <c r="Q312" s="2" t="inlineStr">
        <is>
          <t>3|
3|
3</t>
        </is>
      </c>
      <c r="R312" s="2" t="inlineStr">
        <is>
          <t xml:space="preserve">|
|
</t>
        </is>
      </c>
      <c r="S312" t="inlineStr">
        <is>
          <t>Kraftfahrzeug mit Hybridantrieb, dessen Batterie zusätzlich über das Stromnetz extern geladen werden kann</t>
        </is>
      </c>
      <c r="T312" s="2" t="inlineStr">
        <is>
          <t>υβριδικό με ρευματολήπτη</t>
        </is>
      </c>
      <c r="U312" s="2" t="inlineStr">
        <is>
          <t>4</t>
        </is>
      </c>
      <c r="V312" s="2" t="inlineStr">
        <is>
          <t/>
        </is>
      </c>
      <c r="W312" t="inlineStr">
        <is>
          <t/>
        </is>
      </c>
      <c r="X312" s="2" t="inlineStr">
        <is>
          <t>plug-in hybrid vehicle|
plug-in hybrid|
plug-in hybrid electric vehicle|
PHEV</t>
        </is>
      </c>
      <c r="Y312" s="2" t="inlineStr">
        <is>
          <t>3|
3|
3|
3</t>
        </is>
      </c>
      <c r="Z312" s="2" t="inlineStr">
        <is>
          <t xml:space="preserve">|
|
|
</t>
        </is>
      </c>
      <c r="AA312" t="inlineStr">
        <is>
          <t>hybrid car the batteries of which can be recharged by means of an external power supply</t>
        </is>
      </c>
      <c r="AB312" s="2" t="inlineStr">
        <is>
          <t>vehículo híbrido eléctrico enchufable|
vehículo híbrido enchufable</t>
        </is>
      </c>
      <c r="AC312" s="2" t="inlineStr">
        <is>
          <t>3|
3</t>
        </is>
      </c>
      <c r="AD312" s="2" t="inlineStr">
        <is>
          <t xml:space="preserve">|
</t>
        </is>
      </c>
      <c r="AE312" t="inlineStr">
        <is>
          <t>Vehículo eléctrico constituido por un 
motor de combustión convencional combinado con un sistema de propulsión 
eléctrica, que puede recargarse a partir de una fuente de energía 
eléctrica externa.</t>
        </is>
      </c>
      <c r="AF312" s="2" t="inlineStr">
        <is>
          <t>pistikühendusega hübriidsõiduk</t>
        </is>
      </c>
      <c r="AG312" s="2" t="inlineStr">
        <is>
          <t>3</t>
        </is>
      </c>
      <c r="AH312" s="2" t="inlineStr">
        <is>
          <t/>
        </is>
      </c>
      <c r="AI312" t="inlineStr">
        <is>
          <t>hübriidsõiduk, mille akut saab laadida harilikust seinapistikupesast; sõiduk on varustatud elektrimootori ja sisepõlemismootoriga</t>
        </is>
      </c>
      <c r="AJ312" s="2" t="inlineStr">
        <is>
          <t>lataushybridi|
pistokehybridi|
plug-in-hybridi|
ladattava hybridiauto</t>
        </is>
      </c>
      <c r="AK312" s="2" t="inlineStr">
        <is>
          <t>3|
3|
3|
3</t>
        </is>
      </c>
      <c r="AL312" s="2" t="inlineStr">
        <is>
          <t xml:space="preserve">|
|
|
</t>
        </is>
      </c>
      <c r="AM312" t="inlineStr">
        <is>
          <t>ajoneuvo, jonka akusto on ladattavissa sähköverkosta</t>
        </is>
      </c>
      <c r="AN312" s="2" t="inlineStr">
        <is>
          <t>véhicule rechargeable|
véhicule hybride rechargeable|
VHR</t>
        </is>
      </c>
      <c r="AO312" s="2" t="inlineStr">
        <is>
          <t>3|
3|
3</t>
        </is>
      </c>
      <c r="AP312" s="2" t="inlineStr">
        <is>
          <t xml:space="preserve">|
|
</t>
        </is>
      </c>
      <c r="AQ312" t="inlineStr">
        <is>
          <t>véhicule qui comporte un moteur à essence et un moteur électrique, ce dernier pouvant être rechargé de deux manières: pendant la conduite, et en le branchant au réseau électrique domestique ou sur une borne de charge publique</t>
        </is>
      </c>
      <c r="AR312" s="2" t="inlineStr">
        <is>
          <t>hibrid inluchtaithe|
feithicil hibidreach inluchtaithe</t>
        </is>
      </c>
      <c r="AS312" s="2" t="inlineStr">
        <is>
          <t>3|
3</t>
        </is>
      </c>
      <c r="AT312" s="2" t="inlineStr">
        <is>
          <t xml:space="preserve">|
</t>
        </is>
      </c>
      <c r="AU312" t="inlineStr">
        <is>
          <t/>
        </is>
      </c>
      <c r="AV312" s="2" t="inlineStr">
        <is>
          <t>hibridno vozilo na punjenje</t>
        </is>
      </c>
      <c r="AW312" s="2" t="inlineStr">
        <is>
          <t>2</t>
        </is>
      </c>
      <c r="AX312" s="2" t="inlineStr">
        <is>
          <t/>
        </is>
      </c>
      <c r="AY312" t="inlineStr">
        <is>
          <t>hibridna vozila koja imaju mogućnost punjenja električnom strujom izravno iz utičnice; definirano je i kao vozilo pokretano baterijom koja pohranjuje minimalno 4 kWh energije</t>
        </is>
      </c>
      <c r="AZ312" s="2" t="inlineStr">
        <is>
          <t>hálózatról tölthető hibrid elektromos jármű|
PHEV</t>
        </is>
      </c>
      <c r="BA312" s="2" t="inlineStr">
        <is>
          <t>3|
3</t>
        </is>
      </c>
      <c r="BB312" s="2" t="inlineStr">
        <is>
          <t xml:space="preserve">|
</t>
        </is>
      </c>
      <c r="BC312" t="inlineStr">
        <is>
          <t/>
        </is>
      </c>
      <c r="BD312" s="2" t="inlineStr">
        <is>
          <t>PHEV|
veicolo elettrico ibrido ricaricabile</t>
        </is>
      </c>
      <c r="BE312" s="2" t="inlineStr">
        <is>
          <t>2|
2</t>
        </is>
      </c>
      <c r="BF312" s="2" t="inlineStr">
        <is>
          <t xml:space="preserve">|
</t>
        </is>
      </c>
      <c r="BG312" t="inlineStr">
        <is>
          <t/>
        </is>
      </c>
      <c r="BH312" s="2" t="inlineStr">
        <is>
          <t>į lizdą jungiamas hibridinis elektrinis automobilis|
per jungtį įkraunama hibridinė elektrinė transporto priemonė|
prie elektros tinklo jungiamas hibridinis automobilis|
per lizdą įkraunama hibridinė elektrinė transporto priemonė|
laidu įkraunama hibridinė elektrinė transporto priemonė</t>
        </is>
      </c>
      <c r="BI312" s="2" t="inlineStr">
        <is>
          <t>2|
3|
2|
3|
3</t>
        </is>
      </c>
      <c r="BJ312" s="2" t="inlineStr">
        <is>
          <t xml:space="preserve">|
|
|
|
</t>
        </is>
      </c>
      <c r="BK312" t="inlineStr">
        <is>
          <t>hibridinė elektrinė transporto priemonė, kurios
baterijas galima įkrauti iš išorinio šaltinio</t>
        </is>
      </c>
      <c r="BL312" s="2" t="inlineStr">
        <is>
          <t>no elektrotīkla uzlādējams hibrīdelektrisks transportlīdzeklis|
uzlādējams hibrīdautomobilis</t>
        </is>
      </c>
      <c r="BM312" s="2" t="inlineStr">
        <is>
          <t>3|
3</t>
        </is>
      </c>
      <c r="BN312" s="2" t="inlineStr">
        <is>
          <t xml:space="preserve">|
</t>
        </is>
      </c>
      <c r="BO312" t="inlineStr">
        <is>
          <t>hibrīdautomobilis, kura akumulatoru baterijas var uzlādēt, izmantojot ārēju elektroenerģijas padevi</t>
        </is>
      </c>
      <c r="BP312" s="2" t="inlineStr">
        <is>
          <t>PHEV|
karozza ibrida plug-in|
vettura elettrika ibrida plug-in|
vettura ibrida plug-in</t>
        </is>
      </c>
      <c r="BQ312" s="2" t="inlineStr">
        <is>
          <t>3|
3|
3|
3</t>
        </is>
      </c>
      <c r="BR312" s="2" t="inlineStr">
        <is>
          <t xml:space="preserve">|
|
|
</t>
        </is>
      </c>
      <c r="BS312" t="inlineStr">
        <is>
          <t/>
        </is>
      </c>
      <c r="BT312" s="2" t="inlineStr">
        <is>
          <t>stekkerhybride|
plug-in hybride elektrisch voertuig|
PHEV</t>
        </is>
      </c>
      <c r="BU312" s="2" t="inlineStr">
        <is>
          <t>3|
3|
3</t>
        </is>
      </c>
      <c r="BV312" s="2" t="inlineStr">
        <is>
          <t xml:space="preserve">|
|
</t>
        </is>
      </c>
      <c r="BW312" t="inlineStr">
        <is>
          <t>hybride auto waarvan de accu kan worden opgeladen aan het stopcontact</t>
        </is>
      </c>
      <c r="BX312" s="2" t="inlineStr">
        <is>
          <t>pojazd hybrydowy typu plug-in|
pojazd PHEV|
pojazd hybrydowy zasilany prądem sieciowym</t>
        </is>
      </c>
      <c r="BY312" s="2" t="inlineStr">
        <is>
          <t>3|
3|
3</t>
        </is>
      </c>
      <c r="BZ312" s="2" t="inlineStr">
        <is>
          <t xml:space="preserve">preferred|
|
</t>
        </is>
      </c>
      <c r="CA312" t="inlineStr">
        <is>
          <t>rozwiązanie pośrednie między pojazdem elektrycznym a konwencjonalnym pojazdem hybrydowym; podczas normalnej eksploatacji pojazd jest napędzany energią elektryczną, natomiast silnik spalinowy jest rezerwową jednostką napędową na wypadek rozładowania akumulatorów</t>
        </is>
      </c>
      <c r="CB312" s="2" t="inlineStr">
        <is>
          <t>PHEV|
veículo híbrido com alimentação através da rede elétrica|
veículo híbrido elétrico recarregável</t>
        </is>
      </c>
      <c r="CC312" s="2" t="inlineStr">
        <is>
          <t>3|
3|
3</t>
        </is>
      </c>
      <c r="CD312" s="2" t="inlineStr">
        <is>
          <t xml:space="preserve">|
|
</t>
        </is>
      </c>
      <c r="CE312" t="inlineStr">
        <is>
          <t>Veículo híbrido elétrico (VHE) com alimentação através da rede elétrica.</t>
        </is>
      </c>
      <c r="CF312" s="2" t="inlineStr">
        <is>
          <t>PHEV|
vehicul electric hibrid reîncărcabil</t>
        </is>
      </c>
      <c r="CG312" s="2" t="inlineStr">
        <is>
          <t>3|
3</t>
        </is>
      </c>
      <c r="CH312" s="2" t="inlineStr">
        <is>
          <t xml:space="preserve">|
</t>
        </is>
      </c>
      <c r="CI312" t="inlineStr">
        <is>
          <t/>
        </is>
      </c>
      <c r="CJ312" s="2" t="inlineStr">
        <is>
          <t>PHEV|
plug-in hybrid|
dobíjateľné hybridné vozdilo|
hybridné elektrické vozidlo s možnosťou pripojenia na elektrickú sieť</t>
        </is>
      </c>
      <c r="CK312" s="2" t="inlineStr">
        <is>
          <t>3|
3|
2|
2</t>
        </is>
      </c>
      <c r="CL312" s="2" t="inlineStr">
        <is>
          <t xml:space="preserve">|
|
|
</t>
        </is>
      </c>
      <c r="CM312" t="inlineStr">
        <is>
          <t>hybridné vozidlo s možnosťou dobíjania batérie elektrickým káblom</t>
        </is>
      </c>
      <c r="CN312" s="2" t="inlineStr">
        <is>
          <t>priključni hibrid</t>
        </is>
      </c>
      <c r="CO312" s="2" t="inlineStr">
        <is>
          <t>3</t>
        </is>
      </c>
      <c r="CP312" s="2" t="inlineStr">
        <is>
          <t/>
        </is>
      </c>
      <c r="CQ312" t="inlineStr">
        <is>
          <t>avtomobil s hibridnim pogonom z možnostjo polnjenja akumulatorja prek vtičnice</t>
        </is>
      </c>
      <c r="CR312" s="2" t="inlineStr">
        <is>
          <t>laddhybridfordon|
laddhybridbil|
laddhybrid</t>
        </is>
      </c>
      <c r="CS312" s="2" t="inlineStr">
        <is>
          <t>3|
3|
3</t>
        </is>
      </c>
      <c r="CT312" s="2" t="inlineStr">
        <is>
          <t xml:space="preserve">|
|
</t>
        </is>
      </c>
      <c r="CU312" t="inlineStr">
        <is>
          <t>hybridbfordon som även kan laddas från det fasta elnätet och köras helt på el kortare sträckor</t>
        </is>
      </c>
    </row>
    <row r="313">
      <c r="A313" s="1" t="str">
        <f>HYPERLINK("https://iate.europa.eu/entry/result/1156486/all", "1156486")</f>
        <v>1156486</v>
      </c>
      <c r="B313" t="inlineStr">
        <is>
          <t>TRANSPORT</t>
        </is>
      </c>
      <c r="C313" t="inlineStr">
        <is>
          <t>TRANSPORT|land transport|land transport|road transport;TRANSPORT|organisation of transport|means of transport|vehicle;TRANSPORT|land transport|land transport</t>
        </is>
      </c>
      <c r="D313" s="2" t="inlineStr">
        <is>
          <t>електрифицирано превозно средство|
електрическо превозно средство</t>
        </is>
      </c>
      <c r="E313" s="2" t="inlineStr">
        <is>
          <t>3|
3</t>
        </is>
      </c>
      <c r="F313" s="2" t="inlineStr">
        <is>
          <t xml:space="preserve">|
</t>
        </is>
      </c>
      <c r="G313" t="inlineStr">
        <is>
          <t>превозно средство, чието силово предаване включва поне един електрически двигател или двигател-генератор</t>
        </is>
      </c>
      <c r="H313" s="2" t="inlineStr">
        <is>
          <t>elektrifikované vozidlo|
elektrické vozidlo|
elektricky poháněné silniční vozidlo</t>
        </is>
      </c>
      <c r="I313" s="2" t="inlineStr">
        <is>
          <t>3|
3|
3</t>
        </is>
      </c>
      <c r="J313" s="2" t="inlineStr">
        <is>
          <t xml:space="preserve">|
|
</t>
        </is>
      </c>
      <c r="K313" t="inlineStr">
        <is>
          <t>vozidlo, ve kterém je
elektrická energie měněna elektrickým motorem (elektrickými motory) na mechanickou energii k trakčním
účelům</t>
        </is>
      </c>
      <c r="L313" s="2" t="inlineStr">
        <is>
          <t>elektrisk køretøj|
elkøretøj</t>
        </is>
      </c>
      <c r="M313" s="2" t="inlineStr">
        <is>
          <t>3|
3</t>
        </is>
      </c>
      <c r="N313" s="2" t="inlineStr">
        <is>
          <t xml:space="preserve">|
</t>
        </is>
      </c>
      <c r="O313" t="inlineStr">
        <is>
          <t>køretøj med en drivlinje indeholdende mindst én elmotor eller elektrisk
motorgenerator</t>
        </is>
      </c>
      <c r="P313" s="2" t="inlineStr">
        <is>
          <t>Fahrzeug mit Elektroantrieb</t>
        </is>
      </c>
      <c r="Q313" s="2" t="inlineStr">
        <is>
          <t>3</t>
        </is>
      </c>
      <c r="R313" s="2" t="inlineStr">
        <is>
          <t/>
        </is>
      </c>
      <c r="S313" t="inlineStr">
        <is>
          <t>Fahrzeug, dessen Antriebsstrang mindestens einen Elektromotor oder einen Motor-Generator enthält</t>
        </is>
      </c>
      <c r="T313" s="2" t="inlineStr">
        <is>
          <t>ηλεκτρικό όχημα</t>
        </is>
      </c>
      <c r="U313" s="2" t="inlineStr">
        <is>
          <t>3</t>
        </is>
      </c>
      <c r="V313" s="2" t="inlineStr">
        <is>
          <t/>
        </is>
      </c>
      <c r="W313" t="inlineStr">
        <is>
          <t>όχημα που διαθέτει σύστημα κίνησης με έναν τουλάχιστον ηλεκτρικό κινητήρα ή ηλεκτρικό κινητήρα-γεννήτρια</t>
        </is>
      </c>
      <c r="X313" s="2" t="inlineStr">
        <is>
          <t>electric drive vehicle|
electrified vehicle|
electric vehicle|
EV</t>
        </is>
      </c>
      <c r="Y313" s="2" t="inlineStr">
        <is>
          <t>3|
3|
3|
3</t>
        </is>
      </c>
      <c r="Z313" s="2" t="inlineStr">
        <is>
          <t xml:space="preserve">|
|
|
</t>
        </is>
      </c>
      <c r="AA313" t="inlineStr">
        <is>
          <t>vehicle with a powertrain containing at least one electric motor or electric motor-generator</t>
        </is>
      </c>
      <c r="AB313" s="2" t="inlineStr">
        <is>
          <t>vehículo eléctrico</t>
        </is>
      </c>
      <c r="AC313" s="2" t="inlineStr">
        <is>
          <t>3</t>
        </is>
      </c>
      <c r="AD313" s="2" t="inlineStr">
        <is>
          <t/>
        </is>
      </c>
      <c r="AE313" t="inlineStr">
        <is>
          <t>Vehículo con un grupo motopropulsor dotado de, al menos, un motor eléctrico o un motor-generador eléctrico.</t>
        </is>
      </c>
      <c r="AF313" s="2" t="inlineStr">
        <is>
          <t>elektriajamiga sõiduk</t>
        </is>
      </c>
      <c r="AG313" s="2" t="inlineStr">
        <is>
          <t>3</t>
        </is>
      </c>
      <c r="AH313" s="2" t="inlineStr">
        <is>
          <t/>
        </is>
      </c>
      <c r="AI313" t="inlineStr">
        <is>
          <t>sõiduk, mille jõuseade sisaldab vähemalt ühte elektrimootorit või elektrigeneraatorit</t>
        </is>
      </c>
      <c r="AJ313" s="2" t="inlineStr">
        <is>
          <t>sähköajoneuvo</t>
        </is>
      </c>
      <c r="AK313" s="2" t="inlineStr">
        <is>
          <t>3</t>
        </is>
      </c>
      <c r="AL313" s="2" t="inlineStr">
        <is>
          <t/>
        </is>
      </c>
      <c r="AM313" t="inlineStr">
        <is>
          <t>ajoneuvo, jonka voimalaitteessa on ainakin yksi sähkömoottori tai -generaattori</t>
        </is>
      </c>
      <c r="AN313" s="2" t="inlineStr">
        <is>
          <t>véhicule électrique</t>
        </is>
      </c>
      <c r="AO313" s="2" t="inlineStr">
        <is>
          <t>3</t>
        </is>
      </c>
      <c r="AP313" s="2" t="inlineStr">
        <is>
          <t/>
        </is>
      </c>
      <c r="AQ313" t="inlineStr">
        <is>
          <t>véhicule équipé d'une chaîne de traction comportant au moins un moteur électrique ou un moteur/générateur électrique</t>
        </is>
      </c>
      <c r="AR313" s="2" t="inlineStr">
        <is>
          <t>feithicil leictreach|
feithicil leictrithe</t>
        </is>
      </c>
      <c r="AS313" s="2" t="inlineStr">
        <is>
          <t>3|
3</t>
        </is>
      </c>
      <c r="AT313" s="2" t="inlineStr">
        <is>
          <t xml:space="preserve">|
</t>
        </is>
      </c>
      <c r="AU313" t="inlineStr">
        <is>
          <t>mótarfheithicil atá
 feistithe le gléasra cumhachta ina bhfuil meaisín leictreach neamh-imeallach
 amháin ar a laghad mar thiontaire fuinnimh ag a bhfuil córas stórála fuinnimh
 in‑athluchtaithe leictreach, is féidir a athluchtú go seachtrach</t>
        </is>
      </c>
      <c r="AV313" s="2" t="inlineStr">
        <is>
          <t>elektrificirano vozilo</t>
        </is>
      </c>
      <c r="AW313" s="2" t="inlineStr">
        <is>
          <t>3</t>
        </is>
      </c>
      <c r="AX313" s="2" t="inlineStr">
        <is>
          <t/>
        </is>
      </c>
      <c r="AY313" t="inlineStr">
        <is>
          <t>vozilo čiji pogonski sklop sadržava barem jedan elektromotor ili električni motor-generator</t>
        </is>
      </c>
      <c r="AZ313" s="2" t="inlineStr">
        <is>
          <t>elektromos jármű|
elektromos meghajtású jármű</t>
        </is>
      </c>
      <c r="BA313" s="2" t="inlineStr">
        <is>
          <t>3|
3</t>
        </is>
      </c>
      <c r="BB313" s="2" t="inlineStr">
        <is>
          <t xml:space="preserve">|
</t>
        </is>
      </c>
      <c r="BC313" t="inlineStr">
        <is>
          <t>legalább egy elektromos motort vagy elektromos motor-generátort tartalmazó erőátviteli rendszerrel felszerelt gépjármű</t>
        </is>
      </c>
      <c r="BD313" s="2" t="inlineStr">
        <is>
          <t>veicolo elettrico</t>
        </is>
      </c>
      <c r="BE313" s="2" t="inlineStr">
        <is>
          <t>3</t>
        </is>
      </c>
      <c r="BF313" s="2" t="inlineStr">
        <is>
          <t/>
        </is>
      </c>
      <c r="BG313" t="inlineStr">
        <is>
          <t>veicolo dotato di un gruppo propulsore contenente almeno un motore o
motogeneratore elettrico</t>
        </is>
      </c>
      <c r="BH313" s="2" t="inlineStr">
        <is>
          <t>elektrifikuota transporto priemonė</t>
        </is>
      </c>
      <c r="BI313" s="2" t="inlineStr">
        <is>
          <t>3</t>
        </is>
      </c>
      <c r="BJ313" s="2" t="inlineStr">
        <is>
          <t/>
        </is>
      </c>
      <c r="BK313" t="inlineStr">
        <is>
          <t>transporto priemonė, turinti galios pavarą su bent vienu elektros varikliu arba su elektros varikliu ir generatoriumi</t>
        </is>
      </c>
      <c r="BL313" s="2" t="inlineStr">
        <is>
          <t>elektrificēts transportlīdzeklis</t>
        </is>
      </c>
      <c r="BM313" s="2" t="inlineStr">
        <is>
          <t>3</t>
        </is>
      </c>
      <c r="BN313" s="2" t="inlineStr">
        <is>
          <t/>
        </is>
      </c>
      <c r="BO313" t="inlineStr">
        <is>
          <t>transportlīdzeklis ar spēka pārvadu, kas satur vismaz vienu elektromotoru vai elektrisku motorģeneratoru</t>
        </is>
      </c>
      <c r="BP313" s="2" t="inlineStr">
        <is>
          <t>vettura elettrika</t>
        </is>
      </c>
      <c r="BQ313" s="2" t="inlineStr">
        <is>
          <t>3</t>
        </is>
      </c>
      <c r="BR313" s="2" t="inlineStr">
        <is>
          <t/>
        </is>
      </c>
      <c r="BS313" t="inlineStr">
        <is>
          <t>vettura b'sistema tal-propulsjoni li jkollha tal-inqas mutur elettriku wieħed jew motoġeneratur elettriku wieħed</t>
        </is>
      </c>
      <c r="BT313" s="2" t="inlineStr">
        <is>
          <t>EV|
voertuig met elektrische aandrijving|
e-voertuig|
geëlektrificeerd voertuig|
elektrisch voertuig|
elektrisch aangedreven voertuig</t>
        </is>
      </c>
      <c r="BU313" s="2" t="inlineStr">
        <is>
          <t>3|
3|
3|
3|
3|
3</t>
        </is>
      </c>
      <c r="BV313" s="2" t="inlineStr">
        <is>
          <t xml:space="preserve">|
|
|
|
|
</t>
        </is>
      </c>
      <c r="BW313" t="inlineStr">
        <is>
          <t>voertuig met een aandrijflijn die minstens één elektromotor of elektrische motor/generator omvat</t>
        </is>
      </c>
      <c r="BX313" s="2" t="inlineStr">
        <is>
          <t>pojazd z napędem elektrycznym|
pojazd elektryczny</t>
        </is>
      </c>
      <c r="BY313" s="2" t="inlineStr">
        <is>
          <t>3|
3</t>
        </is>
      </c>
      <c r="BZ313" s="2" t="inlineStr">
        <is>
          <t xml:space="preserve">|
</t>
        </is>
      </c>
      <c r="CA313" t="inlineStr">
        <is>
          <t>pojazd z układem napędowym zawierającym co najmniej jeden silnik elektryczny lub silnik elektryczny-prądnicę</t>
        </is>
      </c>
      <c r="CB313" s="2" t="inlineStr">
        <is>
          <t>veículo elétrico</t>
        </is>
      </c>
      <c r="CC313" s="2" t="inlineStr">
        <is>
          <t>3</t>
        </is>
      </c>
      <c r="CD313" s="2" t="inlineStr">
        <is>
          <t/>
        </is>
      </c>
      <c r="CE313" t="inlineStr">
        <is>
          <t>Veículo equipado com um grupo motopropulsor que contém, pelo menos, um motor elétrico ou motor gerador elétrico.</t>
        </is>
      </c>
      <c r="CF313" s="2" t="inlineStr">
        <is>
          <t>vehicul electrificat</t>
        </is>
      </c>
      <c r="CG313" s="2" t="inlineStr">
        <is>
          <t>3</t>
        </is>
      </c>
      <c r="CH313" s="2" t="inlineStr">
        <is>
          <t/>
        </is>
      </c>
      <c r="CI313" t="inlineStr">
        <is>
          <t>vehicul cu un sistem de propulsie care conține cel puțin un motor electric sau un motor-generator electric</t>
        </is>
      </c>
      <c r="CJ313" s="2" t="inlineStr">
        <is>
          <t>elektrické vozidlo</t>
        </is>
      </c>
      <c r="CK313" s="2" t="inlineStr">
        <is>
          <t>3</t>
        </is>
      </c>
      <c r="CL313" s="2" t="inlineStr">
        <is>
          <t/>
        </is>
      </c>
      <c r="CM313" t="inlineStr">
        <is>
          <t>vozidlo s hnacou sústavou, ktorá pozostáva aspoň z jedného elektrického motora alebo elektrického motora-generátora</t>
        </is>
      </c>
      <c r="CN313" s="2" t="inlineStr">
        <is>
          <t>električno vozilo|
elektrificirano vozilo</t>
        </is>
      </c>
      <c r="CO313" s="2" t="inlineStr">
        <is>
          <t>3|
3</t>
        </is>
      </c>
      <c r="CP313" s="2" t="inlineStr">
        <is>
          <t xml:space="preserve">|
</t>
        </is>
      </c>
      <c r="CQ313" t="inlineStr">
        <is>
          <t>motorno vozilo, opremljeno s pogonskim sklopom, ki vključuje vsaj en neobroben električni stroj kot pretvornik energije z električnim sistemom za shranjevanje energije z možnostjo ponovnega polnjenja, ki ga je mogoče zunanje polniti</t>
        </is>
      </c>
      <c r="CR313" s="2" t="inlineStr">
        <is>
          <t>elfordon</t>
        </is>
      </c>
      <c r="CS313" s="2" t="inlineStr">
        <is>
          <t>3</t>
        </is>
      </c>
      <c r="CT313" s="2" t="inlineStr">
        <is>
          <t/>
        </is>
      </c>
      <c r="CU313" t="inlineStr">
        <is>
          <t>fordon med ett framdrivningssystem som innehåller minst en elmotor eller en elektrisk motorgenerator</t>
        </is>
      </c>
    </row>
    <row r="314">
      <c r="A314" s="1" t="str">
        <f>HYPERLINK("https://iate.europa.eu/entry/result/3572311/all", "3572311")</f>
        <v>3572311</v>
      </c>
      <c r="B314" t="inlineStr">
        <is>
          <t>ENERGY</t>
        </is>
      </c>
      <c r="C314" t="inlineStr">
        <is>
          <t>ENERGY|energy policy|energy industry|fuel;ENERGY|soft energy|soft energy|renewable energy</t>
        </is>
      </c>
      <c r="D314" t="inlineStr">
        <is>
          <t/>
        </is>
      </c>
      <c r="E314" t="inlineStr">
        <is>
          <t/>
        </is>
      </c>
      <c r="F314" t="inlineStr">
        <is>
          <t/>
        </is>
      </c>
      <c r="G314" t="inlineStr">
        <is>
          <t/>
        </is>
      </c>
      <c r="H314" s="2" t="inlineStr">
        <is>
          <t>obnovitelné palivo</t>
        </is>
      </c>
      <c r="I314" s="2" t="inlineStr">
        <is>
          <t>3</t>
        </is>
      </c>
      <c r="J314" s="2" t="inlineStr">
        <is>
          <t/>
        </is>
      </c>
      <c r="K314" t="inlineStr">
        <is>
          <t>&lt;a href="https://iate.europa.eu/entry/result/860487/all" target="_blank"&gt;biopaliva&lt;/a&gt; a paliva původem z &lt;a href="https://iate.europa.eu/entry/result/839833/all" target="_blank"&gt;obnovitelných zdrojů energie&lt;/a&gt;</t>
        </is>
      </c>
      <c r="L314" t="inlineStr">
        <is>
          <t/>
        </is>
      </c>
      <c r="M314" t="inlineStr">
        <is>
          <t/>
        </is>
      </c>
      <c r="N314" t="inlineStr">
        <is>
          <t/>
        </is>
      </c>
      <c r="O314" t="inlineStr">
        <is>
          <t/>
        </is>
      </c>
      <c r="P314" s="2" t="inlineStr">
        <is>
          <t>Kraftstoffe aus erneuerbaren Energien|
erneuerbare Kraftstoffe</t>
        </is>
      </c>
      <c r="Q314" s="2" t="inlineStr">
        <is>
          <t>3|
3</t>
        </is>
      </c>
      <c r="R314" s="2" t="inlineStr">
        <is>
          <t xml:space="preserve">|
</t>
        </is>
      </c>
      <c r="S314" t="inlineStr">
        <is>
          <t>Biokraftstoffe [ &lt;a href="/entry/result/860487/all" id="ENTRY_TO_ENTRY_CONVERTER" target="_blank"&gt;IATE:860487&lt;/a&gt; ] und Kraftstoffe aus erneuerbaren Energiequellen [ &lt;a href="/entry/result/839833/all" id="ENTRY_TO_ENTRY_CONVERTER" target="_blank"&gt;IATE:839833&lt;/a&gt; ]</t>
        </is>
      </c>
      <c r="T314" t="inlineStr">
        <is>
          <t/>
        </is>
      </c>
      <c r="U314" t="inlineStr">
        <is>
          <t/>
        </is>
      </c>
      <c r="V314" t="inlineStr">
        <is>
          <t/>
        </is>
      </c>
      <c r="W314" t="inlineStr">
        <is>
          <t/>
        </is>
      </c>
      <c r="X314" s="2" t="inlineStr">
        <is>
          <t>renewable fuel</t>
        </is>
      </c>
      <c r="Y314" s="2" t="inlineStr">
        <is>
          <t>3</t>
        </is>
      </c>
      <c r="Z314" s="2" t="inlineStr">
        <is>
          <t/>
        </is>
      </c>
      <c r="AA314" t="inlineStr">
        <is>
          <t>&lt;a href="https://iate.europa.eu/entry/result/133167" target="_blank"&gt;biomass fuels&lt;/a&gt; and &lt;a href="https://iate.europa.eu/entry/result/860487" target="_blank"&gt;biofuels&lt;/a&gt;, &lt;a href="https://iate.europa.eu/entry/result/3619817" target="_blank"&gt;synthetic&lt;/a&gt; and &lt;a href="https://iate.europa.eu/entry/result/3583063" target="_blank"&gt;paraffinic fuels&lt;/a&gt;, including ammonia, produced from &lt;a href="https://iate.europa.eu/entry/result/839833" target="_blank"&gt;renewable energy sources&lt;/a&gt;</t>
        </is>
      </c>
      <c r="AB314" s="2" t="inlineStr">
        <is>
          <t>combustible renovable</t>
        </is>
      </c>
      <c r="AC314" s="2" t="inlineStr">
        <is>
          <t>3</t>
        </is>
      </c>
      <c r="AD314" s="2" t="inlineStr">
        <is>
          <t/>
        </is>
      </c>
      <c r="AE314" t="inlineStr">
        <is>
          <t>&lt;a href="https://iate.europa.eu/entry/result/860487/es" target="_blank"&gt;Biocarburantes &lt;/a&gt;y otros combustibles que proceden de &lt;a href="https://iate.europa.eu/entry/result/839833/es" target="_blank"&gt;fuentes de energía renovables&lt;/a&gt;.</t>
        </is>
      </c>
      <c r="AF314" s="2" t="inlineStr">
        <is>
          <t>taastuvkütus</t>
        </is>
      </c>
      <c r="AG314" s="2" t="inlineStr">
        <is>
          <t>3</t>
        </is>
      </c>
      <c r="AH314" s="2" t="inlineStr">
        <is>
          <t/>
        </is>
      </c>
      <c r="AI314" t="inlineStr">
        <is>
          <t>&lt;i&gt;biokütus&lt;/i&gt; [ &lt;a href="/entry/result/860487/all" id="ENTRY_TO_ENTRY_CONVERTER" target="_blank"&gt;IATE:860487&lt;/a&gt; ] ja muudest 
&lt;i&gt;taastuvatest energiaallikatest&lt;/i&gt; [ &lt;a href="/entry/result/839833/all" id="ENTRY_TO_ENTRY_CONVERTER" target="_blank"&gt;IATE:839833&lt;/a&gt; ] toodetud kütus</t>
        </is>
      </c>
      <c r="AJ314" t="inlineStr">
        <is>
          <t/>
        </is>
      </c>
      <c r="AK314" t="inlineStr">
        <is>
          <t/>
        </is>
      </c>
      <c r="AL314" t="inlineStr">
        <is>
          <t/>
        </is>
      </c>
      <c r="AM314" t="inlineStr">
        <is>
          <t/>
        </is>
      </c>
      <c r="AN314" s="2" t="inlineStr">
        <is>
          <t>carburant renouvelable</t>
        </is>
      </c>
      <c r="AO314" s="2" t="inlineStr">
        <is>
          <t>3</t>
        </is>
      </c>
      <c r="AP314" s="2" t="inlineStr">
        <is>
          <t/>
        </is>
      </c>
      <c r="AQ314" t="inlineStr">
        <is>
          <t>carburant renouvelable autre que les biocarburants, provenant de sources d'énergie renouvelables</t>
        </is>
      </c>
      <c r="AR314" s="2" t="inlineStr">
        <is>
          <t>breosla inathnuaite</t>
        </is>
      </c>
      <c r="AS314" s="2" t="inlineStr">
        <is>
          <t>3</t>
        </is>
      </c>
      <c r="AT314" s="2" t="inlineStr">
        <is>
          <t/>
        </is>
      </c>
      <c r="AU314" t="inlineStr">
        <is>
          <t/>
        </is>
      </c>
      <c r="AV314" t="inlineStr">
        <is>
          <t/>
        </is>
      </c>
      <c r="AW314" t="inlineStr">
        <is>
          <t/>
        </is>
      </c>
      <c r="AX314" t="inlineStr">
        <is>
          <t/>
        </is>
      </c>
      <c r="AY314" t="inlineStr">
        <is>
          <t/>
        </is>
      </c>
      <c r="AZ314" t="inlineStr">
        <is>
          <t/>
        </is>
      </c>
      <c r="BA314" t="inlineStr">
        <is>
          <t/>
        </is>
      </c>
      <c r="BB314" t="inlineStr">
        <is>
          <t/>
        </is>
      </c>
      <c r="BC314" t="inlineStr">
        <is>
          <t/>
        </is>
      </c>
      <c r="BD314" t="inlineStr">
        <is>
          <t/>
        </is>
      </c>
      <c r="BE314" t="inlineStr">
        <is>
          <t/>
        </is>
      </c>
      <c r="BF314" t="inlineStr">
        <is>
          <t/>
        </is>
      </c>
      <c r="BG314" t="inlineStr">
        <is>
          <t/>
        </is>
      </c>
      <c r="BH314" s="2" t="inlineStr">
        <is>
          <t>kuras iš atsinaujinančiųjų energijos išteklių|
degalai iš atsinaujinančiųjų energijos išteklių|
atsinaujinančiųjų išteklių kuras|
atsinaujinančiųjų išteklių degalai</t>
        </is>
      </c>
      <c r="BI314" s="2" t="inlineStr">
        <is>
          <t>3|
3|
2|
2</t>
        </is>
      </c>
      <c r="BJ314" s="2" t="inlineStr">
        <is>
          <t xml:space="preserve">|
|
|
</t>
        </is>
      </c>
      <c r="BK314" t="inlineStr">
        <is>
          <t>degalai, gaminami iš atsinaujinančiųjų energijos išteklių, ir energijos šaltiniai, kuriais transporto sektoriuje galima pakeisti naftos degalus: biodegalai, biodujos, elektros energija ir nebiologiniai skystieji ir dujiniai degalai iš atsinaujinančiųjų energijos išteklių</t>
        </is>
      </c>
      <c r="BL314" s="2" t="inlineStr">
        <is>
          <t>atjaunojamā degviela|
atjaunīgā degviela</t>
        </is>
      </c>
      <c r="BM314" s="2" t="inlineStr">
        <is>
          <t>3|
3</t>
        </is>
      </c>
      <c r="BN314" s="2" t="inlineStr">
        <is>
          <t>|
preferred</t>
        </is>
      </c>
      <c r="BO314" t="inlineStr">
        <is>
          <t>biodegviela [ &lt;a href="/entry/result/860487/all" id="ENTRY_TO_ENTRY_CONVERTER" target="_blank"&gt;IATE:860487&lt;/a&gt; ] vai degviela, ko iegūst no atjaunojamiem energoresursiem [ &lt;a href="/entry/result/839833/all" id="ENTRY_TO_ENTRY_CONVERTER" target="_blank"&gt;IATE:839833&lt;/a&gt; ]</t>
        </is>
      </c>
      <c r="BP314" s="2" t="inlineStr">
        <is>
          <t>fjuwil rinnovabbli</t>
        </is>
      </c>
      <c r="BQ314" s="2" t="inlineStr">
        <is>
          <t>3</t>
        </is>
      </c>
      <c r="BR314" s="2" t="inlineStr">
        <is>
          <t/>
        </is>
      </c>
      <c r="BS314" t="inlineStr">
        <is>
          <t>bijokarburanti [ &lt;a href="/entry/result/860487/all" id="ENTRY_TO_ENTRY_CONVERTER" target="_blank"&gt;IATE:860487&lt;/a&gt; ] u karburanti li ġejjin minn sorsi ta' enerġija rinnovabbli [ &lt;a href="/entry/result/839833/all" id="ENTRY_TO_ENTRY_CONVERTER" target="_blank"&gt;IATE:839833&lt;/a&gt; ]</t>
        </is>
      </c>
      <c r="BT314" t="inlineStr">
        <is>
          <t/>
        </is>
      </c>
      <c r="BU314" t="inlineStr">
        <is>
          <t/>
        </is>
      </c>
      <c r="BV314" t="inlineStr">
        <is>
          <t/>
        </is>
      </c>
      <c r="BW314" t="inlineStr">
        <is>
          <t/>
        </is>
      </c>
      <c r="BX314" s="2" t="inlineStr">
        <is>
          <t>paliwo odnawialne</t>
        </is>
      </c>
      <c r="BY314" s="2" t="inlineStr">
        <is>
          <t>3</t>
        </is>
      </c>
      <c r="BZ314" s="2" t="inlineStr">
        <is>
          <t/>
        </is>
      </c>
      <c r="CA314" t="inlineStr">
        <is>
          <t>biopaliwa i paliwa, które pochodzą z odnawialnych źródeł energii</t>
        </is>
      </c>
      <c r="CB314" s="2" t="inlineStr">
        <is>
          <t>combustível renovável</t>
        </is>
      </c>
      <c r="CC314" s="2" t="inlineStr">
        <is>
          <t>3</t>
        </is>
      </c>
      <c r="CD314" s="2" t="inlineStr">
        <is>
          <t/>
        </is>
      </c>
      <c r="CE314" t="inlineStr">
        <is>
          <t>Combustíveis biomássicos e biocombustíveis, combustíveis sintéticos e parafínicos, incluindo amoníaco, produzidos a partir de energias renováveis.</t>
        </is>
      </c>
      <c r="CF314" s="2" t="inlineStr">
        <is>
          <t>combustibil din surse regenerabile</t>
        </is>
      </c>
      <c r="CG314" s="2" t="inlineStr">
        <is>
          <t>3</t>
        </is>
      </c>
      <c r="CH314" s="2" t="inlineStr">
        <is>
          <t/>
        </is>
      </c>
      <c r="CI314" t="inlineStr">
        <is>
          <t>combustibil care rezultă din surse de energie care fie se regenerează de la sine în scurt timp, fie sunt inepuizabile</t>
        </is>
      </c>
      <c r="CJ314" s="2" t="inlineStr">
        <is>
          <t>palivo z obnoviteĺných zdrojov|
obnoviteľné palivo|
palivo z obnoviteľných zdrojov energie</t>
        </is>
      </c>
      <c r="CK314" s="2" t="inlineStr">
        <is>
          <t>3|
3|
3</t>
        </is>
      </c>
      <c r="CL314" s="2" t="inlineStr">
        <is>
          <t xml:space="preserve">|
|
</t>
        </is>
      </c>
      <c r="CM314" t="inlineStr">
        <is>
          <t>biopalivá a palivá pochádzajúce z obnoviteľných zdrojov energie</t>
        </is>
      </c>
      <c r="CN314" s="2" t="inlineStr">
        <is>
          <t>obnovljivo gorivo</t>
        </is>
      </c>
      <c r="CO314" s="2" t="inlineStr">
        <is>
          <t>3</t>
        </is>
      </c>
      <c r="CP314" s="2" t="inlineStr">
        <is>
          <t/>
        </is>
      </c>
      <c r="CQ314" t="inlineStr">
        <is>
          <t>&lt;a href="https://iate.europa.eu/entry/result/860487/sl" target="_blank"&gt;biogoriva&lt;/a&gt; in goriva, pridobljena iz &lt;a href="https://iate.europa.eu/entry/result/839833/sl" target="_blank"&gt;obnovljivih virov energije&lt;/a&gt;</t>
        </is>
      </c>
      <c r="CR314" s="2" t="inlineStr">
        <is>
          <t>förnybart drivmedel</t>
        </is>
      </c>
      <c r="CS314" s="2" t="inlineStr">
        <is>
          <t>3</t>
        </is>
      </c>
      <c r="CT314" s="2" t="inlineStr">
        <is>
          <t/>
        </is>
      </c>
      <c r="CU314" t="inlineStr">
        <is>
          <t>&lt;a href="https://iate.europa.eu/entry/result/133167" target="_blank"&gt;biomassabränslen &lt;/a&gt;och &lt;a href="https://iate.europa.eu/entry/result/860487" target="_blank"&gt;biodrivmedel&lt;/a&gt;, &lt;a href="https://iate.europa.eu/entry/result/3619817" target="_blank"&gt;syntetiska &lt;/a&gt;och paraffiniska bränslen, inklusive ammoniak, som framställs av &lt;a href="https://iate.europa.eu/entry/result/839833" target="_blank"&gt;förnybara energikällor&lt;/a&gt;</t>
        </is>
      </c>
    </row>
    <row r="315">
      <c r="A315" s="1" t="str">
        <f>HYPERLINK("https://iate.europa.eu/entry/result/3613496/all", "3613496")</f>
        <v>3613496</v>
      </c>
      <c r="B315" t="inlineStr">
        <is>
          <t>EUROPEAN UNION</t>
        </is>
      </c>
      <c r="C315" t="inlineStr">
        <is>
          <t>EUROPEAN UNION|European Union law|EU act</t>
        </is>
      </c>
      <c r="D315" t="inlineStr">
        <is>
          <t/>
        </is>
      </c>
      <c r="E315" t="inlineStr">
        <is>
          <t/>
        </is>
      </c>
      <c r="F315" t="inlineStr">
        <is>
          <t/>
        </is>
      </c>
      <c r="G315" t="inlineStr">
        <is>
          <t/>
        </is>
      </c>
      <c r="H315" s="2" t="inlineStr">
        <is>
          <t>nařízení (EU) č. 517/2014 o fluorovaných skleníkových plynech|
nařízení o fluorovaných plynech|
nařízení o F-plynech|
nařízení o fluorovaných skleníkových plynech</t>
        </is>
      </c>
      <c r="I315" s="2" t="inlineStr">
        <is>
          <t>3|
3|
3|
3</t>
        </is>
      </c>
      <c r="J315" s="2" t="inlineStr">
        <is>
          <t xml:space="preserve">|
|
|
</t>
        </is>
      </c>
      <c r="K315" t="inlineStr">
        <is>
          <t/>
        </is>
      </c>
      <c r="L315" t="inlineStr">
        <is>
          <t/>
        </is>
      </c>
      <c r="M315" t="inlineStr">
        <is>
          <t/>
        </is>
      </c>
      <c r="N315" t="inlineStr">
        <is>
          <t/>
        </is>
      </c>
      <c r="O315" t="inlineStr">
        <is>
          <t/>
        </is>
      </c>
      <c r="P315" t="inlineStr">
        <is>
          <t/>
        </is>
      </c>
      <c r="Q315" t="inlineStr">
        <is>
          <t/>
        </is>
      </c>
      <c r="R315" t="inlineStr">
        <is>
          <t/>
        </is>
      </c>
      <c r="S315" t="inlineStr">
        <is>
          <t/>
        </is>
      </c>
      <c r="T315" t="inlineStr">
        <is>
          <t/>
        </is>
      </c>
      <c r="U315" t="inlineStr">
        <is>
          <t/>
        </is>
      </c>
      <c r="V315" t="inlineStr">
        <is>
          <t/>
        </is>
      </c>
      <c r="W315" t="inlineStr">
        <is>
          <t/>
        </is>
      </c>
      <c r="X315" s="2" t="inlineStr">
        <is>
          <t>F-gas Regulation|
Regulation (EU) No 517/2014 on fluorinated greenhouse gases</t>
        </is>
      </c>
      <c r="Y315" s="2" t="inlineStr">
        <is>
          <t>3|
3</t>
        </is>
      </c>
      <c r="Z315" s="2" t="inlineStr">
        <is>
          <t xml:space="preserve">|
</t>
        </is>
      </c>
      <c r="AA315" t="inlineStr">
        <is>
          <t/>
        </is>
      </c>
      <c r="AB315" t="inlineStr">
        <is>
          <t/>
        </is>
      </c>
      <c r="AC315" t="inlineStr">
        <is>
          <t/>
        </is>
      </c>
      <c r="AD315" t="inlineStr">
        <is>
          <t/>
        </is>
      </c>
      <c r="AE315" t="inlineStr">
        <is>
          <t/>
        </is>
      </c>
      <c r="AF315" t="inlineStr">
        <is>
          <t/>
        </is>
      </c>
      <c r="AG315" t="inlineStr">
        <is>
          <t/>
        </is>
      </c>
      <c r="AH315" t="inlineStr">
        <is>
          <t/>
        </is>
      </c>
      <c r="AI315" t="inlineStr">
        <is>
          <t/>
        </is>
      </c>
      <c r="AJ315" s="2" t="inlineStr">
        <is>
          <t>asetus (EU) N:o 517/2014 fluoratuista kasvihuonekaasuista|
fluorattuja kaasuja koskeva asetus</t>
        </is>
      </c>
      <c r="AK315" s="2" t="inlineStr">
        <is>
          <t>3|
3</t>
        </is>
      </c>
      <c r="AL315" s="2" t="inlineStr">
        <is>
          <t xml:space="preserve">|
</t>
        </is>
      </c>
      <c r="AM315" t="inlineStr">
        <is>
          <t/>
        </is>
      </c>
      <c r="AN315" t="inlineStr">
        <is>
          <t/>
        </is>
      </c>
      <c r="AO315" t="inlineStr">
        <is>
          <t/>
        </is>
      </c>
      <c r="AP315" t="inlineStr">
        <is>
          <t/>
        </is>
      </c>
      <c r="AQ315" t="inlineStr">
        <is>
          <t/>
        </is>
      </c>
      <c r="AR315" s="2" t="inlineStr">
        <is>
          <t>Rialachán (AE) Uimh. 517/2014 maidir le gáis ceaptha teasa fhluairínithe|
Rialachán maidir le gás ceaptha teasa fluairínithe</t>
        </is>
      </c>
      <c r="AS315" s="2" t="inlineStr">
        <is>
          <t>3|
3</t>
        </is>
      </c>
      <c r="AT315" s="2" t="inlineStr">
        <is>
          <t xml:space="preserve">|
</t>
        </is>
      </c>
      <c r="AU315" t="inlineStr">
        <is>
          <t/>
        </is>
      </c>
      <c r="AV315" t="inlineStr">
        <is>
          <t/>
        </is>
      </c>
      <c r="AW315" t="inlineStr">
        <is>
          <t/>
        </is>
      </c>
      <c r="AX315" t="inlineStr">
        <is>
          <t/>
        </is>
      </c>
      <c r="AY315" t="inlineStr">
        <is>
          <t/>
        </is>
      </c>
      <c r="AZ315" t="inlineStr">
        <is>
          <t/>
        </is>
      </c>
      <c r="BA315" t="inlineStr">
        <is>
          <t/>
        </is>
      </c>
      <c r="BB315" t="inlineStr">
        <is>
          <t/>
        </is>
      </c>
      <c r="BC315" t="inlineStr">
        <is>
          <t/>
        </is>
      </c>
      <c r="BD315" t="inlineStr">
        <is>
          <t/>
        </is>
      </c>
      <c r="BE315" t="inlineStr">
        <is>
          <t/>
        </is>
      </c>
      <c r="BF315" t="inlineStr">
        <is>
          <t/>
        </is>
      </c>
      <c r="BG315" t="inlineStr">
        <is>
          <t/>
        </is>
      </c>
      <c r="BH315" s="2" t="inlineStr">
        <is>
          <t>Reglamentas (ES) Nr. 517/2014 dėl fluorintų šiltnamio efektą sukeliančių dujų|
Fluorintų dujų reglamentas</t>
        </is>
      </c>
      <c r="BI315" s="2" t="inlineStr">
        <is>
          <t>3|
3</t>
        </is>
      </c>
      <c r="BJ315" s="2" t="inlineStr">
        <is>
          <t xml:space="preserve">|
</t>
        </is>
      </c>
      <c r="BK315" t="inlineStr">
        <is>
          <t/>
        </is>
      </c>
      <c r="BL315" t="inlineStr">
        <is>
          <t/>
        </is>
      </c>
      <c r="BM315" t="inlineStr">
        <is>
          <t/>
        </is>
      </c>
      <c r="BN315" t="inlineStr">
        <is>
          <t/>
        </is>
      </c>
      <c r="BO315" t="inlineStr">
        <is>
          <t/>
        </is>
      </c>
      <c r="BP315" t="inlineStr">
        <is>
          <t/>
        </is>
      </c>
      <c r="BQ315" t="inlineStr">
        <is>
          <t/>
        </is>
      </c>
      <c r="BR315" t="inlineStr">
        <is>
          <t/>
        </is>
      </c>
      <c r="BS315" t="inlineStr">
        <is>
          <t/>
        </is>
      </c>
      <c r="BT315" t="inlineStr">
        <is>
          <t/>
        </is>
      </c>
      <c r="BU315" t="inlineStr">
        <is>
          <t/>
        </is>
      </c>
      <c r="BV315" t="inlineStr">
        <is>
          <t/>
        </is>
      </c>
      <c r="BW315" t="inlineStr">
        <is>
          <t/>
        </is>
      </c>
      <c r="BX315" s="2" t="inlineStr">
        <is>
          <t>Rozporządzenie w sprawie fluorowanych gazów cieplarnianych</t>
        </is>
      </c>
      <c r="BY315" s="2" t="inlineStr">
        <is>
          <t>3</t>
        </is>
      </c>
      <c r="BZ315" s="2" t="inlineStr">
        <is>
          <t/>
        </is>
      </c>
      <c r="CA315" t="inlineStr">
        <is>
          <t/>
        </is>
      </c>
      <c r="CB315" s="2" t="inlineStr">
        <is>
          <t>Regulamento Gases Fluorados|
Regulamento (UE) n.° 517/2014 relativo aos gases fluorados com efeito de estufa</t>
        </is>
      </c>
      <c r="CC315" s="2" t="inlineStr">
        <is>
          <t>3|
3</t>
        </is>
      </c>
      <c r="CD315" s="2" t="inlineStr">
        <is>
          <t xml:space="preserve">|
</t>
        </is>
      </c>
      <c r="CE315" t="inlineStr">
        <is>
          <t>Regulamento do Parlamento Europeu e do Conselho que estabelece regras destinadas a proteger o ambiente mediantea redução das emissões de gases fluorados com efeito de estufa.</t>
        </is>
      </c>
      <c r="CF315" s="2" t="inlineStr">
        <is>
          <t>Regulamentul privind gazele fluorurate</t>
        </is>
      </c>
      <c r="CG315" s="2" t="inlineStr">
        <is>
          <t>3</t>
        </is>
      </c>
      <c r="CH315" s="2" t="inlineStr">
        <is>
          <t/>
        </is>
      </c>
      <c r="CI315" t="inlineStr">
        <is>
          <t/>
        </is>
      </c>
      <c r="CJ315" t="inlineStr">
        <is>
          <t/>
        </is>
      </c>
      <c r="CK315" t="inlineStr">
        <is>
          <t/>
        </is>
      </c>
      <c r="CL315" t="inlineStr">
        <is>
          <t/>
        </is>
      </c>
      <c r="CM315" t="inlineStr">
        <is>
          <t/>
        </is>
      </c>
      <c r="CN315" s="2" t="inlineStr">
        <is>
          <t>uredba o F plinih|
Uredba (EU) št. 517/2014 o fluoriranih toplogrednih plinih</t>
        </is>
      </c>
      <c r="CO315" s="2" t="inlineStr">
        <is>
          <t>3|
3</t>
        </is>
      </c>
      <c r="CP315" s="2" t="inlineStr">
        <is>
          <t xml:space="preserve">|
</t>
        </is>
      </c>
      <c r="CQ315" t="inlineStr">
        <is>
          <t/>
        </is>
      </c>
      <c r="CR315" s="2" t="inlineStr">
        <is>
          <t>förordningen om fluorerade växthusgaser|
f-gasförordningen|
förordning (EU) nr 517/2014 om fluorerade växthusgaser</t>
        </is>
      </c>
      <c r="CS315" s="2" t="inlineStr">
        <is>
          <t>3|
3|
3</t>
        </is>
      </c>
      <c r="CT315" s="2" t="inlineStr">
        <is>
          <t xml:space="preserve">|
|
</t>
        </is>
      </c>
      <c r="CU315" t="inlineStr">
        <is>
          <t/>
        </is>
      </c>
    </row>
    <row r="316">
      <c r="A316" s="1" t="str">
        <f>HYPERLINK("https://iate.europa.eu/entry/result/3613497/all", "3613497")</f>
        <v>3613497</v>
      </c>
      <c r="B316" t="inlineStr">
        <is>
          <t>EUROPEAN UNION;ENVIRONMENT</t>
        </is>
      </c>
      <c r="C316" t="inlineStr">
        <is>
          <t>EUROPEAN UNION|European Union law|EU act|regulation (EU);ENVIRONMENT|natural environment|physical environment|atmosphere|ozone;ENVIRONMENT|environmental policy|pollution control measures;ENVIRONMENT|deterioration of the environment|pollution|stratospheric pollution;EUROPEAN UNION|European Union law|EU act</t>
        </is>
      </c>
      <c r="D316" t="inlineStr">
        <is>
          <t/>
        </is>
      </c>
      <c r="E316" t="inlineStr">
        <is>
          <t/>
        </is>
      </c>
      <c r="F316" t="inlineStr">
        <is>
          <t/>
        </is>
      </c>
      <c r="G316" t="inlineStr">
        <is>
          <t/>
        </is>
      </c>
      <c r="H316" t="inlineStr">
        <is>
          <t/>
        </is>
      </c>
      <c r="I316" t="inlineStr">
        <is>
          <t/>
        </is>
      </c>
      <c r="J316" t="inlineStr">
        <is>
          <t/>
        </is>
      </c>
      <c r="K316" t="inlineStr">
        <is>
          <t/>
        </is>
      </c>
      <c r="L316" t="inlineStr">
        <is>
          <t/>
        </is>
      </c>
      <c r="M316" t="inlineStr">
        <is>
          <t/>
        </is>
      </c>
      <c r="N316" t="inlineStr">
        <is>
          <t/>
        </is>
      </c>
      <c r="O316" t="inlineStr">
        <is>
          <t/>
        </is>
      </c>
      <c r="P316" t="inlineStr">
        <is>
          <t/>
        </is>
      </c>
      <c r="Q316" t="inlineStr">
        <is>
          <t/>
        </is>
      </c>
      <c r="R316" t="inlineStr">
        <is>
          <t/>
        </is>
      </c>
      <c r="S316" t="inlineStr">
        <is>
          <t/>
        </is>
      </c>
      <c r="T316" t="inlineStr">
        <is>
          <t/>
        </is>
      </c>
      <c r="U316" t="inlineStr">
        <is>
          <t/>
        </is>
      </c>
      <c r="V316" t="inlineStr">
        <is>
          <t/>
        </is>
      </c>
      <c r="W316" t="inlineStr">
        <is>
          <t/>
        </is>
      </c>
      <c r="X316" s="2" t="inlineStr">
        <is>
          <t>Regulation on Ozone-Depleting Substances|
Ozone Regulation|
Regulation (EC) No 1005/2009 of the European Parliament and of the Council of 16 September 2009 on substances that deplete the ozone layer|
Regulation (EC) 1005/2009 on substances that deplete the ozone layer|
ODS Regulation</t>
        </is>
      </c>
      <c r="Y316" s="2" t="inlineStr">
        <is>
          <t>3|
3|
3|
3|
3</t>
        </is>
      </c>
      <c r="Z316" s="2" t="inlineStr">
        <is>
          <t xml:space="preserve">|
|
|
|
</t>
        </is>
      </c>
      <c r="AA316" t="inlineStr">
        <is>
          <t/>
        </is>
      </c>
      <c r="AB316" t="inlineStr">
        <is>
          <t/>
        </is>
      </c>
      <c r="AC316" t="inlineStr">
        <is>
          <t/>
        </is>
      </c>
      <c r="AD316" t="inlineStr">
        <is>
          <t/>
        </is>
      </c>
      <c r="AE316" t="inlineStr">
        <is>
          <t/>
        </is>
      </c>
      <c r="AF316" t="inlineStr">
        <is>
          <t/>
        </is>
      </c>
      <c r="AG316" t="inlineStr">
        <is>
          <t/>
        </is>
      </c>
      <c r="AH316" t="inlineStr">
        <is>
          <t/>
        </is>
      </c>
      <c r="AI316" t="inlineStr">
        <is>
          <t/>
        </is>
      </c>
      <c r="AJ316" s="2" t="inlineStr">
        <is>
          <t>otsoniasetus|
asetus (EY) N:o 1005/2009 otsonikerrosta heikentävistä aineista</t>
        </is>
      </c>
      <c r="AK316" s="2" t="inlineStr">
        <is>
          <t>3|
3</t>
        </is>
      </c>
      <c r="AL316" s="2" t="inlineStr">
        <is>
          <t xml:space="preserve">|
</t>
        </is>
      </c>
      <c r="AM316" t="inlineStr">
        <is>
          <t/>
        </is>
      </c>
      <c r="AN316" t="inlineStr">
        <is>
          <t/>
        </is>
      </c>
      <c r="AO316" t="inlineStr">
        <is>
          <t/>
        </is>
      </c>
      <c r="AP316" t="inlineStr">
        <is>
          <t/>
        </is>
      </c>
      <c r="AQ316" t="inlineStr">
        <is>
          <t/>
        </is>
      </c>
      <c r="AR316" s="2" t="inlineStr">
        <is>
          <t>an Rialachán maidir le hídiú an chisil ózóin|
Rialachán (CE) Uimh. 1005/2009 maidir le substaintí a ídíonn an ciseal ózóin</t>
        </is>
      </c>
      <c r="AS316" s="2" t="inlineStr">
        <is>
          <t>3|
3</t>
        </is>
      </c>
      <c r="AT316" s="2" t="inlineStr">
        <is>
          <t xml:space="preserve">|
</t>
        </is>
      </c>
      <c r="AU316" t="inlineStr">
        <is>
          <t/>
        </is>
      </c>
      <c r="AV316" t="inlineStr">
        <is>
          <t/>
        </is>
      </c>
      <c r="AW316" t="inlineStr">
        <is>
          <t/>
        </is>
      </c>
      <c r="AX316" t="inlineStr">
        <is>
          <t/>
        </is>
      </c>
      <c r="AY316" t="inlineStr">
        <is>
          <t/>
        </is>
      </c>
      <c r="AZ316" t="inlineStr">
        <is>
          <t/>
        </is>
      </c>
      <c r="BA316" t="inlineStr">
        <is>
          <t/>
        </is>
      </c>
      <c r="BB316" t="inlineStr">
        <is>
          <t/>
        </is>
      </c>
      <c r="BC316" t="inlineStr">
        <is>
          <t/>
        </is>
      </c>
      <c r="BD316" t="inlineStr">
        <is>
          <t/>
        </is>
      </c>
      <c r="BE316" t="inlineStr">
        <is>
          <t/>
        </is>
      </c>
      <c r="BF316" t="inlineStr">
        <is>
          <t/>
        </is>
      </c>
      <c r="BG316" t="inlineStr">
        <is>
          <t/>
        </is>
      </c>
      <c r="BH316" s="2" t="inlineStr">
        <is>
          <t>Reglamentas dėl ozono sluoksnį ardančių medžiagų|
2009 m. rugsėjo 16 d. Europos Parlamento ir Tarybos reglamentas (EB) Nr. 1005/2009 dėl ozono sluoksnį ardančių medžiagų|
OAM reglamentas</t>
        </is>
      </c>
      <c r="BI316" s="2" t="inlineStr">
        <is>
          <t>3|
3|
3</t>
        </is>
      </c>
      <c r="BJ316" s="2" t="inlineStr">
        <is>
          <t xml:space="preserve">|
|
</t>
        </is>
      </c>
      <c r="BK316" t="inlineStr">
        <is>
          <t/>
        </is>
      </c>
      <c r="BL316" t="inlineStr">
        <is>
          <t/>
        </is>
      </c>
      <c r="BM316" t="inlineStr">
        <is>
          <t/>
        </is>
      </c>
      <c r="BN316" t="inlineStr">
        <is>
          <t/>
        </is>
      </c>
      <c r="BO316" t="inlineStr">
        <is>
          <t/>
        </is>
      </c>
      <c r="BP316" t="inlineStr">
        <is>
          <t/>
        </is>
      </c>
      <c r="BQ316" t="inlineStr">
        <is>
          <t/>
        </is>
      </c>
      <c r="BR316" t="inlineStr">
        <is>
          <t/>
        </is>
      </c>
      <c r="BS316" t="inlineStr">
        <is>
          <t/>
        </is>
      </c>
      <c r="BT316" t="inlineStr">
        <is>
          <t/>
        </is>
      </c>
      <c r="BU316" t="inlineStr">
        <is>
          <t/>
        </is>
      </c>
      <c r="BV316" t="inlineStr">
        <is>
          <t/>
        </is>
      </c>
      <c r="BW316" t="inlineStr">
        <is>
          <t/>
        </is>
      </c>
      <c r="BX316" s="2" t="inlineStr">
        <is>
          <t>rozporządzenie w sprawie substancji zubożających warstwę ozonową|
rozporządzenie w sprawie ozonu</t>
        </is>
      </c>
      <c r="BY316" s="2" t="inlineStr">
        <is>
          <t>3|
3</t>
        </is>
      </c>
      <c r="BZ316" s="2" t="inlineStr">
        <is>
          <t xml:space="preserve">|
</t>
        </is>
      </c>
      <c r="CA316" t="inlineStr">
        <is>
          <t/>
        </is>
      </c>
      <c r="CB316" s="2" t="inlineStr">
        <is>
          <t>Regulamento Ozono|
Regulamento (CE) n.º 1005/2009 relativo às substâncias que empobrecem a camada de ozono</t>
        </is>
      </c>
      <c r="CC316" s="2" t="inlineStr">
        <is>
          <t>3|
3</t>
        </is>
      </c>
      <c r="CD316" s="2" t="inlineStr">
        <is>
          <t xml:space="preserve">|
</t>
        </is>
      </c>
      <c r="CE316" t="inlineStr">
        <is>
          <t>Regulamento do Parlamento Europeu e do Conselho que estabelece regras relativas à produção, importação, exportação, colocação no mercado, utilização, recuperação, reciclagem, valorização e destruição de substâncias que empobrecem a camada de ozono, à comunicação de informações sobre estas substâncias e à importação, exportação, colocação no mercado e utilização de produtos e equipamentos que as contenham ou delas dependam.</t>
        </is>
      </c>
      <c r="CF316" t="inlineStr">
        <is>
          <t/>
        </is>
      </c>
      <c r="CG316" t="inlineStr">
        <is>
          <t/>
        </is>
      </c>
      <c r="CH316" t="inlineStr">
        <is>
          <t/>
        </is>
      </c>
      <c r="CI316" t="inlineStr">
        <is>
          <t/>
        </is>
      </c>
      <c r="CJ316" t="inlineStr">
        <is>
          <t/>
        </is>
      </c>
      <c r="CK316" t="inlineStr">
        <is>
          <t/>
        </is>
      </c>
      <c r="CL316" t="inlineStr">
        <is>
          <t/>
        </is>
      </c>
      <c r="CM316" t="inlineStr">
        <is>
          <t/>
        </is>
      </c>
      <c r="CN316" s="2" t="inlineStr">
        <is>
          <t>uredba o ozonu|
Uredba (ES) št. 1005/2009 o snoveh, ki tanjšajo ozonski plašč</t>
        </is>
      </c>
      <c r="CO316" s="2" t="inlineStr">
        <is>
          <t>3|
3</t>
        </is>
      </c>
      <c r="CP316" s="2" t="inlineStr">
        <is>
          <t xml:space="preserve">|
</t>
        </is>
      </c>
      <c r="CQ316" t="inlineStr">
        <is>
          <t/>
        </is>
      </c>
      <c r="CR316" s="2" t="inlineStr">
        <is>
          <t>ozonförordningen|
förordning (EG) nr 1005/2009 om ämnen som bryter ned ozonskiktet|
förordningen om ämnen som bryter ned ozonskiktet|
förordning (EG) nr 1005/2009 av den 16 september 2009 om ämnen som bryter ned ozonskiktet</t>
        </is>
      </c>
      <c r="CS316" s="2" t="inlineStr">
        <is>
          <t>3|
3|
3|
3</t>
        </is>
      </c>
      <c r="CT316" s="2" t="inlineStr">
        <is>
          <t xml:space="preserve">|
|
|
</t>
        </is>
      </c>
      <c r="CU316" t="inlineStr">
        <is>
          <t/>
        </is>
      </c>
    </row>
    <row r="317">
      <c r="A317" s="1" t="str">
        <f>HYPERLINK("https://iate.europa.eu/entry/result/3599828/all", "3599828")</f>
        <v>3599828</v>
      </c>
      <c r="B317" t="inlineStr">
        <is>
          <t>ENERGY</t>
        </is>
      </c>
      <c r="C317" t="inlineStr">
        <is>
          <t>ENERGY|energy policy|energy industry|fuel</t>
        </is>
      </c>
      <c r="D317" s="2" t="inlineStr">
        <is>
          <t>възобновяемо синтетично гориво</t>
        </is>
      </c>
      <c r="E317" s="2" t="inlineStr">
        <is>
          <t>3</t>
        </is>
      </c>
      <c r="F317" s="2" t="inlineStr">
        <is>
          <t/>
        </is>
      </c>
      <c r="G317" t="inlineStr">
        <is>
          <t/>
        </is>
      </c>
      <c r="H317" s="2" t="inlineStr">
        <is>
          <t>syntetické palivo z obnovitelných zdrojů|
obnovitelné syntetické palivo</t>
        </is>
      </c>
      <c r="I317" s="2" t="inlineStr">
        <is>
          <t>3|
3</t>
        </is>
      </c>
      <c r="J317" s="2" t="inlineStr">
        <is>
          <t xml:space="preserve">|
</t>
        </is>
      </c>
      <c r="K317" t="inlineStr">
        <is>
          <t>&lt;a href="https://iate.europa.eu/entry/result/3619817/cs" target="_blank"&gt;syntetické palivo&lt;/a&gt; vyrobené výlučně s využitím energie z obnovitelných zdrojů</t>
        </is>
      </c>
      <c r="L317" s="2" t="inlineStr">
        <is>
          <t>vedvarende syntetisk brændstof</t>
        </is>
      </c>
      <c r="M317" s="2" t="inlineStr">
        <is>
          <t>3</t>
        </is>
      </c>
      <c r="N317" s="2" t="inlineStr">
        <is>
          <t/>
        </is>
      </c>
      <c r="O317" t="inlineStr">
        <is>
          <t>&lt;a href="https://iate.europa.eu/entry/result/3619817/da" target="_blank"&gt;syntetisk brændstof&lt;/a&gt;,
der udelukkende er fremstillet af energi fra vedvarende kilder</t>
        </is>
      </c>
      <c r="P317" s="2" t="inlineStr">
        <is>
          <t>synthetischer Kraftstoff aus erneuerbaren Quellen</t>
        </is>
      </c>
      <c r="Q317" s="2" t="inlineStr">
        <is>
          <t>3</t>
        </is>
      </c>
      <c r="R317" s="2" t="inlineStr">
        <is>
          <t/>
        </is>
      </c>
      <c r="S317" t="inlineStr">
        <is>
          <t>&lt;a href="https://iate.europa.eu/entry/result/3619817/all" target="_blank"&gt;synthetischer Kraftstoff&lt;/a&gt;, der ausschließlich mit erneuerbaren Energien hergestellt wird</t>
        </is>
      </c>
      <c r="T317" s="2" t="inlineStr">
        <is>
          <t>ανανεώσιμο συνθετικό καύσιμο</t>
        </is>
      </c>
      <c r="U317" s="2" t="inlineStr">
        <is>
          <t>3</t>
        </is>
      </c>
      <c r="V317" s="2" t="inlineStr">
        <is>
          <t/>
        </is>
      </c>
      <c r="W317" t="inlineStr">
        <is>
          <t>&lt;a href="https://iate.europa.eu/entry/result/3619817/en-el" target="_blank"&gt;συνθετικό καύσιμο&lt;/a&gt; παραγόμενο με ενέργεια που λαμβάνεται αποκλειστικά από ανανεώσιμες πηγές</t>
        </is>
      </c>
      <c r="X317" s="2" t="inlineStr">
        <is>
          <t>renewable synthetic fuel</t>
        </is>
      </c>
      <c r="Y317" s="2" t="inlineStr">
        <is>
          <t>3</t>
        </is>
      </c>
      <c r="Z317" s="2" t="inlineStr">
        <is>
          <t/>
        </is>
      </c>
      <c r="AA317" t="inlineStr">
        <is>
          <t>&lt;a href="https://iate.europa.eu/entry/result/3619817/en" target="_blank"&gt;synthetic fuel&lt;/a&gt; made exclusively with energy obtained from renewable sources</t>
        </is>
      </c>
      <c r="AB317" s="2" t="inlineStr">
        <is>
          <t>combustible sintético renovable</t>
        </is>
      </c>
      <c r="AC317" s="2" t="inlineStr">
        <is>
          <t>3</t>
        </is>
      </c>
      <c r="AD317" s="2" t="inlineStr">
        <is>
          <t/>
        </is>
      </c>
      <c r="AE317" t="inlineStr">
        <is>
          <t/>
        </is>
      </c>
      <c r="AF317" s="2" t="inlineStr">
        <is>
          <t>taastuvatest energiaallikatest toodetud sünteetiline kütus</t>
        </is>
      </c>
      <c r="AG317" s="2" t="inlineStr">
        <is>
          <t>3</t>
        </is>
      </c>
      <c r="AH317" s="2" t="inlineStr">
        <is>
          <t/>
        </is>
      </c>
      <c r="AI317" t="inlineStr">
        <is>
          <t/>
        </is>
      </c>
      <c r="AJ317" s="2" t="inlineStr">
        <is>
          <t>uusiutuvista energialähteistä tuotettu synteettinen polttoaine</t>
        </is>
      </c>
      <c r="AK317" s="2" t="inlineStr">
        <is>
          <t>3</t>
        </is>
      </c>
      <c r="AL317" s="2" t="inlineStr">
        <is>
          <t/>
        </is>
      </c>
      <c r="AM317" t="inlineStr">
        <is>
          <t/>
        </is>
      </c>
      <c r="AN317" s="2" t="inlineStr">
        <is>
          <t>carburant de synthèse renouvelable</t>
        </is>
      </c>
      <c r="AO317" s="2" t="inlineStr">
        <is>
          <t>3</t>
        </is>
      </c>
      <c r="AP317" s="2" t="inlineStr">
        <is>
          <t/>
        </is>
      </c>
      <c r="AQ317" t="inlineStr">
        <is>
          <t/>
        </is>
      </c>
      <c r="AR317" s="2" t="inlineStr">
        <is>
          <t>breosla sintéiseach inathnuaite</t>
        </is>
      </c>
      <c r="AS317" s="2" t="inlineStr">
        <is>
          <t>3</t>
        </is>
      </c>
      <c r="AT317" s="2" t="inlineStr">
        <is>
          <t/>
        </is>
      </c>
      <c r="AU317" t="inlineStr">
        <is>
          <t/>
        </is>
      </c>
      <c r="AV317" s="2" t="inlineStr">
        <is>
          <t>obnovljivo sintetičko gorivo</t>
        </is>
      </c>
      <c r="AW317" s="2" t="inlineStr">
        <is>
          <t>3</t>
        </is>
      </c>
      <c r="AX317" s="2" t="inlineStr">
        <is>
          <t/>
        </is>
      </c>
      <c r="AY317" t="inlineStr">
        <is>
          <t/>
        </is>
      </c>
      <c r="AZ317" s="2" t="inlineStr">
        <is>
          <t>megújuló szintetikus üzemanyag</t>
        </is>
      </c>
      <c r="BA317" s="2" t="inlineStr">
        <is>
          <t>3</t>
        </is>
      </c>
      <c r="BB317" s="2" t="inlineStr">
        <is>
          <t/>
        </is>
      </c>
      <c r="BC317" t="inlineStr">
        <is>
          <t/>
        </is>
      </c>
      <c r="BD317" s="2" t="inlineStr">
        <is>
          <t>combustibile sintetico rinnovabile|
carburante sintetico e rinnovabile</t>
        </is>
      </c>
      <c r="BE317" s="2" t="inlineStr">
        <is>
          <t>3|
3</t>
        </is>
      </c>
      <c r="BF317" s="2" t="inlineStr">
        <is>
          <t xml:space="preserve">|
</t>
        </is>
      </c>
      <c r="BG317" t="inlineStr">
        <is>
          <t>carburante sintetico realizzato esclusivamente con l’energia ottenuta da fonti rinnovabili</t>
        </is>
      </c>
      <c r="BH317" s="2" t="inlineStr">
        <is>
          <t>sintetinis atsinaujinančiųjų išteklių kuras|
sintetiniai degalai iš atsinaujinančiųjų energijos išteklių|
sintetiniai atsinaujinančiųjų išteklių degalai|
sintetinis kuras iš atsinaujinančiųjų energijos išteklių</t>
        </is>
      </c>
      <c r="BI317" s="2" t="inlineStr">
        <is>
          <t>2|
3|
2|
3</t>
        </is>
      </c>
      <c r="BJ317" s="2" t="inlineStr">
        <is>
          <t xml:space="preserve">|
|
|
</t>
        </is>
      </c>
      <c r="BK317" t="inlineStr">
        <is>
          <t/>
        </is>
      </c>
      <c r="BL317" s="2" t="inlineStr">
        <is>
          <t>atjaunīga sintētiskā degviela</t>
        </is>
      </c>
      <c r="BM317" s="2" t="inlineStr">
        <is>
          <t>3</t>
        </is>
      </c>
      <c r="BN317" s="2" t="inlineStr">
        <is>
          <t/>
        </is>
      </c>
      <c r="BO317" t="inlineStr">
        <is>
          <t/>
        </is>
      </c>
      <c r="BP317" s="2" t="inlineStr">
        <is>
          <t>fjuwil sintetiku rinnovabbli</t>
        </is>
      </c>
      <c r="BQ317" s="2" t="inlineStr">
        <is>
          <t>3</t>
        </is>
      </c>
      <c r="BR317" s="2" t="inlineStr">
        <is>
          <t/>
        </is>
      </c>
      <c r="BS317" t="inlineStr">
        <is>
          <t/>
        </is>
      </c>
      <c r="BT317" s="2" t="inlineStr">
        <is>
          <t>hernieuwbare synthetische brandstof</t>
        </is>
      </c>
      <c r="BU317" s="2" t="inlineStr">
        <is>
          <t>3</t>
        </is>
      </c>
      <c r="BV317" s="2" t="inlineStr">
        <is>
          <t/>
        </is>
      </c>
      <c r="BW317" t="inlineStr">
        <is>
          <t>synthetische brandstof die uitsluitend met energie uit hernieuwbare bronnen is vervaardigd</t>
        </is>
      </c>
      <c r="BX317" s="2" t="inlineStr">
        <is>
          <t>odnawialne paliwo syntetyczne</t>
        </is>
      </c>
      <c r="BY317" s="2" t="inlineStr">
        <is>
          <t>3</t>
        </is>
      </c>
      <c r="BZ317" s="2" t="inlineStr">
        <is>
          <t/>
        </is>
      </c>
      <c r="CA317" t="inlineStr">
        <is>
          <t/>
        </is>
      </c>
      <c r="CB317" s="2" t="inlineStr">
        <is>
          <t>combustível sintético renovável</t>
        </is>
      </c>
      <c r="CC317" s="2" t="inlineStr">
        <is>
          <t>3</t>
        </is>
      </c>
      <c r="CD317" s="2" t="inlineStr">
        <is>
          <t/>
        </is>
      </c>
      <c r="CE317" t="inlineStr">
        <is>
          <t>Combustível sintético produzido exclusivamente com energia proveniente de fontes renováveis.</t>
        </is>
      </c>
      <c r="CF317" s="2" t="inlineStr">
        <is>
          <t>combustibil sintetic din surse regenerabile</t>
        </is>
      </c>
      <c r="CG317" s="2" t="inlineStr">
        <is>
          <t>3</t>
        </is>
      </c>
      <c r="CH317" s="2" t="inlineStr">
        <is>
          <t/>
        </is>
      </c>
      <c r="CI317" t="inlineStr">
        <is>
          <t/>
        </is>
      </c>
      <c r="CJ317" s="2" t="inlineStr">
        <is>
          <t>syntetické palivo z obnoviteľných zdrojov</t>
        </is>
      </c>
      <c r="CK317" s="2" t="inlineStr">
        <is>
          <t>3</t>
        </is>
      </c>
      <c r="CL317" s="2" t="inlineStr">
        <is>
          <t/>
        </is>
      </c>
      <c r="CM317" t="inlineStr">
        <is>
          <t>&lt;a href="https://iate.europa.eu/entry/result/3619817/sk" target="_blank"&gt;syntetické palivo&lt;/a&gt; vyrobené výlučne z energie získanej z obnoviteľných zdrojov</t>
        </is>
      </c>
      <c r="CN317" s="2" t="inlineStr">
        <is>
          <t>obnovljivo sintetično gorivo</t>
        </is>
      </c>
      <c r="CO317" s="2" t="inlineStr">
        <is>
          <t>3</t>
        </is>
      </c>
      <c r="CP317" s="2" t="inlineStr">
        <is>
          <t/>
        </is>
      </c>
      <c r="CQ317" t="inlineStr">
        <is>
          <t>&lt;a href="https://iate.europa.eu/entry/slideshow/1634628912694/3619817/sl" target="_blank"&gt;sintetično gorivo&lt;/a&gt;, pridobljeno izključno iz obnovljivih virov</t>
        </is>
      </c>
      <c r="CR317" s="2" t="inlineStr">
        <is>
          <t>förnybart syntetiskt bränsle</t>
        </is>
      </c>
      <c r="CS317" s="2" t="inlineStr">
        <is>
          <t>3</t>
        </is>
      </c>
      <c r="CT317" s="2" t="inlineStr">
        <is>
          <t/>
        </is>
      </c>
      <c r="CU317" t="inlineStr">
        <is>
          <t/>
        </is>
      </c>
    </row>
    <row r="318">
      <c r="A318" s="1" t="str">
        <f>HYPERLINK("https://iate.europa.eu/entry/result/3547518/all", "3547518")</f>
        <v>3547518</v>
      </c>
      <c r="B318" t="inlineStr">
        <is>
          <t>ENERGY;ENVIRONMENT</t>
        </is>
      </c>
      <c r="C318" t="inlineStr">
        <is>
          <t>ENERGY|energy policy;ENVIRONMENT|environmental policy|climate change policy|adaptation to climate change</t>
        </is>
      </c>
      <c r="D318" s="2" t="inlineStr">
        <is>
          <t>задължена страна</t>
        </is>
      </c>
      <c r="E318" s="2" t="inlineStr">
        <is>
          <t>3</t>
        </is>
      </c>
      <c r="F318" s="2" t="inlineStr">
        <is>
          <t/>
        </is>
      </c>
      <c r="G318" t="inlineStr">
        <is>
          <t>енергоразпределително предприятие, или предприятие за продажба на енергия на дребно или оператор на преносна система което е обвързанокоито са обвързани от националните схеми за задължения за енергийна ефективност</t>
        </is>
      </c>
      <c r="H318" s="2" t="inlineStr">
        <is>
          <t>povinná strana</t>
        </is>
      </c>
      <c r="I318" s="2" t="inlineStr">
        <is>
          <t>3</t>
        </is>
      </c>
      <c r="J318" s="2" t="inlineStr">
        <is>
          <t/>
        </is>
      </c>
      <c r="K318" t="inlineStr">
        <is>
          <t/>
        </is>
      </c>
      <c r="L318" s="2" t="inlineStr">
        <is>
          <t>forpligtet part</t>
        </is>
      </c>
      <c r="M318" s="2" t="inlineStr">
        <is>
          <t>3</t>
        </is>
      </c>
      <c r="N318" s="2" t="inlineStr">
        <is>
          <t/>
        </is>
      </c>
      <c r="O318" t="inlineStr">
        <is>
          <t>&lt;a href="https://iate.europa.eu/entry/result/2246098/da" target="_blank"&gt;energidistributør&lt;/a&gt; eller &lt;a href="https://iate.europa.eu/entry/result/2246100/da" target="_blank"&gt;energileverandør i detailleddet&lt;/a&gt; eller en
transmissionssystemoperatør, der er bundet af den nationale &lt;a href="https://iate.europa.eu/entry/result/3536232/da" target="_blank"&gt;ordning for energispareforpligtelser&lt;/a&gt;</t>
        </is>
      </c>
      <c r="P318" s="2" t="inlineStr">
        <is>
          <t>verpflichtete Partei</t>
        </is>
      </c>
      <c r="Q318" s="2" t="inlineStr">
        <is>
          <t>3</t>
        </is>
      </c>
      <c r="R318" s="2" t="inlineStr">
        <is>
          <t/>
        </is>
      </c>
      <c r="S318" t="inlineStr">
        <is>
          <t>&lt;a href="https://iate.europa.eu/entry/result/2246098/all" target="_blank"&gt;Energieverteiler&lt;/a&gt;, &lt;a href="https://iate.europa.eu/entry/result/2246100/all" target="_blank"&gt;Energieeinzelhandelsunternehmen&lt;/a&gt; oder &lt;a href="https://iate.europa.eu/entry/result/2250949/all" target="_blank"&gt;Übertragungsnetzbetreiber&lt;/a&gt; bzw. &lt;a href="https://iate.europa.eu/entry/result/2250950/all" target="_blank"&gt;Fernleitungsnetzbetreiber&lt;/a&gt;, der bzw. das den nationalen &lt;a href="https://iate.europa.eu/entry/result/3536232/all" target="_blank"&gt;Energieeffizienzverpflichtungssystemen&lt;/a&gt; unterliegt</t>
        </is>
      </c>
      <c r="T318" s="2" t="inlineStr">
        <is>
          <t>υπόχρεο μέρος</t>
        </is>
      </c>
      <c r="U318" s="2" t="inlineStr">
        <is>
          <t>3</t>
        </is>
      </c>
      <c r="V318" s="2" t="inlineStr">
        <is>
          <t/>
        </is>
      </c>
      <c r="W318" t="inlineStr">
        <is>
          <t>διανομέας ενέργειας ή εταιρεία λιανικής πώλησης ενέργειας ή διαχειριστής συστήματος μεταφοράς που δεσμεύεται από τα &lt;a href="https://iate.europa.eu/entry/result/3536232/en-el" target="_blank"&gt;εθνικά καθεστώτα επιβολής της υποχρέωσης ενεργειακής απόδοσης&lt;/a&gt;</t>
        </is>
      </c>
      <c r="X318" s="2" t="inlineStr">
        <is>
          <t>obliged party|
obligated party</t>
        </is>
      </c>
      <c r="Y318" s="2" t="inlineStr">
        <is>
          <t>1|
3</t>
        </is>
      </c>
      <c r="Z318" s="2" t="inlineStr">
        <is>
          <t xml:space="preserve">|
</t>
        </is>
      </c>
      <c r="AA318" t="inlineStr">
        <is>
          <t>energy distributor, retail energy sales company or transmission system operator that is bound by the national energy efficiency obligation schemes</t>
        </is>
      </c>
      <c r="AB318" s="2" t="inlineStr">
        <is>
          <t>parte obligada</t>
        </is>
      </c>
      <c r="AC318" s="2" t="inlineStr">
        <is>
          <t>3</t>
        </is>
      </c>
      <c r="AD318" s="2" t="inlineStr">
        <is>
          <t/>
        </is>
      </c>
      <c r="AE318" t="inlineStr">
        <is>
          <t>Distribuidor de energía o una empresa minorista de 
venta de energía vinculados por los sistemas nacionales de obligaciones 
de eficiencia energética.</t>
        </is>
      </c>
      <c r="AF318" s="2" t="inlineStr">
        <is>
          <t>kohustatud isik</t>
        </is>
      </c>
      <c r="AG318" s="2" t="inlineStr">
        <is>
          <t>3</t>
        </is>
      </c>
      <c r="AH318" s="2" t="inlineStr">
        <is>
          <t/>
        </is>
      </c>
      <c r="AI318" t="inlineStr">
        <is>
          <t>&lt;i&gt;energiatarnija&lt;/i&gt; &lt;a href="/entry/result/2246098/all" id="ENTRY_TO_ENTRY_CONVERTER" target="_blank"&gt;IATE:2246098&lt;/a&gt; või &lt;i&gt;energia jaemüügiettevõtja&lt;/i&gt; &lt;a href="/entry/result/2246100/all" id="ENTRY_TO_ENTRY_CONVERTER" target="_blank"&gt;IATE:2246100&lt;/a&gt; või ülekandevõrguettevõtja, kes on seotud riiklike &lt;i&gt;energiatõhususkohustuste süsteemidega&lt;/i&gt; &lt;a href="/entry/result/3536232/all" id="ENTRY_TO_ENTRY_CONVERTER" target="_blank"&gt;IATE:3536232&lt;/a&gt;</t>
        </is>
      </c>
      <c r="AJ318" s="2" t="inlineStr">
        <is>
          <t>velvoitettu osapuoli</t>
        </is>
      </c>
      <c r="AK318" s="2" t="inlineStr">
        <is>
          <t>3</t>
        </is>
      </c>
      <c r="AL318" s="2" t="inlineStr">
        <is>
          <t/>
        </is>
      </c>
      <c r="AM318" t="inlineStr">
        <is>
          <t>energian jakelija tai energian vähittäismyyntiyritys, jota 7 
artiklassa tarkoitetut kansalliset energiatehokkuusvelvoitejärjestelmät 
sitovat;</t>
        </is>
      </c>
      <c r="AN318" s="2" t="inlineStr">
        <is>
          <t>partie obligée</t>
        </is>
      </c>
      <c r="AO318" s="2" t="inlineStr">
        <is>
          <t>3</t>
        </is>
      </c>
      <c r="AP318" s="2" t="inlineStr">
        <is>
          <t/>
        </is>
      </c>
      <c r="AQ318" t="inlineStr">
        <is>
          <t>distributeur d'énergie ou entreprise de vente d'énergie au détail qui
 est lié par les mécanismes nationaux d'obligations en matière 
d'efficacité énergétique visés à l'article 7 de la directive sur l'efficacité énergétique</t>
        </is>
      </c>
      <c r="AR318" s="2" t="inlineStr">
        <is>
          <t>páirtí faoi oibleagáid</t>
        </is>
      </c>
      <c r="AS318" s="2" t="inlineStr">
        <is>
          <t>3</t>
        </is>
      </c>
      <c r="AT318" s="2" t="inlineStr">
        <is>
          <t/>
        </is>
      </c>
      <c r="AU318" t="inlineStr">
        <is>
          <t>dáileoir fuinnimh
 nó comhlacht díolacháin fuinnimh miondíola nó oibreoir córais tarchurtha atá
 faoi cheangal ag na scéimeanna náisiúnta um oibleagáid éifeachtúlachta
 fuinnimh dá dtagraítear in Airteagal 8</t>
        </is>
      </c>
      <c r="AV318" s="2" t="inlineStr">
        <is>
          <t>stranka obveznica</t>
        </is>
      </c>
      <c r="AW318" s="2" t="inlineStr">
        <is>
          <t>3</t>
        </is>
      </c>
      <c r="AX318" s="2" t="inlineStr">
        <is>
          <t/>
        </is>
      </c>
      <c r="AY318" t="inlineStr">
        <is>
          <t>distributer energije ili poduzeće za maloprodaju energije ili operator prijenosnog sustava ï za koje je obvezujući nacionalni sustav obveze energetske učinkovitosti</t>
        </is>
      </c>
      <c r="AZ318" s="2" t="inlineStr">
        <is>
          <t>kötelezett fél</t>
        </is>
      </c>
      <c r="BA318" s="2" t="inlineStr">
        <is>
          <t>3</t>
        </is>
      </c>
      <c r="BB318" s="2" t="inlineStr">
        <is>
          <t/>
        </is>
      </c>
      <c r="BC318" t="inlineStr">
        <is>
          <t>&lt;div&gt;&lt;div&gt;&lt;div&gt;&lt;div&gt;&lt;div&gt;&lt;div&gt;a nemzeti energiahatékonysági kötelezettségi rendszerek hatálya alá tartozó energiaelosztó vagy kiskereskedelmienergia-értékesítő vállalkozás&lt;/div&gt;&lt;/div&gt;&lt;/div&gt;&lt;/div&gt;&lt;/div&gt;&lt;/div&gt;</t>
        </is>
      </c>
      <c r="BD318" s="2" t="inlineStr">
        <is>
          <t>parte obbligata</t>
        </is>
      </c>
      <c r="BE318" s="2" t="inlineStr">
        <is>
          <t>3</t>
        </is>
      </c>
      <c r="BF318" s="2" t="inlineStr">
        <is>
          <t/>
        </is>
      </c>
      <c r="BG318" t="inlineStr">
        <is>
          <t>distributore di energia o società di vendita di energia al dettaglio o gestore del sistema di trasmissione vincolati ai &lt;a href="https://iate.europa.eu/entry/result/3536232/it" target="_blank"&gt;regimi nazionali obbligatori di efficienza energetica&lt;/a&gt;</t>
        </is>
      </c>
      <c r="BH318" s="2" t="inlineStr">
        <is>
          <t>įpareigotoji šalis</t>
        </is>
      </c>
      <c r="BI318" s="2" t="inlineStr">
        <is>
          <t>3</t>
        </is>
      </c>
      <c r="BJ318" s="2" t="inlineStr">
        <is>
          <t/>
        </is>
      </c>
      <c r="BK318" t="inlineStr">
        <is>
          <t>energijos skirstytojas arba mažmeninės prekybos energija įmonė, kuriai privalomos nacionalinės energijos vartojimo efektyvumo įpareigojimų sistemos</t>
        </is>
      </c>
      <c r="BL318" s="2" t="inlineStr">
        <is>
          <t>atbildīgā puse</t>
        </is>
      </c>
      <c r="BM318" s="2" t="inlineStr">
        <is>
          <t>2</t>
        </is>
      </c>
      <c r="BN318" s="2" t="inlineStr">
        <is>
          <t/>
        </is>
      </c>
      <c r="BO318" t="inlineStr">
        <is>
          <t>enerģijas sadales vai enerģijas mazumtirdzniecības uzņēmums, vai 
pārvades sistēmas operators, kuram ir saistošas valsts 
energoefektivitātes pienākuma shēmas</t>
        </is>
      </c>
      <c r="BP318" s="2" t="inlineStr">
        <is>
          <t>parti obbligata</t>
        </is>
      </c>
      <c r="BQ318" s="2" t="inlineStr">
        <is>
          <t>3</t>
        </is>
      </c>
      <c r="BR318" s="2" t="inlineStr">
        <is>
          <t/>
        </is>
      </c>
      <c r="BS318" t="inlineStr">
        <is>
          <t>distributur tal-enerġija jew kumpanija tal-bejgħ tal-enerġija bl-imnut jew operatur ta' sistema tat-trażmissjoni li jkun marbut bi skemi nazzjonali ta' obbligi b'rabta mal-effiċjenza enerġetika</t>
        </is>
      </c>
      <c r="BT318" s="2" t="inlineStr">
        <is>
          <t>aan verplichtingen gebonden partij</t>
        </is>
      </c>
      <c r="BU318" s="2" t="inlineStr">
        <is>
          <t>3</t>
        </is>
      </c>
      <c r="BV318" s="2" t="inlineStr">
        <is>
          <t/>
        </is>
      </c>
      <c r="BW318" t="inlineStr">
        <is>
          <t>energiedistributeur of detailhandelaar in energie die gebonden is door de nationale regelingen voor energie-efficiëntieverplichtingen</t>
        </is>
      </c>
      <c r="BX318" s="2" t="inlineStr">
        <is>
          <t>strona zobowiązana</t>
        </is>
      </c>
      <c r="BY318" s="2" t="inlineStr">
        <is>
          <t>3</t>
        </is>
      </c>
      <c r="BZ318" s="2" t="inlineStr">
        <is>
          <t/>
        </is>
      </c>
      <c r="CA318" t="inlineStr">
        <is>
          <t>Dystrybutor energii lub przedsiębiorstwo prowadzące detaliczną sprzedaż energii, objęte krajowymi systemami zobowiązującymi do efektywności energetycznej, o których mowa w art. 7.</t>
        </is>
      </c>
      <c r="CB318" s="2" t="inlineStr">
        <is>
          <t>parte sujeita a obrigação</t>
        </is>
      </c>
      <c r="CC318" s="2" t="inlineStr">
        <is>
          <t>3</t>
        </is>
      </c>
      <c r="CD318" s="2" t="inlineStr">
        <is>
          <t/>
        </is>
      </c>
      <c r="CE318" t="inlineStr">
        <is>
          <t>Distribuidor de energia ou empresa de venda de energia a retalho vinculado por um regime nacional de obrigação de eficiência energética.</t>
        </is>
      </c>
      <c r="CF318" s="2" t="inlineStr">
        <is>
          <t>parte obligată</t>
        </is>
      </c>
      <c r="CG318" s="2" t="inlineStr">
        <is>
          <t>3</t>
        </is>
      </c>
      <c r="CH318" s="2" t="inlineStr">
        <is>
          <t/>
        </is>
      </c>
      <c r="CI318" t="inlineStr">
        <is>
          <t>distribuitor
 de energie sau furnizor de energie pentru care sunt obligatorii 
schemele naționale de obligații în ceea ce privește eficiența 
energetică</t>
        </is>
      </c>
      <c r="CJ318" s="2" t="inlineStr">
        <is>
          <t>povinný subjekt|
povinná strana</t>
        </is>
      </c>
      <c r="CK318" s="2" t="inlineStr">
        <is>
          <t>3|
3</t>
        </is>
      </c>
      <c r="CL318" s="2" t="inlineStr">
        <is>
          <t xml:space="preserve">|
</t>
        </is>
      </c>
      <c r="CM318" t="inlineStr">
        <is>
          <t>distribútor energie alebo maloobchodná energetická spoločnosť, ktorá je viazaná národnými povinnými schémami energetickej efektívnosti</t>
        </is>
      </c>
      <c r="CN318" s="2" t="inlineStr">
        <is>
          <t>zavezanec</t>
        </is>
      </c>
      <c r="CO318" s="2" t="inlineStr">
        <is>
          <t>3</t>
        </is>
      </c>
      <c r="CP318" s="2" t="inlineStr">
        <is>
          <t/>
        </is>
      </c>
      <c r="CQ318" t="inlineStr">
        <is>
          <t>distributer energije ali podjetje za maloprodajo energije, ki ga zavezuje nacionalna shema obveznosti energijske učinkovitosti</t>
        </is>
      </c>
      <c r="CR318" s="2" t="inlineStr">
        <is>
          <t>kvotpliktig part</t>
        </is>
      </c>
      <c r="CS318" s="2" t="inlineStr">
        <is>
          <t>3</t>
        </is>
      </c>
      <c r="CT318" s="2" t="inlineStr">
        <is>
          <t/>
        </is>
      </c>
      <c r="CU318" t="inlineStr">
        <is>
          <t>energidistributör eller företag som säljer energi i detaljistledet som är bunden eller bundet av de nationella kvotpliktsystem för energieffektivitet som avses i artikel 7</t>
        </is>
      </c>
    </row>
    <row r="319">
      <c r="A319" s="1" t="str">
        <f>HYPERLINK("https://iate.europa.eu/entry/result/1098612/all", "1098612")</f>
        <v>1098612</v>
      </c>
      <c r="B319" t="inlineStr">
        <is>
          <t>TRANSPORT</t>
        </is>
      </c>
      <c r="C319" t="inlineStr">
        <is>
          <t>TRANSPORT|land transport|land transport</t>
        </is>
      </c>
      <c r="D319" t="inlineStr">
        <is>
          <t/>
        </is>
      </c>
      <c r="E319" t="inlineStr">
        <is>
          <t/>
        </is>
      </c>
      <c r="F319" t="inlineStr">
        <is>
          <t/>
        </is>
      </c>
      <c r="G319" t="inlineStr">
        <is>
          <t/>
        </is>
      </c>
      <c r="H319" s="2" t="inlineStr">
        <is>
          <t>silniční cisterna</t>
        </is>
      </c>
      <c r="I319" s="2" t="inlineStr">
        <is>
          <t>1</t>
        </is>
      </c>
      <c r="J319" s="2" t="inlineStr">
        <is>
          <t/>
        </is>
      </c>
      <c r="K319" t="inlineStr">
        <is>
          <t/>
        </is>
      </c>
      <c r="L319" s="2" t="inlineStr">
        <is>
          <t>tankbil|
tankvogn</t>
        </is>
      </c>
      <c r="M319" s="2" t="inlineStr">
        <is>
          <t>3|
3</t>
        </is>
      </c>
      <c r="N319" s="2" t="inlineStr">
        <is>
          <t xml:space="preserve">|
</t>
        </is>
      </c>
      <c r="O319" t="inlineStr">
        <is>
          <t/>
        </is>
      </c>
      <c r="P319" s="2" t="inlineStr">
        <is>
          <t>Tankwagen|
Kesselwagen</t>
        </is>
      </c>
      <c r="Q319" s="2" t="inlineStr">
        <is>
          <t>3|
3</t>
        </is>
      </c>
      <c r="R319" s="2" t="inlineStr">
        <is>
          <t xml:space="preserve">|
</t>
        </is>
      </c>
      <c r="S319" t="inlineStr">
        <is>
          <t/>
        </is>
      </c>
      <c r="T319" s="2" t="inlineStr">
        <is>
          <t>όχημα-δεξαμενή|
βυτίο</t>
        </is>
      </c>
      <c r="U319" s="2" t="inlineStr">
        <is>
          <t>3|
3</t>
        </is>
      </c>
      <c r="V319" s="2" t="inlineStr">
        <is>
          <t xml:space="preserve">|
</t>
        </is>
      </c>
      <c r="W319" t="inlineStr">
        <is>
          <t/>
        </is>
      </c>
      <c r="X319" s="2" t="inlineStr">
        <is>
          <t>truck tanker|
tank truck|
tanker|
road tanker</t>
        </is>
      </c>
      <c r="Y319" s="2" t="inlineStr">
        <is>
          <t>1|
3|
3|
3</t>
        </is>
      </c>
      <c r="Z319" s="2" t="inlineStr">
        <is>
          <t xml:space="preserve">|
|
|
</t>
        </is>
      </c>
      <c r="AA319" t="inlineStr">
        <is>
          <t>a lorry carrying liquid in bulk</t>
        </is>
      </c>
      <c r="AB319" s="2" t="inlineStr">
        <is>
          <t>camión cisterna|
cisterna</t>
        </is>
      </c>
      <c r="AC319" s="2" t="inlineStr">
        <is>
          <t>3|
3</t>
        </is>
      </c>
      <c r="AD319" s="2" t="inlineStr">
        <is>
          <t xml:space="preserve">|
</t>
        </is>
      </c>
      <c r="AE319" t="inlineStr">
        <is>
          <t>camión provisto de un tanque para el transporte de líquidos</t>
        </is>
      </c>
      <c r="AF319" t="inlineStr">
        <is>
          <t/>
        </is>
      </c>
      <c r="AG319" t="inlineStr">
        <is>
          <t/>
        </is>
      </c>
      <c r="AH319" t="inlineStr">
        <is>
          <t/>
        </is>
      </c>
      <c r="AI319" t="inlineStr">
        <is>
          <t/>
        </is>
      </c>
      <c r="AJ319" s="2" t="inlineStr">
        <is>
          <t>säiliöauto</t>
        </is>
      </c>
      <c r="AK319" s="2" t="inlineStr">
        <is>
          <t>3</t>
        </is>
      </c>
      <c r="AL319" s="2" t="inlineStr">
        <is>
          <t/>
        </is>
      </c>
      <c r="AM319" t="inlineStr">
        <is>
          <t/>
        </is>
      </c>
      <c r="AN319" s="2" t="inlineStr">
        <is>
          <t>camion-citerne|
voiture-citerne|
citerne</t>
        </is>
      </c>
      <c r="AO319" s="2" t="inlineStr">
        <is>
          <t>3|
3|
3</t>
        </is>
      </c>
      <c r="AP319" s="2" t="inlineStr">
        <is>
          <t xml:space="preserve">|
|
</t>
        </is>
      </c>
      <c r="AQ319" t="inlineStr">
        <is>
          <t>camion pour le transport des liquides en vrac</t>
        </is>
      </c>
      <c r="AR319" s="2" t="inlineStr">
        <is>
          <t>tancaer</t>
        </is>
      </c>
      <c r="AS319" s="2" t="inlineStr">
        <is>
          <t>3</t>
        </is>
      </c>
      <c r="AT319" s="2" t="inlineStr">
        <is>
          <t/>
        </is>
      </c>
      <c r="AU319" t="inlineStr">
        <is>
          <t/>
        </is>
      </c>
      <c r="AV319" s="2" t="inlineStr">
        <is>
          <t>cestovna cisterna</t>
        </is>
      </c>
      <c r="AW319" s="2" t="inlineStr">
        <is>
          <t>2</t>
        </is>
      </c>
      <c r="AX319" s="2" t="inlineStr">
        <is>
          <t/>
        </is>
      </c>
      <c r="AY319" t="inlineStr">
        <is>
          <t/>
        </is>
      </c>
      <c r="AZ319" t="inlineStr">
        <is>
          <t/>
        </is>
      </c>
      <c r="BA319" t="inlineStr">
        <is>
          <t/>
        </is>
      </c>
      <c r="BB319" t="inlineStr">
        <is>
          <t/>
        </is>
      </c>
      <c r="BC319" t="inlineStr">
        <is>
          <t/>
        </is>
      </c>
      <c r="BD319" s="2" t="inlineStr">
        <is>
          <t>autocisterna|
carro-serbatoio|
autobotte</t>
        </is>
      </c>
      <c r="BE319" s="2" t="inlineStr">
        <is>
          <t>3|
3|
3</t>
        </is>
      </c>
      <c r="BF319" s="2" t="inlineStr">
        <is>
          <t xml:space="preserve">|
|
</t>
        </is>
      </c>
      <c r="BG319" t="inlineStr">
        <is>
          <t/>
        </is>
      </c>
      <c r="BH319" s="2" t="inlineStr">
        <is>
          <t>automobilinė cisterna</t>
        </is>
      </c>
      <c r="BI319" s="2" t="inlineStr">
        <is>
          <t>1</t>
        </is>
      </c>
      <c r="BJ319" s="2" t="inlineStr">
        <is>
          <t/>
        </is>
      </c>
      <c r="BK319" t="inlineStr">
        <is>
          <t/>
        </is>
      </c>
      <c r="BL319" t="inlineStr">
        <is>
          <t/>
        </is>
      </c>
      <c r="BM319" t="inlineStr">
        <is>
          <t/>
        </is>
      </c>
      <c r="BN319" t="inlineStr">
        <is>
          <t/>
        </is>
      </c>
      <c r="BO319" t="inlineStr">
        <is>
          <t/>
        </is>
      </c>
      <c r="BP319" s="2" t="inlineStr">
        <is>
          <t>bawżer</t>
        </is>
      </c>
      <c r="BQ319" s="2" t="inlineStr">
        <is>
          <t>3</t>
        </is>
      </c>
      <c r="BR319" s="2" t="inlineStr">
        <is>
          <t/>
        </is>
      </c>
      <c r="BS319" t="inlineStr">
        <is>
          <t/>
        </is>
      </c>
      <c r="BT319" s="2" t="inlineStr">
        <is>
          <t>tankwagen</t>
        </is>
      </c>
      <c r="BU319" s="2" t="inlineStr">
        <is>
          <t>3</t>
        </is>
      </c>
      <c r="BV319" s="2" t="inlineStr">
        <is>
          <t/>
        </is>
      </c>
      <c r="BW319" t="inlineStr">
        <is>
          <t/>
        </is>
      </c>
      <c r="BX319" s="2" t="inlineStr">
        <is>
          <t>pojazd-cysterna</t>
        </is>
      </c>
      <c r="BY319" s="2" t="inlineStr">
        <is>
          <t>3</t>
        </is>
      </c>
      <c r="BZ319" s="2" t="inlineStr">
        <is>
          <t/>
        </is>
      </c>
      <c r="CA319" t="inlineStr">
        <is>
          <t/>
        </is>
      </c>
      <c r="CB319" s="2" t="inlineStr">
        <is>
          <t>camião-cisterna</t>
        </is>
      </c>
      <c r="CC319" s="2" t="inlineStr">
        <is>
          <t>3</t>
        </is>
      </c>
      <c r="CD319" s="2" t="inlineStr">
        <is>
          <t/>
        </is>
      </c>
      <c r="CE319" t="inlineStr">
        <is>
          <t>Veículo pesado equipado com um depósito próprio para o transporte de líquidos e gases.</t>
        </is>
      </c>
      <c r="CF319" s="2" t="inlineStr">
        <is>
          <t>autocisternă</t>
        </is>
      </c>
      <c r="CG319" s="2" t="inlineStr">
        <is>
          <t>3</t>
        </is>
      </c>
      <c r="CH319" s="2" t="inlineStr">
        <is>
          <t/>
        </is>
      </c>
      <c r="CI319" t="inlineStr">
        <is>
          <t>Automobil prevăzut cu o cisternă (montată pe șasiu).</t>
        </is>
      </c>
      <c r="CJ319" t="inlineStr">
        <is>
          <t/>
        </is>
      </c>
      <c r="CK319" t="inlineStr">
        <is>
          <t/>
        </is>
      </c>
      <c r="CL319" t="inlineStr">
        <is>
          <t/>
        </is>
      </c>
      <c r="CM319" t="inlineStr">
        <is>
          <t/>
        </is>
      </c>
      <c r="CN319" t="inlineStr">
        <is>
          <t/>
        </is>
      </c>
      <c r="CO319" t="inlineStr">
        <is>
          <t/>
        </is>
      </c>
      <c r="CP319" t="inlineStr">
        <is>
          <t/>
        </is>
      </c>
      <c r="CQ319" t="inlineStr">
        <is>
          <t/>
        </is>
      </c>
      <c r="CR319" s="2" t="inlineStr">
        <is>
          <t>tankbil</t>
        </is>
      </c>
      <c r="CS319" s="2" t="inlineStr">
        <is>
          <t>3</t>
        </is>
      </c>
      <c r="CT319" s="2" t="inlineStr">
        <is>
          <t/>
        </is>
      </c>
      <c r="CU319" t="inlineStr">
        <is>
          <t/>
        </is>
      </c>
    </row>
    <row r="320">
      <c r="A320" s="1" t="str">
        <f>HYPERLINK("https://iate.europa.eu/entry/result/3541669/all", "3541669")</f>
        <v>3541669</v>
      </c>
      <c r="B320" t="inlineStr">
        <is>
          <t>ENVIRONMENT</t>
        </is>
      </c>
      <c r="C320" t="inlineStr">
        <is>
          <t>ENVIRONMENT|environmental policy|climate change policy|emission trading|EU Emissions Trading Scheme</t>
        </is>
      </c>
      <c r="D320" s="2" t="inlineStr">
        <is>
          <t>цена на въглеродните емисии|
цена на емисиите на CO&lt;sub&gt;2&lt;/sub&gt;</t>
        </is>
      </c>
      <c r="E320" s="2" t="inlineStr">
        <is>
          <t>3|
3</t>
        </is>
      </c>
      <c r="F320" s="2" t="inlineStr">
        <is>
          <t xml:space="preserve">|
</t>
        </is>
      </c>
      <c r="G320" t="inlineStr">
        <is>
          <t>разходите, които заплаща дадено предприятие за емисиите на парникови газове (приравнени към въглеродни емисии), които изпуска в атмосферата</t>
        </is>
      </c>
      <c r="H320" s="2" t="inlineStr">
        <is>
          <t>cena uhlíku</t>
        </is>
      </c>
      <c r="I320" s="2" t="inlineStr">
        <is>
          <t>3</t>
        </is>
      </c>
      <c r="J320" s="2" t="inlineStr">
        <is>
          <t/>
        </is>
      </c>
      <c r="K320" t="inlineStr">
        <is>
          <t>finanční částka za tunu emisí ušetřených v rámci systému obchodování s emisemi</t>
        </is>
      </c>
      <c r="L320" t="inlineStr">
        <is>
          <t/>
        </is>
      </c>
      <c r="M320" t="inlineStr">
        <is>
          <t/>
        </is>
      </c>
      <c r="N320" t="inlineStr">
        <is>
          <t/>
        </is>
      </c>
      <c r="O320" t="inlineStr">
        <is>
          <t/>
        </is>
      </c>
      <c r="P320" s="2" t="inlineStr">
        <is>
          <t>CO&lt;sub&gt;2&lt;/sub&gt;-Preis</t>
        </is>
      </c>
      <c r="Q320" s="2" t="inlineStr">
        <is>
          <t>3</t>
        </is>
      </c>
      <c r="R320" s="2" t="inlineStr">
        <is>
          <t/>
        </is>
      </c>
      <c r="S320" t="inlineStr">
        <is>
          <t>Geldwert einer im Rahmen des Emissionshandelssystems (EU-EHS) &lt;a href="/entry/result/933374/all" id="ENTRY_TO_ENTRY_CONVERTER" target="_blank"&gt;IATE:933374&lt;/a&gt; eingesparten Tonne CO&lt;sub&gt;2&lt;/sub&gt;-Emissionen</t>
        </is>
      </c>
      <c r="T320" s="2" t="inlineStr">
        <is>
          <t>τιμή ανθρακούχων εκπομπών</t>
        </is>
      </c>
      <c r="U320" s="2" t="inlineStr">
        <is>
          <t>4</t>
        </is>
      </c>
      <c r="V320" s="2" t="inlineStr">
        <is>
          <t/>
        </is>
      </c>
      <c r="W320" t="inlineStr">
        <is>
          <t/>
        </is>
      </c>
      <c r="X320" s="2" t="inlineStr">
        <is>
          <t>carbon cost|
carbon price</t>
        </is>
      </c>
      <c r="Y320" s="2" t="inlineStr">
        <is>
          <t>1|
3</t>
        </is>
      </c>
      <c r="Z320" s="2" t="inlineStr">
        <is>
          <t xml:space="preserve">|
</t>
        </is>
      </c>
      <c r="AA320" t="inlineStr">
        <is>
          <t>price of a tonne of CO&lt;sub&gt;2&lt;/sub&gt; equivalent emissions</t>
        </is>
      </c>
      <c r="AB320" s="2" t="inlineStr">
        <is>
          <t>precio del carbono</t>
        </is>
      </c>
      <c r="AC320" s="2" t="inlineStr">
        <is>
          <t>3</t>
        </is>
      </c>
      <c r="AD320" s="2" t="inlineStr">
        <is>
          <t/>
        </is>
      </c>
      <c r="AE320" t="inlineStr">
        <is>
          <t>Valor financiero de una tonelada de emisiones de CO2 o equivalente en el régimen de comercio de emisiones.</t>
        </is>
      </c>
      <c r="AF320" s="2" t="inlineStr">
        <is>
          <t>CO&lt;sub&gt;2&lt;/sub&gt; hind|
CO&lt;sub&gt;2&lt;/sub&gt;-hind</t>
        </is>
      </c>
      <c r="AG320" s="2" t="inlineStr">
        <is>
          <t>3|
3</t>
        </is>
      </c>
      <c r="AH320" s="2" t="inlineStr">
        <is>
          <t xml:space="preserve">preferred|
</t>
        </is>
      </c>
      <c r="AI320" t="inlineStr">
        <is>
          <t>&lt;i&gt;heitkogustega kauplemise süsteemi&lt;/i&gt; &lt;a href="/entry/result/933098/all" id="ENTRY_TO_ENTRY_CONVERTER" target="_blank"&gt;IATE:933098&lt;/a&gt; alusel säästetud ühe tonni heidete rahaline väärtus</t>
        </is>
      </c>
      <c r="AJ320" s="2" t="inlineStr">
        <is>
          <t>hiilen hinta</t>
        </is>
      </c>
      <c r="AK320" s="2" t="inlineStr">
        <is>
          <t>3</t>
        </is>
      </c>
      <c r="AL320" s="2" t="inlineStr">
        <is>
          <t/>
        </is>
      </c>
      <c r="AM320" t="inlineStr">
        <is>
          <t/>
        </is>
      </c>
      <c r="AN320" s="2" t="inlineStr">
        <is>
          <t>prix du carbone</t>
        </is>
      </c>
      <c r="AO320" s="2" t="inlineStr">
        <is>
          <t>3</t>
        </is>
      </c>
      <c r="AP320" s="2" t="inlineStr">
        <is>
          <t/>
        </is>
      </c>
      <c r="AQ320" t="inlineStr">
        <is>
          <t>valeur financière d'une tonne d'émissions économisées dans le cadre du régime d'échange de droits d'émission [ &lt;a href="/entry/result/933098/all" id="ENTRY_TO_ENTRY_CONVERTER" target="_blank"&gt;IATE:933098&lt;/a&gt; ]</t>
        </is>
      </c>
      <c r="AR320" s="2" t="inlineStr">
        <is>
          <t>costas carbóin|
praghas carbóin</t>
        </is>
      </c>
      <c r="AS320" s="2" t="inlineStr">
        <is>
          <t>3|
3</t>
        </is>
      </c>
      <c r="AT320" s="2" t="inlineStr">
        <is>
          <t xml:space="preserve">|
</t>
        </is>
      </c>
      <c r="AU320" t="inlineStr">
        <is>
          <t/>
        </is>
      </c>
      <c r="AV320" t="inlineStr">
        <is>
          <t/>
        </is>
      </c>
      <c r="AW320" t="inlineStr">
        <is>
          <t/>
        </is>
      </c>
      <c r="AX320" t="inlineStr">
        <is>
          <t/>
        </is>
      </c>
      <c r="AY320" t="inlineStr">
        <is>
          <t/>
        </is>
      </c>
      <c r="AZ320" s="2" t="inlineStr">
        <is>
          <t>szén-dioxid-kibocsátási ár|
szén-dioxid-ár</t>
        </is>
      </c>
      <c r="BA320" s="2" t="inlineStr">
        <is>
          <t>3|
3</t>
        </is>
      </c>
      <c r="BB320" s="2" t="inlineStr">
        <is>
          <t xml:space="preserve">|
</t>
        </is>
      </c>
      <c r="BC320" t="inlineStr">
        <is>
          <t>1 tonna olyan szén-dioxid vagy azzal egyenértékű egyéb üvegházhatású gáz pénzben kifejezett értéke, amely a &lt;i&gt;kibocsátáskereskedelmi rendszernek&lt;/i&gt; [ &lt;a href="/entry/result/933098/all" id="ENTRY_TO_ENTRY_CONVERTER" target="_blank"&gt;IATE:933098&lt;/a&gt; ] köszönhetően nem került kibocsátásra</t>
        </is>
      </c>
      <c r="BD320" s="2" t="inlineStr">
        <is>
          <t>prezzo del carbonio</t>
        </is>
      </c>
      <c r="BE320" s="2" t="inlineStr">
        <is>
          <t>3</t>
        </is>
      </c>
      <c r="BF320" s="2" t="inlineStr">
        <is>
          <t/>
        </is>
      </c>
      <c r="BG320" t="inlineStr">
        <is>
          <t>costo applicato all'inquinamento da CO2 per promuovere la riduzione dei gas ad effetto serra</t>
        </is>
      </c>
      <c r="BH320" s="2" t="inlineStr">
        <is>
          <t>anglies dioksido kaina</t>
        </is>
      </c>
      <c r="BI320" s="2" t="inlineStr">
        <is>
          <t>3</t>
        </is>
      </c>
      <c r="BJ320" s="2" t="inlineStr">
        <is>
          <t/>
        </is>
      </c>
      <c r="BK320" t="inlineStr">
        <is>
          <t>išmetamo anglies dioksido tonos finansinė vertė</t>
        </is>
      </c>
      <c r="BL320" s="2" t="inlineStr">
        <is>
          <t>oglekļa cena</t>
        </is>
      </c>
      <c r="BM320" s="2" t="inlineStr">
        <is>
          <t>2</t>
        </is>
      </c>
      <c r="BN320" s="2" t="inlineStr">
        <is>
          <t/>
        </is>
      </c>
      <c r="BO320" t="inlineStr">
        <is>
          <t/>
        </is>
      </c>
      <c r="BP320" s="2" t="inlineStr">
        <is>
          <t>prezz tal-karbonju</t>
        </is>
      </c>
      <c r="BQ320" s="2" t="inlineStr">
        <is>
          <t>3</t>
        </is>
      </c>
      <c r="BR320" s="2" t="inlineStr">
        <is>
          <t/>
        </is>
      </c>
      <c r="BS320" t="inlineStr">
        <is>
          <t>valur finanzjarju għal kull tunnellata ta' emissjonijiet li jiġu evitati skont l-Iskema għall-Iskambju ta' Kwoti tal-Emissjonijiet [ &lt;a href="/entry/result/933098/all" id="ENTRY_TO_ENTRY_CONVERTER" target="_blank"&gt;IATE:933098&lt;/a&gt; ]</t>
        </is>
      </c>
      <c r="BT320" s="2" t="inlineStr">
        <is>
          <t>koolstofprijs</t>
        </is>
      </c>
      <c r="BU320" s="2" t="inlineStr">
        <is>
          <t>3</t>
        </is>
      </c>
      <c r="BV320" s="2" t="inlineStr">
        <is>
          <t/>
        </is>
      </c>
      <c r="BW320" t="inlineStr">
        <is>
          <t>de waarde van het recht om binnen een bepaald emissiehandelssysteem één ton CO&lt;sub&gt;2&lt;/sub&gt; in de atmosfeer te emiteren</t>
        </is>
      </c>
      <c r="BX320" s="2" t="inlineStr">
        <is>
          <t>opłata emisyjna|
opłata za emisję gazów cieplarnianych</t>
        </is>
      </c>
      <c r="BY320" s="2" t="inlineStr">
        <is>
          <t>3|
3</t>
        </is>
      </c>
      <c r="BZ320" s="2" t="inlineStr">
        <is>
          <t xml:space="preserve">|
</t>
        </is>
      </c>
      <c r="CA320" t="inlineStr">
        <is>
          <t>kwota pieniężna płacona w państwie trzecim w formie podatku lub uprawnień do emisji w ramach systemu handlu emisjami gazów cieplarnianych, obliczona dla gazów cieplarnianych objętych takim środkiem i uwalnianych podczas produkcji towarów</t>
        </is>
      </c>
      <c r="CB320" s="2" t="inlineStr">
        <is>
          <t>preço do carbono</t>
        </is>
      </c>
      <c r="CC320" s="2" t="inlineStr">
        <is>
          <t>3</t>
        </is>
      </c>
      <c r="CD320" s="2" t="inlineStr">
        <is>
          <t/>
        </is>
      </c>
      <c r="CE320" t="inlineStr">
        <is>
          <t>Preço por cada tonelada de equivalente CO2 emitida.</t>
        </is>
      </c>
      <c r="CF320" t="inlineStr">
        <is>
          <t/>
        </is>
      </c>
      <c r="CG320" t="inlineStr">
        <is>
          <t/>
        </is>
      </c>
      <c r="CH320" t="inlineStr">
        <is>
          <t/>
        </is>
      </c>
      <c r="CI320" t="inlineStr">
        <is>
          <t/>
        </is>
      </c>
      <c r="CJ320" s="2" t="inlineStr">
        <is>
          <t>cena emisií oxidu uhličitého|
cena uhlíka</t>
        </is>
      </c>
      <c r="CK320" s="2" t="inlineStr">
        <is>
          <t>3|
3</t>
        </is>
      </c>
      <c r="CL320" s="2" t="inlineStr">
        <is>
          <t xml:space="preserve">|
</t>
        </is>
      </c>
      <c r="CM320" t="inlineStr">
        <is>
          <t>cena, ktorá sa platí za právo vypúšťať skleníkové plyny do atmosféry</t>
        </is>
      </c>
      <c r="CN320" s="2" t="inlineStr">
        <is>
          <t>cena ogljika</t>
        </is>
      </c>
      <c r="CO320" s="2" t="inlineStr">
        <is>
          <t>3</t>
        </is>
      </c>
      <c r="CP320" s="2" t="inlineStr">
        <is>
          <t/>
        </is>
      </c>
      <c r="CQ320" t="inlineStr">
        <is>
          <t>cena, ki jo je treba plačati za izpust toplogrednih plinov; običajno se zaračunava na tono ogljikovega dioksida</t>
        </is>
      </c>
      <c r="CR320" s="2" t="inlineStr">
        <is>
          <t>koldioxidpris</t>
        </is>
      </c>
      <c r="CS320" s="2" t="inlineStr">
        <is>
          <t>3</t>
        </is>
      </c>
      <c r="CT320" s="2" t="inlineStr">
        <is>
          <t/>
        </is>
      </c>
      <c r="CU320" t="inlineStr">
        <is>
          <t/>
        </is>
      </c>
    </row>
    <row r="321">
      <c r="A321" s="1" t="str">
        <f>HYPERLINK("https://iate.europa.eu/entry/result/3578263/all", "3578263")</f>
        <v>3578263</v>
      </c>
      <c r="B321" t="inlineStr">
        <is>
          <t>SOCIAL QUESTIONS;ENERGY;INDUSTRY</t>
        </is>
      </c>
      <c r="C321" t="inlineStr">
        <is>
          <t>SOCIAL QUESTIONS|construction and town planning|housing policy|improvement of housing;ENERGY|energy policy|energy policy|energy audit|energy efficiency;INDUSTRY|building and public works</t>
        </is>
      </c>
      <c r="D321" s="2" t="inlineStr">
        <is>
          <t>енергийно обновяване на сгради|
енергийно саниране на сгради|
саниране на сгради</t>
        </is>
      </c>
      <c r="E321" s="2" t="inlineStr">
        <is>
          <t>3|
3|
3</t>
        </is>
      </c>
      <c r="F321" s="2" t="inlineStr">
        <is>
          <t xml:space="preserve">|
|
</t>
        </is>
      </c>
      <c r="G321" t="inlineStr">
        <is>
          <t>процес на модернизиране
на съществуващи сгради с цел намаляване на консумацията на енергия</t>
        </is>
      </c>
      <c r="H321" s="2" t="inlineStr">
        <is>
          <t>energetická modernizace budov|
energetická renovace budov</t>
        </is>
      </c>
      <c r="I321" s="2" t="inlineStr">
        <is>
          <t>3|
3</t>
        </is>
      </c>
      <c r="J321" s="2" t="inlineStr">
        <is>
          <t xml:space="preserve">|
</t>
        </is>
      </c>
      <c r="K321" t="inlineStr">
        <is>
          <t>veškeré druhy renovací budov týkající se energií, včetně izolace pláště 
budovy, tj. zdí, střechy, podlahy, výměny oken, nahrazení zařízení na 
vytápění, chlazení a vaření a instalace výroby energie z obnovitelných 
zdrojů přímo na místě</t>
        </is>
      </c>
      <c r="L321" s="2" t="inlineStr">
        <is>
          <t>energirenovering|
energirenovering af bygninger|
energiopgradering af bygninger</t>
        </is>
      </c>
      <c r="M321" s="2" t="inlineStr">
        <is>
          <t>3|
3|
3</t>
        </is>
      </c>
      <c r="N321" s="2" t="inlineStr">
        <is>
          <t xml:space="preserve">|
|
</t>
        </is>
      </c>
      <c r="O321" t="inlineStr">
        <is>
          <t>alle former for energirelateret bygningsrenovering, herunder isolering af
klimaskærmen, dvs. vægge, tag, gulv, udskiftning af vinduer, udskiftning af
varme-, køle- og madlavningsapparater og installation af produktion af energi
fra vedvarende kilder på stedet</t>
        </is>
      </c>
      <c r="P321" s="2" t="inlineStr">
        <is>
          <t>Wärmesanierung|
energetische Renovierung von Gebäuden|
thermische Sanierung|
energetische Sanierung|
energetische Gebäudesanierung</t>
        </is>
      </c>
      <c r="Q321" s="2" t="inlineStr">
        <is>
          <t>3|
3|
3|
3|
3</t>
        </is>
      </c>
      <c r="R321" s="2" t="inlineStr">
        <is>
          <t xml:space="preserve">|
preferred|
|
|
</t>
        </is>
      </c>
      <c r="S321" t="inlineStr">
        <is>
          <t>Änderungen an bestehenden Gebäuden mit dem Ziel der Verminderung des Energieverbrauchs</t>
        </is>
      </c>
      <c r="T321" s="2" t="inlineStr">
        <is>
          <t>ανακαίνιση κτιρίων|
ενεργειακή ανακαίνιση κτιρίων</t>
        </is>
      </c>
      <c r="U321" s="2" t="inlineStr">
        <is>
          <t>3|
3</t>
        </is>
      </c>
      <c r="V321" s="2" t="inlineStr">
        <is>
          <t xml:space="preserve">|
</t>
        </is>
      </c>
      <c r="W321" t="inlineStr">
        <is>
          <t>κάθε είδους κτιριακή ανακαίνιση που σχετίζεται με την ενεργειακή απόδοση, π.χ. η μόνωση του κτιριακού κελύφους (δηλ. των τοίχων, της οροφής, του πατώματος), η αντικατάσταση των παραθύρων, η αντικατάσταση των συσκευών θέρμανσης, ψύξης και μαγειρέματος, και η εγκατάσταση επιτόπιας παραγωγής ενέργειας από ανανεώσιμες πηγές</t>
        </is>
      </c>
      <c r="X321" s="2" t="inlineStr">
        <is>
          <t>energy retrofit|
energy retrofitting of buildings|
energy upgrade of buildings|
building renovation|
energy renovation of buildings</t>
        </is>
      </c>
      <c r="Y321" s="2" t="inlineStr">
        <is>
          <t>3|
3|
3|
2|
3</t>
        </is>
      </c>
      <c r="Z321" s="2" t="inlineStr">
        <is>
          <t xml:space="preserve">|
|
|
|
</t>
        </is>
      </c>
      <c r="AA321" t="inlineStr">
        <is>
          <t>all kinds of energy-related building renovation, including the insulation of the building envelope, that is to say walls, roof, floor, the replacement of windows, the replacement of heating, cooling and cooking appliances, and the installation of on-site production of energy from renewable sources</t>
        </is>
      </c>
      <c r="AB321" s="2" t="inlineStr">
        <is>
          <t>renovación de edificios|
rehabilitación energética de edificios|
renovación energética de edificios</t>
        </is>
      </c>
      <c r="AC321" s="2" t="inlineStr">
        <is>
          <t>3|
3|
3</t>
        </is>
      </c>
      <c r="AD321" s="2" t="inlineStr">
        <is>
          <t xml:space="preserve">|
|
</t>
        </is>
      </c>
      <c r="AE321" t="inlineStr">
        <is>
          <t>Todo tipo de renovación de edificios relacionada con la energía, incluido el aislamiento de la envolvente del edificio, es decir, paredes, tejados, suelo, la sustitución de ventanas, la sustitución de aparatos de calefacción, refrigeración y cocina, y la instalación de producción &lt;i&gt;in situ &lt;/i&gt;de energía renovable.</t>
        </is>
      </c>
      <c r="AF321" s="2" t="inlineStr">
        <is>
          <t>hoonete renoveerimine|
hoonete energiatõhusaks renoveerimine</t>
        </is>
      </c>
      <c r="AG321" s="2" t="inlineStr">
        <is>
          <t>3|
3</t>
        </is>
      </c>
      <c r="AH321" s="2" t="inlineStr">
        <is>
          <t xml:space="preserve">|
</t>
        </is>
      </c>
      <c r="AI321" t="inlineStr">
        <is>
          <t>renoveerimine, eesmärgiga muuta olemasolevad hooned energia- ja ressursitõhusamaks</t>
        </is>
      </c>
      <c r="AJ321" s="2" t="inlineStr">
        <is>
          <t>rakennuksen energiakorjaus|
rakennuksen energiaperuskorjaus|
energiaremontti|
rakennuksen perusparannus</t>
        </is>
      </c>
      <c r="AK321" s="2" t="inlineStr">
        <is>
          <t>3|
3|
3|
3</t>
        </is>
      </c>
      <c r="AL321" s="2" t="inlineStr">
        <is>
          <t xml:space="preserve">|
|
|
</t>
        </is>
      </c>
      <c r="AM321" t="inlineStr">
        <is>
          <t>rakennuksen korjaaminen energiaa säästäväksi</t>
        </is>
      </c>
      <c r="AN321" s="2" t="inlineStr">
        <is>
          <t>rénovation énergétique des bâtiments|
rénovation des bâtiments</t>
        </is>
      </c>
      <c r="AO321" s="2" t="inlineStr">
        <is>
          <t>3|
3</t>
        </is>
      </c>
      <c r="AP321" s="2" t="inlineStr">
        <is>
          <t xml:space="preserve">|
</t>
        </is>
      </c>
      <c r="AQ321" t="inlineStr">
        <is>
          <t>ensemble des travaux à réaliser dans un bâtiment afin de le rendre moins énergivore, tout en respectant des normes et des réglementations</t>
        </is>
      </c>
      <c r="AR321" s="2" t="inlineStr">
        <is>
          <t>aisfheistiú fuinnimh|
athchóiriú fuinnimh foirgneamh|
iarfheistiú fuinnimh</t>
        </is>
      </c>
      <c r="AS321" s="2" t="inlineStr">
        <is>
          <t>3|
3|
3</t>
        </is>
      </c>
      <c r="AT321" s="2" t="inlineStr">
        <is>
          <t xml:space="preserve">|
|
</t>
        </is>
      </c>
      <c r="AU321" t="inlineStr">
        <is>
          <t/>
        </is>
      </c>
      <c r="AV321" s="2" t="inlineStr">
        <is>
          <t>energetska obnova zgrada|
obnova zgrade</t>
        </is>
      </c>
      <c r="AW321" s="2" t="inlineStr">
        <is>
          <t>3|
3</t>
        </is>
      </c>
      <c r="AX321" s="2" t="inlineStr">
        <is>
          <t xml:space="preserve">|
</t>
        </is>
      </c>
      <c r="AY321" t="inlineStr">
        <is>
          <t>vrste obnove zgrada povezane s energijom, uključujući izolaciju ovojnice zgrade, tj. zidova, krova, poda, zamjenu prozora, zamjenu uređaja za grijanje, hlađenje i kuhanje te uvođenje proizvodnje energije iz obnovljivih izvora na licu mjesta</t>
        </is>
      </c>
      <c r="AZ321" s="2" t="inlineStr">
        <is>
          <t>épületek energetikai felújítása</t>
        </is>
      </c>
      <c r="BA321" s="2" t="inlineStr">
        <is>
          <t>3</t>
        </is>
      </c>
      <c r="BB321" s="2" t="inlineStr">
        <is>
          <t/>
        </is>
      </c>
      <c r="BC321" t="inlineStr">
        <is>
          <t/>
        </is>
      </c>
      <c r="BD321" s="2" t="inlineStr">
        <is>
          <t>ristrutturazione edilizia|
riqualificazione energetica di edifici esistenti</t>
        </is>
      </c>
      <c r="BE321" s="2" t="inlineStr">
        <is>
          <t>3|
3</t>
        </is>
      </c>
      <c r="BF321" s="2" t="inlineStr">
        <is>
          <t xml:space="preserve">|
</t>
        </is>
      </c>
      <c r="BG321" t="inlineStr">
        <is>
          <t>tutti i tipi di ristrutturazione edilizia connessi all'energia, compreso l'isolamento dell'involucro edilizio, vale a dire pareti, tetto, pavimento, sostituzione delle finestre, sostituzione degli apparecchi di riscaldamento, raffrescamento e cottura e l'installazione della produzione in loco di energia da fonti rinnovabili</t>
        </is>
      </c>
      <c r="BH321" s="2" t="inlineStr">
        <is>
          <t>energinė pastatų renovacija|
pastatų renovacija jų energiniam naudingumui didinti</t>
        </is>
      </c>
      <c r="BI321" s="2" t="inlineStr">
        <is>
          <t>3|
3</t>
        </is>
      </c>
      <c r="BJ321" s="2" t="inlineStr">
        <is>
          <t xml:space="preserve">|
</t>
        </is>
      </c>
      <c r="BK321" t="inlineStr">
        <is>
          <t>renovacija, atliekama siekiant padidinti pastatų energinį naudingumą​</t>
        </is>
      </c>
      <c r="BL321" s="2" t="inlineStr">
        <is>
          <t>ēku renovācija</t>
        </is>
      </c>
      <c r="BM321" s="2" t="inlineStr">
        <is>
          <t>3</t>
        </is>
      </c>
      <c r="BN321" s="2" t="inlineStr">
        <is>
          <t/>
        </is>
      </c>
      <c r="BO321" t="inlineStr">
        <is>
          <t/>
        </is>
      </c>
      <c r="BP321" s="2" t="inlineStr">
        <is>
          <t>rinnovazzjoni enerġetika tal-binjiet|
rinnovazzjoni tal-bini</t>
        </is>
      </c>
      <c r="BQ321" s="2" t="inlineStr">
        <is>
          <t>3|
3</t>
        </is>
      </c>
      <c r="BR321" s="2" t="inlineStr">
        <is>
          <t xml:space="preserve">|
</t>
        </is>
      </c>
      <c r="BS321" t="inlineStr">
        <is>
          <t>kull tip ta' rinnovazzjoni tal-bini relatata mal-enerġija, inkluż l-iżolazzjoni tal-&lt;a href="https://iate.europa.eu/entry/slideshow/1628498922921/3533199/mt" target="_blank"&gt;involukru tal-bini&lt;/a&gt;, jiġifieri l-ħitan, is-saqaf, l-art, is-sostituzzjoni tat-twieqi u tas-sistemi tat-tisħin u tat-tkessiħ, is-sostituzzjoni tal-apparat tat-tisjir, u l-installazzjoni ta' sistemi għall-produzzjoni fuq il-post tal-enerġija minn sorsi rinnovabbli</t>
        </is>
      </c>
      <c r="BT321" s="2" t="inlineStr">
        <is>
          <t>energierenovatie|
energetische renovatie|
energiebesparende renovatie</t>
        </is>
      </c>
      <c r="BU321" s="2" t="inlineStr">
        <is>
          <t>3|
2|
3</t>
        </is>
      </c>
      <c r="BV321" s="2" t="inlineStr">
        <is>
          <t xml:space="preserve">|
|
</t>
        </is>
      </c>
      <c r="BW321" t="inlineStr">
        <is>
          <t>vernieuwing van bestaande gebouwen met als doel het energieverbruik ervan te verminderen</t>
        </is>
      </c>
      <c r="BX321" s="2" t="inlineStr">
        <is>
          <t>renowacja energetyczna budynków|
renowacja budynków</t>
        </is>
      </c>
      <c r="BY321" s="2" t="inlineStr">
        <is>
          <t>3|
3</t>
        </is>
      </c>
      <c r="BZ321" s="2" t="inlineStr">
        <is>
          <t xml:space="preserve">|
</t>
        </is>
      </c>
      <c r="CA321" t="inlineStr">
        <is>
          <t>prace renowacyjne w budynkach poprawiające ich charakterystykę energetyczną</t>
        </is>
      </c>
      <c r="CB321" s="2" t="inlineStr">
        <is>
          <t>renovação energética dos edifícios</t>
        </is>
      </c>
      <c r="CC321" s="2" t="inlineStr">
        <is>
          <t>3</t>
        </is>
      </c>
      <c r="CD321" s="2" t="inlineStr">
        <is>
          <t/>
        </is>
      </c>
      <c r="CE321" t="inlineStr">
        <is>
          <t>Todos os tipos de renovação de edifícios relacionados com a energia, incluindo o isolamento da envolvente do edifício (paredes, telhado, pavimento), substituição de janelas, substituição de aparelhos de aquecimento, arrefecimento e de cozinha e a instalação de uma produção local de energia a partir de fontes renováveis.</t>
        </is>
      </c>
      <c r="CF321" s="2" t="inlineStr">
        <is>
          <t>renovare a clădirilor|
renovare energetică a clădirilor</t>
        </is>
      </c>
      <c r="CG321" s="2" t="inlineStr">
        <is>
          <t>3|
3</t>
        </is>
      </c>
      <c r="CH321" s="2" t="inlineStr">
        <is>
          <t xml:space="preserve">|
</t>
        </is>
      </c>
      <c r="CI321" t="inlineStr">
        <is>
          <t/>
        </is>
      </c>
      <c r="CJ321" s="2" t="inlineStr">
        <is>
          <t>obnova budovy|
energetická obnova budov</t>
        </is>
      </c>
      <c r="CK321" s="2" t="inlineStr">
        <is>
          <t>3|
3</t>
        </is>
      </c>
      <c r="CL321" s="2" t="inlineStr">
        <is>
          <t xml:space="preserve">|
</t>
        </is>
      </c>
      <c r="CM321" t="inlineStr">
        <is>
          <t>všetky druhy energetickej obnovy budovy vrátane izolácie plášťa budovy, t. j. stien, strechy, podlahy, výmeny okien, výmeny vykurovacích, chladiacich a varných spotrebičov a inštalácie výroby energie z obnoviteľných zdrojov na mieste</t>
        </is>
      </c>
      <c r="CN321" s="2" t="inlineStr">
        <is>
          <t>energetska prenova stavb|
prenova stavb</t>
        </is>
      </c>
      <c r="CO321" s="2" t="inlineStr">
        <is>
          <t>3|
3</t>
        </is>
      </c>
      <c r="CP321" s="2" t="inlineStr">
        <is>
          <t xml:space="preserve">|
</t>
        </is>
      </c>
      <c r="CQ321" t="inlineStr">
        <is>
          <t>vse vrste prenove stavb, povezane z energijo, vključno z izolacijo ovoja stavbe, tj. sten, strehe, tal, zamenjavo oken, zamenjavo naprav za ogrevanje, hlajenje in kuhanje, ter namestitvijo proizvodnje energije iz obnovljivih virov na kraju samem</t>
        </is>
      </c>
      <c r="CR321" s="2" t="inlineStr">
        <is>
          <t>energirenovering|
energieffektiviserande renovering|
energieffktiv renovering</t>
        </is>
      </c>
      <c r="CS321" s="2" t="inlineStr">
        <is>
          <t>3|
3|
3</t>
        </is>
      </c>
      <c r="CT321" s="2" t="inlineStr">
        <is>
          <t xml:space="preserve">|
|
</t>
        </is>
      </c>
      <c r="CU321" t="inlineStr">
        <is>
          <t/>
        </is>
      </c>
    </row>
    <row r="322">
      <c r="A322" s="1" t="str">
        <f>HYPERLINK("https://iate.europa.eu/entry/result/3619567/all", "3619567")</f>
        <v>3619567</v>
      </c>
      <c r="B322" t="inlineStr">
        <is>
          <t>ENERGY</t>
        </is>
      </c>
      <c r="C322" t="inlineStr">
        <is>
          <t>ENERGY|energy policy|energy industry|fuel</t>
        </is>
      </c>
      <c r="D322" s="2" t="inlineStr">
        <is>
          <t>алтернативно изкопаемо гориво</t>
        </is>
      </c>
      <c r="E322" s="2" t="inlineStr">
        <is>
          <t>3</t>
        </is>
      </c>
      <c r="F322" s="2" t="inlineStr">
        <is>
          <t/>
        </is>
      </c>
      <c r="G322" t="inlineStr">
        <is>
          <t/>
        </is>
      </c>
      <c r="H322" s="2" t="inlineStr">
        <is>
          <t>alternativní fosilní palivo</t>
        </is>
      </c>
      <c r="I322" s="2" t="inlineStr">
        <is>
          <t>3</t>
        </is>
      </c>
      <c r="J322" s="2" t="inlineStr">
        <is>
          <t/>
        </is>
      </c>
      <c r="K322" t="inlineStr">
        <is>
          <t/>
        </is>
      </c>
      <c r="L322" s="2" t="inlineStr">
        <is>
          <t>alternativt fossilt brændsel|
alternativt fossilt brændstof</t>
        </is>
      </c>
      <c r="M322" s="2" t="inlineStr">
        <is>
          <t>3|
3</t>
        </is>
      </c>
      <c r="N322" s="2" t="inlineStr">
        <is>
          <t xml:space="preserve">|
</t>
        </is>
      </c>
      <c r="O322" t="inlineStr">
        <is>
          <t/>
        </is>
      </c>
      <c r="P322" s="2" t="inlineStr">
        <is>
          <t>alternativer fossiler Brennstoff</t>
        </is>
      </c>
      <c r="Q322" s="2" t="inlineStr">
        <is>
          <t>3</t>
        </is>
      </c>
      <c r="R322" s="2" t="inlineStr">
        <is>
          <t/>
        </is>
      </c>
      <c r="S322" t="inlineStr">
        <is>
          <t>fossiler Brennstoff, der weniger CO2 freisetzt als herkömmliche fossile Brennstoffe</t>
        </is>
      </c>
      <c r="T322" s="2" t="inlineStr">
        <is>
          <t>εναλλακτικό ορυκτό καύσιμο</t>
        </is>
      </c>
      <c r="U322" s="2" t="inlineStr">
        <is>
          <t>3</t>
        </is>
      </c>
      <c r="V322" s="2" t="inlineStr">
        <is>
          <t/>
        </is>
      </c>
      <c r="W322" t="inlineStr">
        <is>
          <t>ορυκτό καύσιμο που εκλύει χαμηλότερες εκπομπές CO&lt;sub&gt;2 &lt;/sub&gt;σε σύγκριση με τα παραδοσιακά ορυκτά καύσιμα</t>
        </is>
      </c>
      <c r="X322" s="2" t="inlineStr">
        <is>
          <t>alternative fossil fuel</t>
        </is>
      </c>
      <c r="Y322" s="2" t="inlineStr">
        <is>
          <t>3</t>
        </is>
      </c>
      <c r="Z322" s="2" t="inlineStr">
        <is>
          <t/>
        </is>
      </c>
      <c r="AA322" t="inlineStr">
        <is>
          <t>fossil fuel producing lower CO&lt;sub&gt;2&lt;/sub&gt; emissions than traditional fossil fuels</t>
        </is>
      </c>
      <c r="AB322" s="2" t="inlineStr">
        <is>
          <t>combustible fósil alternativo</t>
        </is>
      </c>
      <c r="AC322" s="2" t="inlineStr">
        <is>
          <t>3</t>
        </is>
      </c>
      <c r="AD322" s="2" t="inlineStr">
        <is>
          <t/>
        </is>
      </c>
      <c r="AE322" t="inlineStr">
        <is>
          <t>Combustible fósil que produce menos de dióxido de carbono por cada unidad de energía generada que los combustibles fósiles tradicionales.</t>
        </is>
      </c>
      <c r="AF322" s="2" t="inlineStr">
        <is>
          <t>alternatiivne fossiilkütus</t>
        </is>
      </c>
      <c r="AG322" s="2" t="inlineStr">
        <is>
          <t>3</t>
        </is>
      </c>
      <c r="AH322" s="2" t="inlineStr">
        <is>
          <t/>
        </is>
      </c>
      <c r="AI322" t="inlineStr">
        <is>
          <t>fossiilkütus, mille CO2 heited on võrreldes tavaliste fossiilkütustega väiksemad</t>
        </is>
      </c>
      <c r="AJ322" s="2" t="inlineStr">
        <is>
          <t>vaihtoehtoinen fossiilinen polttoaine</t>
        </is>
      </c>
      <c r="AK322" s="2" t="inlineStr">
        <is>
          <t>3</t>
        </is>
      </c>
      <c r="AL322" s="2" t="inlineStr">
        <is>
          <t/>
        </is>
      </c>
      <c r="AM322" t="inlineStr">
        <is>
          <t>fossiilinen polttoaine, joka aiheuttaa vähemmän hiilidioksidipäästöjä kuin perinteiset fossiiliset polttoaineet</t>
        </is>
      </c>
      <c r="AN322" s="2" t="inlineStr">
        <is>
          <t>combustible fossile alternatif</t>
        </is>
      </c>
      <c r="AO322" s="2" t="inlineStr">
        <is>
          <t>3</t>
        </is>
      </c>
      <c r="AP322" s="2" t="inlineStr">
        <is>
          <t/>
        </is>
      </c>
      <c r="AQ322" t="inlineStr">
        <is>
          <t>combustible ou carburant fossile produisant moins d'émissions de CO&lt;sub&gt;2&lt;/sub&gt; que les combustibles ou carburants fossiles classiques</t>
        </is>
      </c>
      <c r="AR322" s="2" t="inlineStr">
        <is>
          <t>breosla iontaise ionadúil</t>
        </is>
      </c>
      <c r="AS322" s="2" t="inlineStr">
        <is>
          <t>3</t>
        </is>
      </c>
      <c r="AT322" s="2" t="inlineStr">
        <is>
          <t/>
        </is>
      </c>
      <c r="AU322" t="inlineStr">
        <is>
          <t/>
        </is>
      </c>
      <c r="AV322" s="2" t="inlineStr">
        <is>
          <t>alternativno fosilno gorivo</t>
        </is>
      </c>
      <c r="AW322" s="2" t="inlineStr">
        <is>
          <t>3</t>
        </is>
      </c>
      <c r="AX322" s="2" t="inlineStr">
        <is>
          <t/>
        </is>
      </c>
      <c r="AY322" t="inlineStr">
        <is>
          <t/>
        </is>
      </c>
      <c r="AZ322" s="2" t="inlineStr">
        <is>
          <t>alternatív fosszilis üzemanyagok</t>
        </is>
      </c>
      <c r="BA322" s="2" t="inlineStr">
        <is>
          <t>3</t>
        </is>
      </c>
      <c r="BB322" s="2" t="inlineStr">
        <is>
          <t/>
        </is>
      </c>
      <c r="BC322" t="inlineStr">
        <is>
          <t>&lt;div&gt;földgáz, gáz-halmazállapotú (sűrített földgáz – CNG) és cseppfolyósított (cseppfolyósított földgáz – LNG) formában, cseppfolyósított propán-bután gáz (LPG), megújuló energiaforrásokból előállított szintetikus és paraffinos üzemanyagok&lt;/div&gt;</t>
        </is>
      </c>
      <c r="BD322" s="2" t="inlineStr">
        <is>
          <t>combustibile fossile alternativo</t>
        </is>
      </c>
      <c r="BE322" s="2" t="inlineStr">
        <is>
          <t>3</t>
        </is>
      </c>
      <c r="BF322" s="2" t="inlineStr">
        <is>
          <t/>
        </is>
      </c>
      <c r="BG322" t="inlineStr">
        <is>
          <t>combustibili fossili che fungono, almeno in parte, da sostituti delle fonti di petrolio fossile nella fornitura di energia per il trasporto e che possono contribuire alla sua decarbonizzazione e a migliorare le prestazioni ambientali del settore dei trasporti, tra cui gas naturale, in forma gassosa (gas naturale compresso, GNC) e liquefatta (gas naturale liquefatto, GNL), gas di petrolio liquefatto (GPL) e combustibili sintetici e paraffinici prodotti da energia non rinnovabile</t>
        </is>
      </c>
      <c r="BH322" s="2" t="inlineStr">
        <is>
          <t>alternatyvusis iškastinis kuras</t>
        </is>
      </c>
      <c r="BI322" s="2" t="inlineStr">
        <is>
          <t>3</t>
        </is>
      </c>
      <c r="BJ322" s="2" t="inlineStr">
        <is>
          <t/>
        </is>
      </c>
      <c r="BK322" t="inlineStr">
        <is>
          <t/>
        </is>
      </c>
      <c r="BL322" s="2" t="inlineStr">
        <is>
          <t>alternatīva fosilā degviela</t>
        </is>
      </c>
      <c r="BM322" s="2" t="inlineStr">
        <is>
          <t>3</t>
        </is>
      </c>
      <c r="BN322" s="2" t="inlineStr">
        <is>
          <t/>
        </is>
      </c>
      <c r="BO322" t="inlineStr">
        <is>
          <t>fosilā degviela, kas rada mazākas CO&lt;sub&gt;2&lt;/sub&gt; emisijas nekā tradicionālās fosilās degvielas, piemēram, saspiestā dabasgāze, sašķidrinātā dabasgāze, sašķidrinātā naftas gāze un no neatjaunīgās enerģijas ražota sintētiskā degviela un parafīna degviela</t>
        </is>
      </c>
      <c r="BP322" s="2" t="inlineStr">
        <is>
          <t>fjuwil fossili alternattiv</t>
        </is>
      </c>
      <c r="BQ322" s="2" t="inlineStr">
        <is>
          <t>3</t>
        </is>
      </c>
      <c r="BR322" s="2" t="inlineStr">
        <is>
          <t/>
        </is>
      </c>
      <c r="BS322" t="inlineStr">
        <is>
          <t>fjuwil fossili li jipproduċi inqas emissjonijiet ta' CO&lt;sub&gt;2&lt;/sub&gt; minn fjuwils fossili tradizzjonali</t>
        </is>
      </c>
      <c r="BT322" s="2" t="inlineStr">
        <is>
          <t>alternatieve fossiele brandstof</t>
        </is>
      </c>
      <c r="BU322" s="2" t="inlineStr">
        <is>
          <t>3</t>
        </is>
      </c>
      <c r="BV322" s="2" t="inlineStr">
        <is>
          <t/>
        </is>
      </c>
      <c r="BW322" t="inlineStr">
        <is>
          <t>fossiele brandstof die minder koolstofdioxide uitstoot dan een traditionele fossiele brandstof</t>
        </is>
      </c>
      <c r="BX322" s="2" t="inlineStr">
        <is>
          <t>alternatywne paliwo kopalne</t>
        </is>
      </c>
      <c r="BY322" s="2" t="inlineStr">
        <is>
          <t>3</t>
        </is>
      </c>
      <c r="BZ322" s="2" t="inlineStr">
        <is>
          <t/>
        </is>
      </c>
      <c r="CA322" t="inlineStr">
        <is>
          <t/>
        </is>
      </c>
      <c r="CB322" s="2" t="inlineStr">
        <is>
          <t>combustível fóssil alternativo</t>
        </is>
      </c>
      <c r="CC322" s="2" t="inlineStr">
        <is>
          <t>3</t>
        </is>
      </c>
      <c r="CD322" s="2" t="inlineStr">
        <is>
          <t/>
        </is>
      </c>
      <c r="CE322" t="inlineStr">
        <is>
          <t>Combustível fóssil que produz menos emissões de dióxido de carbono do que os combustíveis fósseis tradicionais.</t>
        </is>
      </c>
      <c r="CF322" s="2" t="inlineStr">
        <is>
          <t>combustibil fosil alternativ</t>
        </is>
      </c>
      <c r="CG322" s="2" t="inlineStr">
        <is>
          <t>3</t>
        </is>
      </c>
      <c r="CH322" s="2" t="inlineStr">
        <is>
          <t/>
        </is>
      </c>
      <c r="CI322" t="inlineStr">
        <is>
          <t>combustibil fosil care produce mai puţin CO&lt;sub&gt;2&lt;/sub&gt; pe unitate de energie decât combustibilii fosili convenționali</t>
        </is>
      </c>
      <c r="CJ322" s="2" t="inlineStr">
        <is>
          <t>alternatívne fosílne palivá</t>
        </is>
      </c>
      <c r="CK322" s="2" t="inlineStr">
        <is>
          <t>3</t>
        </is>
      </c>
      <c r="CL322" s="2" t="inlineStr">
        <is>
          <t/>
        </is>
      </c>
      <c r="CM322" t="inlineStr">
        <is>
          <t>palivá, ktoré slúžia ako náhrada fosílnych palív a ktoré majú potenciál prispievať k eliminácii emisií uhlíka</t>
        </is>
      </c>
      <c r="CN322" s="2" t="inlineStr">
        <is>
          <t>alternativno fosilno gorivo</t>
        </is>
      </c>
      <c r="CO322" s="2" t="inlineStr">
        <is>
          <t>3</t>
        </is>
      </c>
      <c r="CP322" s="2" t="inlineStr">
        <is>
          <t/>
        </is>
      </c>
      <c r="CQ322" t="inlineStr">
        <is>
          <t>fosilno gorivo ali vir energije za prohodno fazo, ki se vsaj deloma uporablja kot nadomestek za fosilne naftne vire pri oskrbi prometa z energijo ter ki lahko prispeva k razogljičenju prometa in izboljšuje okoljske parametre delovanja prometnega sektorja</t>
        </is>
      </c>
      <c r="CR322" s="2" t="inlineStr">
        <is>
          <t>alternativt fossil bränsle</t>
        </is>
      </c>
      <c r="CS322" s="2" t="inlineStr">
        <is>
          <t>3</t>
        </is>
      </c>
      <c r="CT322" s="2" t="inlineStr">
        <is>
          <t/>
        </is>
      </c>
      <c r="CU322" t="inlineStr">
        <is>
          <t/>
        </is>
      </c>
    </row>
    <row r="323">
      <c r="A323" s="1" t="str">
        <f>HYPERLINK("https://iate.europa.eu/entry/result/3504681/all", "3504681")</f>
        <v>3504681</v>
      </c>
      <c r="B323" t="inlineStr">
        <is>
          <t>EDUCATION AND COMMUNICATIONS</t>
        </is>
      </c>
      <c r="C323" t="inlineStr">
        <is>
          <t>EDUCATION AND COMMUNICATIONS|communications;EDUCATION AND COMMUNICATIONS|information technology and data processing</t>
        </is>
      </c>
      <c r="D323" t="inlineStr">
        <is>
          <t/>
        </is>
      </c>
      <c r="E323" t="inlineStr">
        <is>
          <t/>
        </is>
      </c>
      <c r="F323" t="inlineStr">
        <is>
          <t/>
        </is>
      </c>
      <c r="G323" t="inlineStr">
        <is>
          <t/>
        </is>
      </c>
      <c r="H323" t="inlineStr">
        <is>
          <t/>
        </is>
      </c>
      <c r="I323" t="inlineStr">
        <is>
          <t/>
        </is>
      </c>
      <c r="J323" t="inlineStr">
        <is>
          <t/>
        </is>
      </c>
      <c r="K323" t="inlineStr">
        <is>
          <t/>
        </is>
      </c>
      <c r="L323" s="2" t="inlineStr">
        <is>
          <t>back-end-system</t>
        </is>
      </c>
      <c r="M323" s="2" t="inlineStr">
        <is>
          <t>3</t>
        </is>
      </c>
      <c r="N323" s="2" t="inlineStr">
        <is>
          <t/>
        </is>
      </c>
      <c r="O323" t="inlineStr">
        <is>
          <t>del af en applikation, der understøtter backofficefunktioner og gemmer, redigerer og behandler data, og som er forbundet til databaser</t>
        </is>
      </c>
      <c r="P323" s="2" t="inlineStr">
        <is>
          <t>Back-End-System</t>
        </is>
      </c>
      <c r="Q323" s="2" t="inlineStr">
        <is>
          <t>3</t>
        </is>
      </c>
      <c r="R323" s="2" t="inlineStr">
        <is>
          <t/>
        </is>
      </c>
      <c r="S323" t="inlineStr">
        <is>
          <t>Teil eines IT-Systems, der sich fern vom Benutzer befindet, z.B. Server, Platten- und Bandspeicher und zentrale Netzwerkkomponenten</t>
        </is>
      </c>
      <c r="T323" s="2" t="inlineStr">
        <is>
          <t>σύστημα υποστηρικτικών λειτουργιών</t>
        </is>
      </c>
      <c r="U323" s="2" t="inlineStr">
        <is>
          <t>3</t>
        </is>
      </c>
      <c r="V323" s="2" t="inlineStr">
        <is>
          <t/>
        </is>
      </c>
      <c r="W323" t="inlineStr">
        <is>
          <t/>
        </is>
      </c>
      <c r="X323" s="2" t="inlineStr">
        <is>
          <t>back-end system</t>
        </is>
      </c>
      <c r="Y323" s="2" t="inlineStr">
        <is>
          <t>3</t>
        </is>
      </c>
      <c r="Z323" s="2" t="inlineStr">
        <is>
          <t/>
        </is>
      </c>
      <c r="AA323" t="inlineStr">
        <is>
          <t>part of an
application that supports back office applications and stores and manipulates
data, dealing with databases and data processing components</t>
        </is>
      </c>
      <c r="AB323" s="2" t="inlineStr">
        <is>
          <t>sistema dorsal</t>
        </is>
      </c>
      <c r="AC323" s="2" t="inlineStr">
        <is>
          <t>3</t>
        </is>
      </c>
      <c r="AD323" s="2" t="inlineStr">
        <is>
          <t/>
        </is>
      </c>
      <c r="AE323" t="inlineStr">
        <is>
          <t>Parte de la estructura de un sistema informático que se ocupa de los procesos internos y automáticos de gestión, y sobre la cual se desarrollan los sistemas frontales de comunicación
con el usuario.</t>
        </is>
      </c>
      <c r="AF323" s="2" t="inlineStr">
        <is>
          <t>tagasüsteem</t>
        </is>
      </c>
      <c r="AG323" s="2" t="inlineStr">
        <is>
          <t>3</t>
        </is>
      </c>
      <c r="AH323" s="2" t="inlineStr">
        <is>
          <t/>
        </is>
      </c>
      <c r="AI323" t="inlineStr">
        <is>
          <t>rakenduse osa, mis toetab siserakendusi ning salvestab ja töötleb andmeid, käsitledes andmebaase ja andmetöötluskomponente</t>
        </is>
      </c>
      <c r="AJ323" s="2" t="inlineStr">
        <is>
          <t>taustajärjestelmä</t>
        </is>
      </c>
      <c r="AK323" s="2" t="inlineStr">
        <is>
          <t>2</t>
        </is>
      </c>
      <c r="AL323" s="2" t="inlineStr">
        <is>
          <t/>
        </is>
      </c>
      <c r="AM323" t="inlineStr">
        <is>
          <t/>
        </is>
      </c>
      <c r="AN323" s="2" t="inlineStr">
        <is>
          <t>système dorsal</t>
        </is>
      </c>
      <c r="AO323" s="2" t="inlineStr">
        <is>
          <t>3</t>
        </is>
      </c>
      <c r="AP323" s="2" t="inlineStr">
        <is>
          <t/>
        </is>
      </c>
      <c r="AQ323" t="inlineStr">
        <is>
          <t>logiciel d'exécution qui, dans une architecture client-serveur, assume, sur le serveur, le traitement principal des tâches définies par la vocation d'une entreprise ou d'un organisme</t>
        </is>
      </c>
      <c r="AR323" s="2" t="inlineStr">
        <is>
          <t>córas cúil</t>
        </is>
      </c>
      <c r="AS323" s="2" t="inlineStr">
        <is>
          <t>3</t>
        </is>
      </c>
      <c r="AT323" s="2" t="inlineStr">
        <is>
          <t/>
        </is>
      </c>
      <c r="AU323" t="inlineStr">
        <is>
          <t/>
        </is>
      </c>
      <c r="AV323" t="inlineStr">
        <is>
          <t/>
        </is>
      </c>
      <c r="AW323" t="inlineStr">
        <is>
          <t/>
        </is>
      </c>
      <c r="AX323" t="inlineStr">
        <is>
          <t/>
        </is>
      </c>
      <c r="AY323" t="inlineStr">
        <is>
          <t/>
        </is>
      </c>
      <c r="AZ323" s="2" t="inlineStr">
        <is>
          <t>háttérrendszer</t>
        </is>
      </c>
      <c r="BA323" s="2" t="inlineStr">
        <is>
          <t>3</t>
        </is>
      </c>
      <c r="BB323" s="2" t="inlineStr">
        <is>
          <t/>
        </is>
      </c>
      <c r="BC323" t="inlineStr">
        <is>
          <t>alkalmazás olyan része, amely háttérirodai alkalmazásokat támogat, adattárolást és adatmanipulációt végez, adatbázisokat kezel és adatkezelési komponenseket működtet</t>
        </is>
      </c>
      <c r="BD323" s="2" t="inlineStr">
        <is>
          <t>sistema &lt;i&gt;back-end&lt;/i&gt;</t>
        </is>
      </c>
      <c r="BE323" s="2" t="inlineStr">
        <is>
          <t>3</t>
        </is>
      </c>
      <c r="BF323" s="2" t="inlineStr">
        <is>
          <t/>
        </is>
      </c>
      <c r="BG323" t="inlineStr">
        <is>
          <t/>
        </is>
      </c>
      <c r="BH323" s="2" t="inlineStr">
        <is>
          <t>galinė sistema</t>
        </is>
      </c>
      <c r="BI323" s="2" t="inlineStr">
        <is>
          <t>3</t>
        </is>
      </c>
      <c r="BJ323" s="2" t="inlineStr">
        <is>
          <t/>
        </is>
      </c>
      <c r="BK323" t="inlineStr">
        <is>
          <t>jeigu sąsajos programavimo (&lt;i&gt;front-end&lt;/i&gt;) pusė yra susijusi su vartotojo sąsaja, vizualine struktūra, išdėstymu, tai galinis (&lt;i&gt;back-end&lt;/i&gt;) komponentas siejamas su serveriais, duomenų bazėmis, šio programavimo esminė užduotis yra užtikrinti, kad programa veiktų sklandžiai ir greitai, kad „nepakibtų“ esant dideliam lankytojų srautui</t>
        </is>
      </c>
      <c r="BL323" s="2" t="inlineStr">
        <is>
          <t>aizmugursistēma</t>
        </is>
      </c>
      <c r="BM323" s="2" t="inlineStr">
        <is>
          <t>3</t>
        </is>
      </c>
      <c r="BN323" s="2" t="inlineStr">
        <is>
          <t/>
        </is>
      </c>
      <c r="BO323" t="inlineStr">
        <is>
          <t>klientservera sistēmas servera daļa; klientservera sistēmā datu apstrāde tiek sadalīta starp priekšgalsistēmu, kas funkcionē klienta darbstacijā, un aizmugursistēmu, kas strādā vienā vai vairākos serveros; klients strādā ar lietojumprogrammu, lai ar tīkla savienojumu starpniecību piekļūtu serverī glabājamiem datiem</t>
        </is>
      </c>
      <c r="BP323" s="2" t="inlineStr">
        <is>
          <t>sistema back-end</t>
        </is>
      </c>
      <c r="BQ323" s="2" t="inlineStr">
        <is>
          <t>3</t>
        </is>
      </c>
      <c r="BR323" s="2" t="inlineStr">
        <is>
          <t/>
        </is>
      </c>
      <c r="BS323" t="inlineStr">
        <is>
          <t>parti minn applikazzjoni li tappoġġa applikazzjonijiet back office u taħżen u timmanipola d-data, li tittratta bażijiet ta' data u komponenti ta' pproċessar ta' data</t>
        </is>
      </c>
      <c r="BT323" s="2" t="inlineStr">
        <is>
          <t>back-endsysteem</t>
        </is>
      </c>
      <c r="BU323" s="2" t="inlineStr">
        <is>
          <t>3</t>
        </is>
      </c>
      <c r="BV323" s="2" t="inlineStr">
        <is>
          <t/>
        </is>
      </c>
      <c r="BW323" t="inlineStr">
        <is>
          <t>gedeelte van een applicatie dat back-officefuncties ondersteunt en waarmee gegevens worden opgeslagen, bewerkt en verwerkt, en dat in verbinding staat met databanken</t>
        </is>
      </c>
      <c r="BX323" s="2" t="inlineStr">
        <is>
          <t>system zaplecza</t>
        </is>
      </c>
      <c r="BY323" s="2" t="inlineStr">
        <is>
          <t>3</t>
        </is>
      </c>
      <c r="BZ323" s="2" t="inlineStr">
        <is>
          <t/>
        </is>
      </c>
      <c r="CA323" t="inlineStr">
        <is>
          <t>wewnętrzny system informatyczny danej organizacji (przedsiębiorstwa) niewidoczny dla użytkownika zewnętrznego (np. klienta)</t>
        </is>
      </c>
      <c r="CB323" s="2" t="inlineStr">
        <is>
          <t>sistema de retaguarda</t>
        </is>
      </c>
      <c r="CC323" s="2" t="inlineStr">
        <is>
          <t>3</t>
        </is>
      </c>
      <c r="CD323" s="2" t="inlineStr">
        <is>
          <t/>
        </is>
      </c>
      <c r="CE323" t="inlineStr">
        <is>
          <t>Sistema
utilizado na gestão de uma empresa, como, por exemplo, um sistema que gere
encomendas e inventário, e que presta apoio à logística de uma empresa,
recolhendo informação inserida pelos utilizadores ou por outros sistemas, com
vista ao seu processamento.</t>
        </is>
      </c>
      <c r="CF323" t="inlineStr">
        <is>
          <t/>
        </is>
      </c>
      <c r="CG323" t="inlineStr">
        <is>
          <t/>
        </is>
      </c>
      <c r="CH323" t="inlineStr">
        <is>
          <t/>
        </is>
      </c>
      <c r="CI323" t="inlineStr">
        <is>
          <t/>
        </is>
      </c>
      <c r="CJ323" s="2" t="inlineStr">
        <is>
          <t>backendový systém|
systém na pozadí</t>
        </is>
      </c>
      <c r="CK323" s="2" t="inlineStr">
        <is>
          <t>3|
3</t>
        </is>
      </c>
      <c r="CL323" s="2" t="inlineStr">
        <is>
          <t xml:space="preserve">preferred|
</t>
        </is>
      </c>
      <c r="CM323" t="inlineStr">
        <is>
          <t>integrovaný manažérsky systém v prostredí s viacerými systémami, ktorý akceptuje transakcie zo systému na popredí, aplikačné volacie programy pre spracovanie transakcií a trás prihlásených k systému na popredí pre odpoveď ku koncovému zariadeniu</t>
        </is>
      </c>
      <c r="CN323" t="inlineStr">
        <is>
          <t/>
        </is>
      </c>
      <c r="CO323" t="inlineStr">
        <is>
          <t/>
        </is>
      </c>
      <c r="CP323" t="inlineStr">
        <is>
          <t/>
        </is>
      </c>
      <c r="CQ323" t="inlineStr">
        <is>
          <t/>
        </is>
      </c>
      <c r="CR323" s="2" t="inlineStr">
        <is>
          <t>back-end-system</t>
        </is>
      </c>
      <c r="CS323" s="2" t="inlineStr">
        <is>
          <t>2</t>
        </is>
      </c>
      <c r="CT323" s="2" t="inlineStr">
        <is>
          <t/>
        </is>
      </c>
      <c r="CU323" t="inlineStr">
        <is>
          <t/>
        </is>
      </c>
    </row>
    <row r="324">
      <c r="A324" s="1" t="str">
        <f>HYPERLINK("https://iate.europa.eu/entry/result/3548442/all", "3548442")</f>
        <v>3548442</v>
      </c>
      <c r="B324" t="inlineStr">
        <is>
          <t>TRANSPORT</t>
        </is>
      </c>
      <c r="C324" t="inlineStr">
        <is>
          <t>TRANSPORT|transport policy|transport policy</t>
        </is>
      </c>
      <c r="D324" t="inlineStr">
        <is>
          <t/>
        </is>
      </c>
      <c r="E324" t="inlineStr">
        <is>
          <t/>
        </is>
      </c>
      <c r="F324" t="inlineStr">
        <is>
          <t/>
        </is>
      </c>
      <c r="G324" t="inlineStr">
        <is>
          <t/>
        </is>
      </c>
      <c r="H324" t="inlineStr">
        <is>
          <t/>
        </is>
      </c>
      <c r="I324" t="inlineStr">
        <is>
          <t/>
        </is>
      </c>
      <c r="J324" t="inlineStr">
        <is>
          <t/>
        </is>
      </c>
      <c r="K324" t="inlineStr">
        <is>
          <t/>
        </is>
      </c>
      <c r="L324" t="inlineStr">
        <is>
          <t/>
        </is>
      </c>
      <c r="M324" t="inlineStr">
        <is>
          <t/>
        </is>
      </c>
      <c r="N324" t="inlineStr">
        <is>
          <t/>
        </is>
      </c>
      <c r="O324" t="inlineStr">
        <is>
          <t/>
        </is>
      </c>
      <c r="P324" t="inlineStr">
        <is>
          <t/>
        </is>
      </c>
      <c r="Q324" t="inlineStr">
        <is>
          <t/>
        </is>
      </c>
      <c r="R324" t="inlineStr">
        <is>
          <t/>
        </is>
      </c>
      <c r="S324" t="inlineStr">
        <is>
          <t/>
        </is>
      </c>
      <c r="T324" s="2" t="inlineStr">
        <is>
          <t>υποδομή εναλλακτικών καυσίμων</t>
        </is>
      </c>
      <c r="U324" s="2" t="inlineStr">
        <is>
          <t>3</t>
        </is>
      </c>
      <c r="V324" s="2" t="inlineStr">
        <is>
          <t/>
        </is>
      </c>
      <c r="W324" t="inlineStr">
        <is>
          <t/>
        </is>
      </c>
      <c r="X324" s="2" t="inlineStr">
        <is>
          <t>alternative fuels infrastructure|
AFI</t>
        </is>
      </c>
      <c r="Y324" s="2" t="inlineStr">
        <is>
          <t>3|
1</t>
        </is>
      </c>
      <c r="Z324" s="2" t="inlineStr">
        <is>
          <t xml:space="preserve">|
</t>
        </is>
      </c>
      <c r="AA324" t="inlineStr">
        <is>
          <t/>
        </is>
      </c>
      <c r="AB324" s="2" t="inlineStr">
        <is>
          <t>infraestructura para los combustibles alternativos</t>
        </is>
      </c>
      <c r="AC324" s="2" t="inlineStr">
        <is>
          <t>3</t>
        </is>
      </c>
      <c r="AD324" s="2" t="inlineStr">
        <is>
          <t/>
        </is>
      </c>
      <c r="AE324" t="inlineStr">
        <is>
          <t/>
        </is>
      </c>
      <c r="AF324" t="inlineStr">
        <is>
          <t/>
        </is>
      </c>
      <c r="AG324" t="inlineStr">
        <is>
          <t/>
        </is>
      </c>
      <c r="AH324" t="inlineStr">
        <is>
          <t/>
        </is>
      </c>
      <c r="AI324" t="inlineStr">
        <is>
          <t/>
        </is>
      </c>
      <c r="AJ324" s="2" t="inlineStr">
        <is>
          <t>vaihtoehtoisten polttoaineiden infrastruktuuri</t>
        </is>
      </c>
      <c r="AK324" s="2" t="inlineStr">
        <is>
          <t>2</t>
        </is>
      </c>
      <c r="AL324" s="2" t="inlineStr">
        <is>
          <t/>
        </is>
      </c>
      <c r="AM324" t="inlineStr">
        <is>
          <t/>
        </is>
      </c>
      <c r="AN324" s="2" t="inlineStr">
        <is>
          <t>infrastructure pour carburants alternatifs</t>
        </is>
      </c>
      <c r="AO324" s="2" t="inlineStr">
        <is>
          <t>3</t>
        </is>
      </c>
      <c r="AP324" s="2" t="inlineStr">
        <is>
          <t/>
        </is>
      </c>
      <c r="AQ324" t="inlineStr">
        <is>
          <t>ensemble des équipements de recharge et de ravitaillement pour les carburants ou sources d'énergie qui servent, au moins partiellement, de substitut aux carburants fossiles dans l'approvisionnement énergétique des transports</t>
        </is>
      </c>
      <c r="AR324" s="2" t="inlineStr">
        <is>
          <t>bonneagar breoslaí malartacha</t>
        </is>
      </c>
      <c r="AS324" s="2" t="inlineStr">
        <is>
          <t>3</t>
        </is>
      </c>
      <c r="AT324" s="2" t="inlineStr">
        <is>
          <t/>
        </is>
      </c>
      <c r="AU324" t="inlineStr">
        <is>
          <t/>
        </is>
      </c>
      <c r="AV324" t="inlineStr">
        <is>
          <t/>
        </is>
      </c>
      <c r="AW324" t="inlineStr">
        <is>
          <t/>
        </is>
      </c>
      <c r="AX324" t="inlineStr">
        <is>
          <t/>
        </is>
      </c>
      <c r="AY324" t="inlineStr">
        <is>
          <t/>
        </is>
      </c>
      <c r="AZ324" s="2" t="inlineStr">
        <is>
          <t>alternatív üzemanyagok infrastruktúrája</t>
        </is>
      </c>
      <c r="BA324" s="2" t="inlineStr">
        <is>
          <t>3</t>
        </is>
      </c>
      <c r="BB324" s="2" t="inlineStr">
        <is>
          <t/>
        </is>
      </c>
      <c r="BC324" t="inlineStr">
        <is>
          <t/>
        </is>
      </c>
      <c r="BD324" t="inlineStr">
        <is>
          <t/>
        </is>
      </c>
      <c r="BE324" t="inlineStr">
        <is>
          <t/>
        </is>
      </c>
      <c r="BF324" t="inlineStr">
        <is>
          <t/>
        </is>
      </c>
      <c r="BG324" t="inlineStr">
        <is>
          <t/>
        </is>
      </c>
      <c r="BH324" s="2" t="inlineStr">
        <is>
          <t>alternatyviųjų degalų infrastruktūra</t>
        </is>
      </c>
      <c r="BI324" s="2" t="inlineStr">
        <is>
          <t>3</t>
        </is>
      </c>
      <c r="BJ324" s="2" t="inlineStr">
        <is>
          <t/>
        </is>
      </c>
      <c r="BK324" t="inlineStr">
        <is>
          <t>alternatyviesiems degalams tiekti į transporto priemones naudojami degalų pildymo punktai ir elektrinių transporto priemonių įkrovimo stotelės</t>
        </is>
      </c>
      <c r="BL324" s="2" t="inlineStr">
        <is>
          <t>alternatīvo degvielu infrastruktūra</t>
        </is>
      </c>
      <c r="BM324" s="2" t="inlineStr">
        <is>
          <t>3</t>
        </is>
      </c>
      <c r="BN324" s="2" t="inlineStr">
        <is>
          <t/>
        </is>
      </c>
      <c r="BO324" t="inlineStr">
        <is>
          <t/>
        </is>
      </c>
      <c r="BP324" s="2" t="inlineStr">
        <is>
          <t>infrastruttura tal-fjuwils alternattivi</t>
        </is>
      </c>
      <c r="BQ324" s="2" t="inlineStr">
        <is>
          <t>3</t>
        </is>
      </c>
      <c r="BR324" s="2" t="inlineStr">
        <is>
          <t/>
        </is>
      </c>
      <c r="BS324" t="inlineStr">
        <is>
          <t/>
        </is>
      </c>
      <c r="BT324" s="2" t="inlineStr">
        <is>
          <t>infrastructuur voor alternatieve brandstoffen</t>
        </is>
      </c>
      <c r="BU324" s="2" t="inlineStr">
        <is>
          <t>3</t>
        </is>
      </c>
      <c r="BV324" s="2" t="inlineStr">
        <is>
          <t/>
        </is>
      </c>
      <c r="BW324" t="inlineStr">
        <is>
          <t/>
        </is>
      </c>
      <c r="BX324" s="2" t="inlineStr">
        <is>
          <t>infrastruktura paliw alternatywnych</t>
        </is>
      </c>
      <c r="BY324" s="2" t="inlineStr">
        <is>
          <t>3</t>
        </is>
      </c>
      <c r="BZ324" s="2" t="inlineStr">
        <is>
          <t/>
        </is>
      </c>
      <c r="CA324" t="inlineStr">
        <is>
          <t/>
        </is>
      </c>
      <c r="CB324" s="2" t="inlineStr">
        <is>
          <t>infraestrutura para combustíveis alternativos</t>
        </is>
      </c>
      <c r="CC324" s="2" t="inlineStr">
        <is>
          <t>3</t>
        </is>
      </c>
      <c r="CD324" s="2" t="inlineStr">
        <is>
          <t/>
        </is>
      </c>
      <c r="CE324" t="inlineStr">
        <is>
          <t/>
        </is>
      </c>
      <c r="CF324" t="inlineStr">
        <is>
          <t/>
        </is>
      </c>
      <c r="CG324" t="inlineStr">
        <is>
          <t/>
        </is>
      </c>
      <c r="CH324" t="inlineStr">
        <is>
          <t/>
        </is>
      </c>
      <c r="CI324" t="inlineStr">
        <is>
          <t/>
        </is>
      </c>
      <c r="CJ324" s="2" t="inlineStr">
        <is>
          <t>infraštruktúra pre alternatívne palivá</t>
        </is>
      </c>
      <c r="CK324" s="2" t="inlineStr">
        <is>
          <t>3</t>
        </is>
      </c>
      <c r="CL324" s="2" t="inlineStr">
        <is>
          <t/>
        </is>
      </c>
      <c r="CM324" t="inlineStr">
        <is>
          <t>súbor technických zariadení na prepravu a distribúciu alternatívnych palív, ktorých zavádzanie má za cieľ minimalizovať závislosť od ropy a zmierniť vplyv dopravy na životné prostredie</t>
        </is>
      </c>
      <c r="CN324" s="2" t="inlineStr">
        <is>
          <t>infrastruktura za alternativna goriva</t>
        </is>
      </c>
      <c r="CO324" s="2" t="inlineStr">
        <is>
          <t>3</t>
        </is>
      </c>
      <c r="CP324" s="2" t="inlineStr">
        <is>
          <t/>
        </is>
      </c>
      <c r="CQ324" t="inlineStr">
        <is>
          <t/>
        </is>
      </c>
      <c r="CR324" s="2" t="inlineStr">
        <is>
          <t>infrastruktur för alternativa bränslen</t>
        </is>
      </c>
      <c r="CS324" s="2" t="inlineStr">
        <is>
          <t>3</t>
        </is>
      </c>
      <c r="CT324" s="2" t="inlineStr">
        <is>
          <t/>
        </is>
      </c>
      <c r="CU324" t="inlineStr">
        <is>
          <t/>
        </is>
      </c>
    </row>
    <row r="325">
      <c r="A325" s="1" t="str">
        <f>HYPERLINK("https://iate.europa.eu/entry/result/3599899/all", "3599899")</f>
        <v>3599899</v>
      </c>
      <c r="B325" t="inlineStr">
        <is>
          <t>ENVIRONMENT</t>
        </is>
      </c>
      <c r="C325" t="inlineStr">
        <is>
          <t>ENVIRONMENT|deterioration of the environment|nuisance|pollutant|atmospheric pollutant|greenhouse gas</t>
        </is>
      </c>
      <c r="D325" t="inlineStr">
        <is>
          <t/>
        </is>
      </c>
      <c r="E325" t="inlineStr">
        <is>
          <t/>
        </is>
      </c>
      <c r="F325" t="inlineStr">
        <is>
          <t/>
        </is>
      </c>
      <c r="G325" t="inlineStr">
        <is>
          <t/>
        </is>
      </c>
      <c r="H325" t="inlineStr">
        <is>
          <t/>
        </is>
      </c>
      <c r="I325" t="inlineStr">
        <is>
          <t/>
        </is>
      </c>
      <c r="J325" t="inlineStr">
        <is>
          <t/>
        </is>
      </c>
      <c r="K325" t="inlineStr">
        <is>
          <t/>
        </is>
      </c>
      <c r="L325" t="inlineStr">
        <is>
          <t/>
        </is>
      </c>
      <c r="M325" t="inlineStr">
        <is>
          <t/>
        </is>
      </c>
      <c r="N325" t="inlineStr">
        <is>
          <t/>
        </is>
      </c>
      <c r="O325" t="inlineStr">
        <is>
          <t/>
        </is>
      </c>
      <c r="P325" t="inlineStr">
        <is>
          <t/>
        </is>
      </c>
      <c r="Q325" t="inlineStr">
        <is>
          <t/>
        </is>
      </c>
      <c r="R325" t="inlineStr">
        <is>
          <t/>
        </is>
      </c>
      <c r="S325" t="inlineStr">
        <is>
          <t/>
        </is>
      </c>
      <c r="T325" t="inlineStr">
        <is>
          <t/>
        </is>
      </c>
      <c r="U325" t="inlineStr">
        <is>
          <t/>
        </is>
      </c>
      <c r="V325" t="inlineStr">
        <is>
          <t/>
        </is>
      </c>
      <c r="W325" t="inlineStr">
        <is>
          <t/>
        </is>
      </c>
      <c r="X325" s="2" t="inlineStr">
        <is>
          <t>conversion factor</t>
        </is>
      </c>
      <c r="Y325" s="2" t="inlineStr">
        <is>
          <t>3</t>
        </is>
      </c>
      <c r="Z325" s="2" t="inlineStr">
        <is>
          <t/>
        </is>
      </c>
      <c r="AA325" t="inlineStr">
        <is>
          <t>ratio of carbon emitted as CO2 to the total carbon contained in the source stream before the emitting process takes place, expressed as a fraction, considering CO emitted to the atmosphere as the molar equivalent amount of CO2</t>
        </is>
      </c>
      <c r="AB325" s="2" t="inlineStr">
        <is>
          <t>factor de conversión</t>
        </is>
      </c>
      <c r="AC325" s="2" t="inlineStr">
        <is>
          <t>3</t>
        </is>
      </c>
      <c r="AD325" s="2" t="inlineStr">
        <is>
          <t/>
        </is>
      </c>
      <c r="AE325" t="inlineStr">
        <is>
          <t>Proporción entre el carbono emitido en forma de 
CO&lt;sub&gt;2&lt;/sub&gt; y el carbono total contenido en el flujo fuente antes de que se 
produzca el proceso emisor, expresada como fracción, considerando el CO 
emitido a la atmósfera como la cantidad molar equivalente de CO&lt;sub&gt;2&lt;/sub&gt;.</t>
        </is>
      </c>
      <c r="AF325" t="inlineStr">
        <is>
          <t/>
        </is>
      </c>
      <c r="AG325" t="inlineStr">
        <is>
          <t/>
        </is>
      </c>
      <c r="AH325" t="inlineStr">
        <is>
          <t/>
        </is>
      </c>
      <c r="AI325" t="inlineStr">
        <is>
          <t/>
        </is>
      </c>
      <c r="AJ325" t="inlineStr">
        <is>
          <t/>
        </is>
      </c>
      <c r="AK325" t="inlineStr">
        <is>
          <t/>
        </is>
      </c>
      <c r="AL325" t="inlineStr">
        <is>
          <t/>
        </is>
      </c>
      <c r="AM325" t="inlineStr">
        <is>
          <t/>
        </is>
      </c>
      <c r="AN325" t="inlineStr">
        <is>
          <t/>
        </is>
      </c>
      <c r="AO325" t="inlineStr">
        <is>
          <t/>
        </is>
      </c>
      <c r="AP325" t="inlineStr">
        <is>
          <t/>
        </is>
      </c>
      <c r="AQ325" t="inlineStr">
        <is>
          <t/>
        </is>
      </c>
      <c r="AR325" s="2" t="inlineStr">
        <is>
          <t>fachtóir coinbhéartachta</t>
        </is>
      </c>
      <c r="AS325" s="2" t="inlineStr">
        <is>
          <t>3</t>
        </is>
      </c>
      <c r="AT325" s="2" t="inlineStr">
        <is>
          <t/>
        </is>
      </c>
      <c r="AU325" t="inlineStr">
        <is>
          <t/>
        </is>
      </c>
      <c r="AV325" t="inlineStr">
        <is>
          <t/>
        </is>
      </c>
      <c r="AW325" t="inlineStr">
        <is>
          <t/>
        </is>
      </c>
      <c r="AX325" t="inlineStr">
        <is>
          <t/>
        </is>
      </c>
      <c r="AY325" t="inlineStr">
        <is>
          <t/>
        </is>
      </c>
      <c r="AZ325" t="inlineStr">
        <is>
          <t/>
        </is>
      </c>
      <c r="BA325" t="inlineStr">
        <is>
          <t/>
        </is>
      </c>
      <c r="BB325" t="inlineStr">
        <is>
          <t/>
        </is>
      </c>
      <c r="BC325" t="inlineStr">
        <is>
          <t/>
        </is>
      </c>
      <c r="BD325" t="inlineStr">
        <is>
          <t/>
        </is>
      </c>
      <c r="BE325" t="inlineStr">
        <is>
          <t/>
        </is>
      </c>
      <c r="BF325" t="inlineStr">
        <is>
          <t/>
        </is>
      </c>
      <c r="BG325" t="inlineStr">
        <is>
          <t/>
        </is>
      </c>
      <c r="BH325" s="2" t="inlineStr">
        <is>
          <t>konversijos koeficientas</t>
        </is>
      </c>
      <c r="BI325" s="2" t="inlineStr">
        <is>
          <t>3</t>
        </is>
      </c>
      <c r="BJ325" s="2" t="inlineStr">
        <is>
          <t/>
        </is>
      </c>
      <c r="BK325" t="inlineStr">
        <is>
          <t>trupmena išreikštas anglies, kuri išmetama kaip CO&lt;sub&gt;2&lt;/sub&gt;, ir viso sukėliklyje iki prasidedant išmetimo procesui esančios anglies kiekio santykis, į atmosferą išmestą CO kiekį laikant moliniu CO&lt;sub&gt;2&lt;/sub&gt; kiekio ekvivalentu</t>
        </is>
      </c>
      <c r="BL325" s="2" t="inlineStr">
        <is>
          <t>pārrēķina koeficients</t>
        </is>
      </c>
      <c r="BM325" s="2" t="inlineStr">
        <is>
          <t>3</t>
        </is>
      </c>
      <c r="BN325" s="2" t="inlineStr">
        <is>
          <t/>
        </is>
      </c>
      <c r="BO325" t="inlineStr">
        <is>
          <t>oglekļa, kas emitēts kā CO&lt;sub&gt;2&lt;/sub&gt;, attiecība 
pret kopējo oglekļa saturu avota plūsmā, pirms notiek emitēšanas 
process, un to izsaka kā daļskaitli, uzskatot atmosfērā emitēto
oglekļa monoksīdu (CO) par molāri ekvivalentu daudzumu CO&lt;sub&gt;2&lt;/sub&gt;</t>
        </is>
      </c>
      <c r="BP325" s="2" t="inlineStr">
        <is>
          <t>fattur ta' konverżjoni</t>
        </is>
      </c>
      <c r="BQ325" s="2" t="inlineStr">
        <is>
          <t>3</t>
        </is>
      </c>
      <c r="BR325" s="2" t="inlineStr">
        <is>
          <t/>
        </is>
      </c>
      <c r="BS325" t="inlineStr">
        <is>
          <t>il-proporzjon ta' karbonju rilaxxat bħala CO2 mal-karbonju totali inkluż fil-fluss minn sors qabel ma jseħħ il-proċess ta' emissjoni, espress bħala frazzjoni, b'kunsiderazzjoni tas-CO rilaxxat fl-atmosfera bħala l-ammont molari ekwivalenti ta' CO2</t>
        </is>
      </c>
      <c r="BT325" t="inlineStr">
        <is>
          <t/>
        </is>
      </c>
      <c r="BU325" t="inlineStr">
        <is>
          <t/>
        </is>
      </c>
      <c r="BV325" t="inlineStr">
        <is>
          <t/>
        </is>
      </c>
      <c r="BW325" t="inlineStr">
        <is>
          <t/>
        </is>
      </c>
      <c r="BX325" s="2" t="inlineStr">
        <is>
          <t>współczynnik konwersji</t>
        </is>
      </c>
      <c r="BY325" s="2" t="inlineStr">
        <is>
          <t>3</t>
        </is>
      </c>
      <c r="BZ325" s="2" t="inlineStr">
        <is>
          <t/>
        </is>
      </c>
      <c r="CA325" t="inlineStr">
        <is>
          <t>stosunek węgla pierwiastkowego emitowanego jako CO2 do węgla całkowitego zawartego w strumieniu materiałów wsadowych przed rozpoczęciem procesu emisji, wyrażony jako ułamek, przy czym CO emitowany do atmosfery traktuje się jako molowo równoważną ilość CO2</t>
        </is>
      </c>
      <c r="CB325" t="inlineStr">
        <is>
          <t/>
        </is>
      </c>
      <c r="CC325" t="inlineStr">
        <is>
          <t/>
        </is>
      </c>
      <c r="CD325" t="inlineStr">
        <is>
          <t/>
        </is>
      </c>
      <c r="CE325" t="inlineStr">
        <is>
          <t/>
        </is>
      </c>
      <c r="CF325" t="inlineStr">
        <is>
          <t/>
        </is>
      </c>
      <c r="CG325" t="inlineStr">
        <is>
          <t/>
        </is>
      </c>
      <c r="CH325" t="inlineStr">
        <is>
          <t/>
        </is>
      </c>
      <c r="CI325" t="inlineStr">
        <is>
          <t/>
        </is>
      </c>
      <c r="CJ325" t="inlineStr">
        <is>
          <t/>
        </is>
      </c>
      <c r="CK325" t="inlineStr">
        <is>
          <t/>
        </is>
      </c>
      <c r="CL325" t="inlineStr">
        <is>
          <t/>
        </is>
      </c>
      <c r="CM325" t="inlineStr">
        <is>
          <t/>
        </is>
      </c>
      <c r="CN325" s="2" t="inlineStr">
        <is>
          <t>faktor pretvorbe</t>
        </is>
      </c>
      <c r="CO325" s="2" t="inlineStr">
        <is>
          <t>3</t>
        </is>
      </c>
      <c r="CP325" s="2" t="inlineStr">
        <is>
          <t/>
        </is>
      </c>
      <c r="CQ325" t="inlineStr">
        <is>
          <t>delež ogljika, sproščenega kot CO&lt;sub&gt;2&lt;/sub&gt;, glede na skupni ogljik v &lt;a href="https://iate.europa.eu/entry/slideshow/1627291100054/2251210/sl" target="_blank"&gt;toku vira&lt;/a&gt; pred izvedbo procesa emisije, ki se izrazi kot frakcija, ob upoštevanju CO, sproščenega v ozračje kot molarna enakovredna količina CO&lt;sub&gt;2&lt;/sub&gt;</t>
        </is>
      </c>
      <c r="CR325" s="2" t="inlineStr">
        <is>
          <t>omvandlingsfaktor</t>
        </is>
      </c>
      <c r="CS325" s="2" t="inlineStr">
        <is>
          <t>3</t>
        </is>
      </c>
      <c r="CT325" s="2" t="inlineStr">
        <is>
          <t/>
        </is>
      </c>
      <c r="CU325" t="inlineStr">
        <is>
          <t>kvoten mellan kol utsläppt som koldioxid och det totala kolinnehållet i bränsle-/materialmängden innan utsläppsprocessen äger rum, uttryckt som en fraktion, där kolmonoxid (CO) som släpps ut i atmosfären anses som den likvärdiga molmängden koldioxid.</t>
        </is>
      </c>
    </row>
    <row r="326">
      <c r="A326" s="1" t="str">
        <f>HYPERLINK("https://iate.europa.eu/entry/result/777779/all", "777779")</f>
        <v>777779</v>
      </c>
      <c r="B326" t="inlineStr">
        <is>
          <t>INTERNATIONAL RELATIONS;TRANSPORT</t>
        </is>
      </c>
      <c r="C326" t="inlineStr">
        <is>
          <t>INTERNATIONAL RELATIONS|international affairs|international agreement;TRANSPORT|maritime and inland waterway transport|inland waterway transport|inland waterway shipping</t>
        </is>
      </c>
      <c r="D326" s="2" t="inlineStr">
        <is>
          <t>Манхаймска конвенция</t>
        </is>
      </c>
      <c r="E326" s="2" t="inlineStr">
        <is>
          <t>3</t>
        </is>
      </c>
      <c r="F326" s="2" t="inlineStr">
        <is>
          <t/>
        </is>
      </c>
      <c r="G326" t="inlineStr">
        <is>
          <t/>
        </is>
      </c>
      <c r="H326" s="2" t="inlineStr">
        <is>
          <t>Mannheimská úmluva|
úmluva pro plavbu na Rýně|
Revidovaná úmluva pro plavbu na Rýně|
Mannheimská úmluva o plavbě na Rýně</t>
        </is>
      </c>
      <c r="I326" s="2" t="inlineStr">
        <is>
          <t>3|
3|
3|
3</t>
        </is>
      </c>
      <c r="J326" s="2" t="inlineStr">
        <is>
          <t xml:space="preserve">|
|
|
</t>
        </is>
      </c>
      <c r="K326" t="inlineStr">
        <is>
          <t/>
        </is>
      </c>
      <c r="L326" s="2" t="inlineStr">
        <is>
          <t>den reviderede konvention om sejlads på Rhinen|
den reviderede konvention om rhinsejlads|
Mannheimkonventionen</t>
        </is>
      </c>
      <c r="M326" s="2" t="inlineStr">
        <is>
          <t>3|
3|
3</t>
        </is>
      </c>
      <c r="N326" s="2" t="inlineStr">
        <is>
          <t xml:space="preserve">|
|
</t>
        </is>
      </c>
      <c r="O326" t="inlineStr">
        <is>
          <t>konvention, der regulerer transport på Rhinen</t>
        </is>
      </c>
      <c r="P326" s="2" t="inlineStr">
        <is>
          <t>Revidierte Rheinschifffahrtsakte|
Mannheimer Akte|
Mannheimer Rheinschiffahrtsakte</t>
        </is>
      </c>
      <c r="Q326" s="2" t="inlineStr">
        <is>
          <t>3|
3|
3</t>
        </is>
      </c>
      <c r="R326" s="2" t="inlineStr">
        <is>
          <t xml:space="preserve">|
|
</t>
        </is>
      </c>
      <c r="S326" t="inlineStr">
        <is>
          <t>Akte, die das Rechtsregime des Rheins als Binnenschifffahrtsstraße und die Aufgaben der &lt;a href="https://iate.europa.eu/entry/result/780881/all" target="_blank"&gt;Zentralkommission für die Rheinschifffahrt&lt;/a&gt; festlegt</t>
        </is>
      </c>
      <c r="T326" s="2" t="inlineStr">
        <is>
          <t>Σύμβαση του Μανχάιμ|
αναθεωρημένη Σύμβαση για τη ναυσιπλοΐα στο Ρήνο|
Σύμβαση του Μάνχαϊμ για τη ναυσιπλοΐα στον Ρήνο|
αναθεωρημένη σύμβαση για τη ναυσιπλοΐα του Ρήνου</t>
        </is>
      </c>
      <c r="U326" s="2" t="inlineStr">
        <is>
          <t>3|
3|
3|
3</t>
        </is>
      </c>
      <c r="V326" s="2" t="inlineStr">
        <is>
          <t xml:space="preserve">|
|
|
</t>
        </is>
      </c>
      <c r="W326" t="inlineStr">
        <is>
          <t>σύμβαση για τον καθορισμό του νομικού καθεστώτος που διέπει τη χρήση του Ρήνου ως εσωτερικής πλωτής οδού για τη ναυσιπλοΐα και για τον καθορισμό των αρμοδιοτήτων της &lt;a href="https://iate.europa.eu/entry/result/780881/en-el" target="_blank"&gt;Κεντρικής Επιτροπής Ναυσιπλοΐας του Ρήνου&lt;/a&gt;</t>
        </is>
      </c>
      <c r="X326" s="2" t="inlineStr">
        <is>
          <t>Mannheim Convention|
Revised Convention for Rhine Navigation|
Revised Rhine Navigation Act|
Mannheim Act|
Revised Convention for the Navigation of the Rhine|
Mannheim Convention on Rhine Shipping|
revised Mannheim Convention of 17 October 1868 for the Navigation of the Rhine|
Convention of Mannheim</t>
        </is>
      </c>
      <c r="Y326" s="2" t="inlineStr">
        <is>
          <t>3|
3|
1|
1|
3|
1|
1|
3</t>
        </is>
      </c>
      <c r="Z326" s="2" t="inlineStr">
        <is>
          <t xml:space="preserve">|
|
|
|
|
|
|
</t>
        </is>
      </c>
      <c r="AA326" t="inlineStr">
        <is>
          <t>convention defining the legal scheme governing the use of the Rhine as an inland waterway for navigation and laying down the attributions of the &lt;a href="https://iate.europa.eu/entry/result/780881" target="_blank"&gt;Central Commission for the Navigation of the Rhine&lt;/a&gt;</t>
        </is>
      </c>
      <c r="AB326" s="2" t="inlineStr">
        <is>
          <t>Convenio revisado para la navegación del Rin|
Convenio revisado relativo a la navegación en el Rin|
Convenio de Mannheim</t>
        </is>
      </c>
      <c r="AC326" s="2" t="inlineStr">
        <is>
          <t>3|
3|
3</t>
        </is>
      </c>
      <c r="AD326" s="2" t="inlineStr">
        <is>
          <t xml:space="preserve">|
|
</t>
        </is>
      </c>
      <c r="AE326" t="inlineStr">
        <is>
          <t>Convenio que define el marco jurídico que rige la 
utilización del Rin como vía navegable interior y establece las 
atribuciones de la &lt;a href="https://iate.europa.eu/entry/result/780881/es" target="_blank"&gt;Comisión Central para la Navegación del Rin (CCNR)&lt;/a&gt;.</t>
        </is>
      </c>
      <c r="AF326" s="2" t="inlineStr">
        <is>
          <t>Reini laevaliikluse muudetud konventsioon</t>
        </is>
      </c>
      <c r="AG326" s="2" t="inlineStr">
        <is>
          <t>3</t>
        </is>
      </c>
      <c r="AH326" s="2" t="inlineStr">
        <is>
          <t/>
        </is>
      </c>
      <c r="AI326" t="inlineStr">
        <is>
          <t/>
        </is>
      </c>
      <c r="AJ326" s="2" t="inlineStr">
        <is>
          <t>Mannheimin yleissopimus|
Reinin vesiliikenteestä tehty tarkistettu yleissopimus</t>
        </is>
      </c>
      <c r="AK326" s="2" t="inlineStr">
        <is>
          <t>3|
3</t>
        </is>
      </c>
      <c r="AL326" s="2" t="inlineStr">
        <is>
          <t xml:space="preserve">|
</t>
        </is>
      </c>
      <c r="AM326" t="inlineStr">
        <is>
          <t/>
        </is>
      </c>
      <c r="AN326" s="2" t="inlineStr">
        <is>
          <t>Convention de Mannheim|
Convention révisée pour la navigation du Rhin</t>
        </is>
      </c>
      <c r="AO326" s="2" t="inlineStr">
        <is>
          <t>3|
3</t>
        </is>
      </c>
      <c r="AP326" s="2" t="inlineStr">
        <is>
          <t xml:space="preserve">|
</t>
        </is>
      </c>
      <c r="AQ326" t="inlineStr">
        <is>
          <t>convention définissant le régime juridique régissant l’utilisation du Rhin comme voie de navigation intérieure et fixant les attributions de la &lt;a href="https://www.ccr-zkr.org" target="_blank"&gt;Commission centrale pour la navigation du Rhin&lt;time datetime="6.12.2021"&gt; (6.12.2021)&lt;/time&gt;&lt;/a&gt;</t>
        </is>
      </c>
      <c r="AR326" s="2" t="inlineStr">
        <is>
          <t>Coinbhinsiún Mannheim|
an Coinbhinsiún Athbhreithnithe um Loingseoireacht na Réine</t>
        </is>
      </c>
      <c r="AS326" s="2" t="inlineStr">
        <is>
          <t>3|
3</t>
        </is>
      </c>
      <c r="AT326" s="2" t="inlineStr">
        <is>
          <t xml:space="preserve">|
</t>
        </is>
      </c>
      <c r="AU326" t="inlineStr">
        <is>
          <t/>
        </is>
      </c>
      <c r="AV326" s="2" t="inlineStr">
        <is>
          <t>Konvencija iz Mannheima|
Revidirana konvencija o plovidbi Rajnom|
Konvencija o plovidbi Rajnom</t>
        </is>
      </c>
      <c r="AW326" s="2" t="inlineStr">
        <is>
          <t>3|
3|
3</t>
        </is>
      </c>
      <c r="AX326" s="2" t="inlineStr">
        <is>
          <t xml:space="preserve">|
|
</t>
        </is>
      </c>
      <c r="AY326" t="inlineStr">
        <is>
          <t/>
        </is>
      </c>
      <c r="AZ326" s="2" t="inlineStr">
        <is>
          <t>felülvizsgált rajnai hajózási egyezmény</t>
        </is>
      </c>
      <c r="BA326" s="2" t="inlineStr">
        <is>
          <t>3</t>
        </is>
      </c>
      <c r="BB326" s="2" t="inlineStr">
        <is>
          <t/>
        </is>
      </c>
      <c r="BC326" t="inlineStr">
        <is>
          <t/>
        </is>
      </c>
      <c r="BD326" s="2" t="inlineStr">
        <is>
          <t>convenzione di Mannheim|
convenzione riveduta per la navigazione sul Reno|
atto di Mannheim|
convenzione di Mannheim relativa alla navigazione sul Reno</t>
        </is>
      </c>
      <c r="BE326" s="2" t="inlineStr">
        <is>
          <t>3|
3|
3|
3</t>
        </is>
      </c>
      <c r="BF326" s="2" t="inlineStr">
        <is>
          <t xml:space="preserve">|
|
|
</t>
        </is>
      </c>
      <c r="BG326" t="inlineStr">
        <is>
          <t>convenzione volta a garantire la libertà e la sicurezza della navigazione fluviale interna sul Reno adottata a Mannheim nel 1868 dai paesi membri della&lt;a href="https://iate.europa.eu/entry/result/780881/en-it" target="_blank"&gt; Commissione centrale per la navigazione sul Reno&lt;/a&gt;: Germania, Belgio, Francia, Paesi Bassi e Svizzera e aggiornata periodicamente</t>
        </is>
      </c>
      <c r="BH326" s="2" t="inlineStr">
        <is>
          <t>Peržiūrėta konvencija dėl laivybos Reinu|
Manheimo konvencija</t>
        </is>
      </c>
      <c r="BI326" s="2" t="inlineStr">
        <is>
          <t>3|
3</t>
        </is>
      </c>
      <c r="BJ326" s="2" t="inlineStr">
        <is>
          <t xml:space="preserve">|
</t>
        </is>
      </c>
      <c r="BK326" t="inlineStr">
        <is>
          <t/>
        </is>
      </c>
      <c r="BL326" s="2" t="inlineStr">
        <is>
          <t>Pārskatītā Konvencija par kuģošanu Reinā|
Manheimas konvencija</t>
        </is>
      </c>
      <c r="BM326" s="2" t="inlineStr">
        <is>
          <t>3|
3</t>
        </is>
      </c>
      <c r="BN326" s="2" t="inlineStr">
        <is>
          <t xml:space="preserve">|
</t>
        </is>
      </c>
      <c r="BO326" t="inlineStr">
        <is>
          <t/>
        </is>
      </c>
      <c r="BP326" s="2" t="inlineStr">
        <is>
          <t>Konvenzjoni ta' Mannheim dwar it-Tbaħħir fuq ir-Renu|
Konvenzjoni Riveduta għan-Navigazzjoni fuq ir-Renu|
Konvenzjoni ta' Mannheim|
Konvenzjoni għan-Navigazzjoni fuq ir-Renu</t>
        </is>
      </c>
      <c r="BQ326" s="2" t="inlineStr">
        <is>
          <t>3|
3|
3|
3</t>
        </is>
      </c>
      <c r="BR326" s="2" t="inlineStr">
        <is>
          <t xml:space="preserve">|
|
|
</t>
        </is>
      </c>
      <c r="BS326" t="inlineStr">
        <is>
          <t>konvenzjoni li tiddefinixxi l-iskema legali li tirregola l-użu tar-Renu bħala passaġġ fuq l-ilma intern għan-navigazzjoni u tistabbilixxi l-attributi tal-Kummissjoni Ċentrali għan-Navigazzjoni fuq ir-Renu</t>
        </is>
      </c>
      <c r="BT326" s="2" t="inlineStr">
        <is>
          <t>Akte van Mannheim|
HRA|
Herziene Rijnvaartakte van Mannheim|
Herziene Rijnvaartakte</t>
        </is>
      </c>
      <c r="BU326" s="2" t="inlineStr">
        <is>
          <t>3|
3|
3|
3</t>
        </is>
      </c>
      <c r="BV326" s="2" t="inlineStr">
        <is>
          <t xml:space="preserve">|
|
|
</t>
        </is>
      </c>
      <c r="BW326" t="inlineStr">
        <is>
          <t>akte getekend op 17 oktober 1868 met als uitgangspunten:&lt;br&gt;- vrijheid van scheepsvaart op de Rijn en zijn uitmondingen van Bazel tot in de open zee,&lt;br&gt;- gelijke behandeling van alle schepen en schippers,&lt;br&gt;- vrijstelling van belastingen die met de scheepvaart samenhangen,&lt;br&gt;- vereenvoudiging van de douaneafhandeling,&lt;br&gt;- verplichting voor de staten de rivier te verbeteren en te onderhouden,&lt;br&gt;- uniforme voorschriften met betrekking tot de veiligheid van schip en scheepvaart,&lt;br&gt;- gemeenschappelijke rechtspraak voor scheepvaartzaken en Rijnvaartrechtbanken,&lt;br&gt;- bezwaarschriftprocedure bij de Centrale Commissie met betrekking tot het naleven van de Akte van Mannheim en de uitvoeringsbepalingen</t>
        </is>
      </c>
      <c r="BX326" s="2" t="inlineStr">
        <is>
          <t>konwencja z Mannheim|
konwenca z Mannheim w sprawie żeglugi po Renie|
poprawiona Konwencja w sprawie żeglugi po Renie|
poprawiona Konwencja o żegludze na Renie</t>
        </is>
      </c>
      <c r="BY326" s="2" t="inlineStr">
        <is>
          <t>3|
3|
3|
3</t>
        </is>
      </c>
      <c r="BZ326" s="2" t="inlineStr">
        <is>
          <t xml:space="preserve">|
|
|
</t>
        </is>
      </c>
      <c r="CA326" t="inlineStr">
        <is>
          <t>konwencja gwarantująca swobodę żeglugi po Renie i jego dorzeczu od Bazylei aż po otwarte morze, w obu kierunkach, statkom wszystkich państw, dla potrzeb transportu towarów i osób, z zastrzeżeniem spełnienia postanowień konwencji i środków przewidzianych dla zapewnienia ogólnego bezpieczeństwa</t>
        </is>
      </c>
      <c r="CB326" s="2" t="inlineStr">
        <is>
          <t>Convenção Revista para a Navegação do Reno|
Convenção de Manheim</t>
        </is>
      </c>
      <c r="CC326" s="2" t="inlineStr">
        <is>
          <t>3|
3</t>
        </is>
      </c>
      <c r="CD326" s="2" t="inlineStr">
        <is>
          <t xml:space="preserve">|
</t>
        </is>
      </c>
      <c r="CE326" t="inlineStr">
        <is>
          <t>Convenção resultante da revisão da Convenção relativa à Navegação do Reno concluída em 31.3.1831 (Convenção de Mogúncia) e fazendo atualmente parte integrante da Convenção de alteração concluída em Estrasburgo em 31.3.1963.</t>
        </is>
      </c>
      <c r="CF326" s="2" t="inlineStr">
        <is>
          <t>Convenția de la Mannheim</t>
        </is>
      </c>
      <c r="CG326" s="2" t="inlineStr">
        <is>
          <t>3</t>
        </is>
      </c>
      <c r="CH326" s="2" t="inlineStr">
        <is>
          <t/>
        </is>
      </c>
      <c r="CI326" t="inlineStr">
        <is>
          <t/>
        </is>
      </c>
      <c r="CJ326" s="2" t="inlineStr">
        <is>
          <t>Revidovaný dohovor o plavbe na Rýne|
Mannheimský dohovor</t>
        </is>
      </c>
      <c r="CK326" s="2" t="inlineStr">
        <is>
          <t>3|
3</t>
        </is>
      </c>
      <c r="CL326" s="2" t="inlineStr">
        <is>
          <t xml:space="preserve">|
</t>
        </is>
      </c>
      <c r="CM326" t="inlineStr">
        <is>
          <t>dohovor, ktorým sa vymedzuje právny režim, ktorým sa riadi využívanie Rýna ako vnútrozemskej vodnej cesty na plavbu a ktorým sa stanovujú právomoci &lt;a href="https://iate.europa.eu/entry/result/780881/sk" target="_blank"&gt;Ústrednej komisie pre plavbu na Rýne&lt;/a&gt;</t>
        </is>
      </c>
      <c r="CN326" s="2" t="inlineStr">
        <is>
          <t>Mannheimska konvencija|
revidirana Konvencija o plovbi po Renu</t>
        </is>
      </c>
      <c r="CO326" s="2" t="inlineStr">
        <is>
          <t>3|
3</t>
        </is>
      </c>
      <c r="CP326" s="2" t="inlineStr">
        <is>
          <t xml:space="preserve">|
</t>
        </is>
      </c>
      <c r="CQ326" t="inlineStr">
        <is>
          <t/>
        </is>
      </c>
      <c r="CR326" s="2" t="inlineStr">
        <is>
          <t>reviderade konventionen om sjöfarten på Rhen|
den reviderade konventionen för sjöfarten på Rhen|
Mannheimkonventionen</t>
        </is>
      </c>
      <c r="CS326" s="2" t="inlineStr">
        <is>
          <t>3|
3|
3</t>
        </is>
      </c>
      <c r="CT326" s="2" t="inlineStr">
        <is>
          <t xml:space="preserve">preferred|
|
</t>
        </is>
      </c>
      <c r="CU326" t="inlineStr">
        <is>
          <t/>
        </is>
      </c>
    </row>
    <row r="327">
      <c r="A327" s="1" t="str">
        <f>HYPERLINK("https://iate.europa.eu/entry/result/3599815/all", "3599815")</f>
        <v>3599815</v>
      </c>
      <c r="B327" t="inlineStr">
        <is>
          <t>ENVIRONMENT</t>
        </is>
      </c>
      <c r="C327" t="inlineStr">
        <is>
          <t>ENVIRONMENT|deterioration of the environment|nuisance|pollutant|atmospheric pollutant|greenhouse gas</t>
        </is>
      </c>
      <c r="D327" t="inlineStr">
        <is>
          <t/>
        </is>
      </c>
      <c r="E327" t="inlineStr">
        <is>
          <t/>
        </is>
      </c>
      <c r="F327" t="inlineStr">
        <is>
          <t/>
        </is>
      </c>
      <c r="G327" t="inlineStr">
        <is>
          <t/>
        </is>
      </c>
      <c r="H327" t="inlineStr">
        <is>
          <t/>
        </is>
      </c>
      <c r="I327" t="inlineStr">
        <is>
          <t/>
        </is>
      </c>
      <c r="J327" t="inlineStr">
        <is>
          <t/>
        </is>
      </c>
      <c r="K327" t="inlineStr">
        <is>
          <t/>
        </is>
      </c>
      <c r="L327" t="inlineStr">
        <is>
          <t/>
        </is>
      </c>
      <c r="M327" t="inlineStr">
        <is>
          <t/>
        </is>
      </c>
      <c r="N327" t="inlineStr">
        <is>
          <t/>
        </is>
      </c>
      <c r="O327" t="inlineStr">
        <is>
          <t/>
        </is>
      </c>
      <c r="P327" t="inlineStr">
        <is>
          <t/>
        </is>
      </c>
      <c r="Q327" t="inlineStr">
        <is>
          <t/>
        </is>
      </c>
      <c r="R327" t="inlineStr">
        <is>
          <t/>
        </is>
      </c>
      <c r="S327" t="inlineStr">
        <is>
          <t/>
        </is>
      </c>
      <c r="T327" t="inlineStr">
        <is>
          <t/>
        </is>
      </c>
      <c r="U327" t="inlineStr">
        <is>
          <t/>
        </is>
      </c>
      <c r="V327" t="inlineStr">
        <is>
          <t/>
        </is>
      </c>
      <c r="W327" t="inlineStr">
        <is>
          <t/>
        </is>
      </c>
      <c r="X327" s="2" t="inlineStr">
        <is>
          <t>greenhouse gas emissions savings</t>
        </is>
      </c>
      <c r="Y327" s="2" t="inlineStr">
        <is>
          <t>3</t>
        </is>
      </c>
      <c r="Z327" s="2" t="inlineStr">
        <is>
          <t/>
        </is>
      </c>
      <c r="AA327" t="inlineStr">
        <is>
          <t/>
        </is>
      </c>
      <c r="AB327" s="2" t="inlineStr">
        <is>
          <t>reducción de las emisiones de gases de efecto invernadero</t>
        </is>
      </c>
      <c r="AC327" s="2" t="inlineStr">
        <is>
          <t>3</t>
        </is>
      </c>
      <c r="AD327" s="2" t="inlineStr">
        <is>
          <t/>
        </is>
      </c>
      <c r="AE327" t="inlineStr">
        <is>
          <t/>
        </is>
      </c>
      <c r="AF327" s="2" t="inlineStr">
        <is>
          <t>kasvuhoonegaaside heitkoguste vähenemine|
kasvuhoonegaaside heitkoguste vähendamine</t>
        </is>
      </c>
      <c r="AG327" s="2" t="inlineStr">
        <is>
          <t>3|
3</t>
        </is>
      </c>
      <c r="AH327" s="2" t="inlineStr">
        <is>
          <t xml:space="preserve">|
</t>
        </is>
      </c>
      <c r="AI327" t="inlineStr">
        <is>
          <t/>
        </is>
      </c>
      <c r="AJ327" t="inlineStr">
        <is>
          <t/>
        </is>
      </c>
      <c r="AK327" t="inlineStr">
        <is>
          <t/>
        </is>
      </c>
      <c r="AL327" t="inlineStr">
        <is>
          <t/>
        </is>
      </c>
      <c r="AM327" t="inlineStr">
        <is>
          <t/>
        </is>
      </c>
      <c r="AN327" t="inlineStr">
        <is>
          <t/>
        </is>
      </c>
      <c r="AO327" t="inlineStr">
        <is>
          <t/>
        </is>
      </c>
      <c r="AP327" t="inlineStr">
        <is>
          <t/>
        </is>
      </c>
      <c r="AQ327" t="inlineStr">
        <is>
          <t/>
        </is>
      </c>
      <c r="AR327" s="2" t="inlineStr">
        <is>
          <t>laghduithe ar astaíochtaí gás ceaptha teasa|
coigiltis astaíochtaí gás ceaptha teasa</t>
        </is>
      </c>
      <c r="AS327" s="2" t="inlineStr">
        <is>
          <t>3|
3</t>
        </is>
      </c>
      <c r="AT327" s="2" t="inlineStr">
        <is>
          <t xml:space="preserve">|
</t>
        </is>
      </c>
      <c r="AU327" t="inlineStr">
        <is>
          <t/>
        </is>
      </c>
      <c r="AV327" t="inlineStr">
        <is>
          <t/>
        </is>
      </c>
      <c r="AW327" t="inlineStr">
        <is>
          <t/>
        </is>
      </c>
      <c r="AX327" t="inlineStr">
        <is>
          <t/>
        </is>
      </c>
      <c r="AY327" t="inlineStr">
        <is>
          <t/>
        </is>
      </c>
      <c r="AZ327" t="inlineStr">
        <is>
          <t/>
        </is>
      </c>
      <c r="BA327" t="inlineStr">
        <is>
          <t/>
        </is>
      </c>
      <c r="BB327" t="inlineStr">
        <is>
          <t/>
        </is>
      </c>
      <c r="BC327" t="inlineStr">
        <is>
          <t/>
        </is>
      </c>
      <c r="BD327" t="inlineStr">
        <is>
          <t/>
        </is>
      </c>
      <c r="BE327" t="inlineStr">
        <is>
          <t/>
        </is>
      </c>
      <c r="BF327" t="inlineStr">
        <is>
          <t/>
        </is>
      </c>
      <c r="BG327" t="inlineStr">
        <is>
          <t/>
        </is>
      </c>
      <c r="BH327" t="inlineStr">
        <is>
          <t/>
        </is>
      </c>
      <c r="BI327" t="inlineStr">
        <is>
          <t/>
        </is>
      </c>
      <c r="BJ327" t="inlineStr">
        <is>
          <t/>
        </is>
      </c>
      <c r="BK327" t="inlineStr">
        <is>
          <t/>
        </is>
      </c>
      <c r="BL327" s="2" t="inlineStr">
        <is>
          <t>siltumnīcefekta gāzu emisiju aiztaupījums</t>
        </is>
      </c>
      <c r="BM327" s="2" t="inlineStr">
        <is>
          <t>3</t>
        </is>
      </c>
      <c r="BN327" s="2" t="inlineStr">
        <is>
          <t/>
        </is>
      </c>
      <c r="BO327" t="inlineStr">
        <is>
          <t/>
        </is>
      </c>
      <c r="BP327" s="2" t="inlineStr">
        <is>
          <t>(i)ffrankar tal-emissjonijiet ta’ gassijiet serra</t>
        </is>
      </c>
      <c r="BQ327" s="2" t="inlineStr">
        <is>
          <t>3</t>
        </is>
      </c>
      <c r="BR327" s="2" t="inlineStr">
        <is>
          <t/>
        </is>
      </c>
      <c r="BS327" t="inlineStr">
        <is>
          <t/>
        </is>
      </c>
      <c r="BT327" t="inlineStr">
        <is>
          <t/>
        </is>
      </c>
      <c r="BU327" t="inlineStr">
        <is>
          <t/>
        </is>
      </c>
      <c r="BV327" t="inlineStr">
        <is>
          <t/>
        </is>
      </c>
      <c r="BW327" t="inlineStr">
        <is>
          <t/>
        </is>
      </c>
      <c r="BX327" s="2" t="inlineStr">
        <is>
          <t>ograniczenia emisji gazów cieplarnianych</t>
        </is>
      </c>
      <c r="BY327" s="2" t="inlineStr">
        <is>
          <t>3</t>
        </is>
      </c>
      <c r="BZ327" s="2" t="inlineStr">
        <is>
          <t/>
        </is>
      </c>
      <c r="CA327" t="inlineStr">
        <is>
          <t/>
        </is>
      </c>
      <c r="CB327" t="inlineStr">
        <is>
          <t/>
        </is>
      </c>
      <c r="CC327" t="inlineStr">
        <is>
          <t/>
        </is>
      </c>
      <c r="CD327" t="inlineStr">
        <is>
          <t/>
        </is>
      </c>
      <c r="CE327" t="inlineStr">
        <is>
          <t/>
        </is>
      </c>
      <c r="CF327" t="inlineStr">
        <is>
          <t/>
        </is>
      </c>
      <c r="CG327" t="inlineStr">
        <is>
          <t/>
        </is>
      </c>
      <c r="CH327" t="inlineStr">
        <is>
          <t/>
        </is>
      </c>
      <c r="CI327" t="inlineStr">
        <is>
          <t/>
        </is>
      </c>
      <c r="CJ327" t="inlineStr">
        <is>
          <t/>
        </is>
      </c>
      <c r="CK327" t="inlineStr">
        <is>
          <t/>
        </is>
      </c>
      <c r="CL327" t="inlineStr">
        <is>
          <t/>
        </is>
      </c>
      <c r="CM327" t="inlineStr">
        <is>
          <t/>
        </is>
      </c>
      <c r="CN327" s="2" t="inlineStr">
        <is>
          <t>prihranki emisij toplogrednih plinov</t>
        </is>
      </c>
      <c r="CO327" s="2" t="inlineStr">
        <is>
          <t>3</t>
        </is>
      </c>
      <c r="CP327" s="2" t="inlineStr">
        <is>
          <t/>
        </is>
      </c>
      <c r="CQ327" t="inlineStr">
        <is>
          <t/>
        </is>
      </c>
      <c r="CR327" t="inlineStr">
        <is>
          <t/>
        </is>
      </c>
      <c r="CS327" t="inlineStr">
        <is>
          <t/>
        </is>
      </c>
      <c r="CT327" t="inlineStr">
        <is>
          <t/>
        </is>
      </c>
      <c r="CU327" t="inlineStr">
        <is>
          <t/>
        </is>
      </c>
    </row>
    <row r="328">
      <c r="A328" s="1" t="str">
        <f>HYPERLINK("https://iate.europa.eu/entry/result/1492991/all", "1492991")</f>
        <v>1492991</v>
      </c>
      <c r="B328" t="inlineStr">
        <is>
          <t>ECONOMICS</t>
        </is>
      </c>
      <c r="C328" t="inlineStr">
        <is>
          <t>ECONOMICS</t>
        </is>
      </c>
      <c r="D328" s="2" t="inlineStr">
        <is>
          <t>първичен сектор</t>
        </is>
      </c>
      <c r="E328" s="2" t="inlineStr">
        <is>
          <t>3</t>
        </is>
      </c>
      <c r="F328" s="2" t="inlineStr">
        <is>
          <t/>
        </is>
      </c>
      <c r="G328" t="inlineStr">
        <is>
          <t/>
        </is>
      </c>
      <c r="H328" s="2" t="inlineStr">
        <is>
          <t>primární sektor</t>
        </is>
      </c>
      <c r="I328" s="2" t="inlineStr">
        <is>
          <t>3</t>
        </is>
      </c>
      <c r="J328" s="2" t="inlineStr">
        <is>
          <t/>
        </is>
      </c>
      <c r="K328" t="inlineStr">
        <is>
          <t>odvětví ekonomiky, které se podílí na těžbě a sběru přírodních zdrojů</t>
        </is>
      </c>
      <c r="L328" s="2" t="inlineStr">
        <is>
          <t>primær sektor</t>
        </is>
      </c>
      <c r="M328" s="2" t="inlineStr">
        <is>
          <t>3</t>
        </is>
      </c>
      <c r="N328" s="2" t="inlineStr">
        <is>
          <t/>
        </is>
      </c>
      <c r="O328" t="inlineStr">
        <is>
          <t/>
        </is>
      </c>
      <c r="P328" s="2" t="inlineStr">
        <is>
          <t>Primärsektor</t>
        </is>
      </c>
      <c r="Q328" s="2" t="inlineStr">
        <is>
          <t>3</t>
        </is>
      </c>
      <c r="R328" s="2" t="inlineStr">
        <is>
          <t/>
        </is>
      </c>
      <c r="S328" t="inlineStr">
        <is>
          <t>Sektor der volkswirtschaftlichen Produktion, der die land- und forstwirtschaftliche Produktion sowie die Fischerei erfasst</t>
        </is>
      </c>
      <c r="T328" s="2" t="inlineStr">
        <is>
          <t>πρωτογενής τομέας</t>
        </is>
      </c>
      <c r="U328" s="2" t="inlineStr">
        <is>
          <t>3</t>
        </is>
      </c>
      <c r="V328" s="2" t="inlineStr">
        <is>
          <t/>
        </is>
      </c>
      <c r="W328" t="inlineStr">
        <is>
          <t>το τμήμα της οικονομίας μιας χώρας ή μιας περιοχής που χρηαιμοποιεί απευθείας τους φυσικούς πόρους και συμπεριλμβάνει κλάδους όπως η γεωργία, η δασοκομία, η αλιεία και η εξόρυξη μετάλλων και καυσίμων</t>
        </is>
      </c>
      <c r="X328" s="2" t="inlineStr">
        <is>
          <t>primary sector</t>
        </is>
      </c>
      <c r="Y328" s="2" t="inlineStr">
        <is>
          <t>3</t>
        </is>
      </c>
      <c r="Z328" s="2" t="inlineStr">
        <is>
          <t/>
        </is>
      </c>
      <c r="AA328" t="inlineStr">
        <is>
          <t>part of a country's or region's economy that makes direct use of natural resources, including agriculture, forestry, fishing and the fuel, metal and mining industries</t>
        </is>
      </c>
      <c r="AB328" s="2" t="inlineStr">
        <is>
          <t>sector primario</t>
        </is>
      </c>
      <c r="AC328" s="2" t="inlineStr">
        <is>
          <t>3</t>
        </is>
      </c>
      <c r="AD328" s="2" t="inlineStr">
        <is>
          <t/>
        </is>
      </c>
      <c r="AE328" t="inlineStr">
        <is>
          <t>Sector de la economía compuesto por empresas que desarrollan su actividad con factores 
productivos que provienen de la naturaleza, como la pesca, ganadería, 
agricultura o minería.</t>
        </is>
      </c>
      <c r="AF328" s="2" t="inlineStr">
        <is>
          <t>primaarsektor</t>
        </is>
      </c>
      <c r="AG328" s="2" t="inlineStr">
        <is>
          <t>3</t>
        </is>
      </c>
      <c r="AH328" s="2" t="inlineStr">
        <is>
          <t/>
        </is>
      </c>
      <c r="AI328" t="inlineStr">
        <is>
          <t>hõlmab põllumajanduse, jahinduse ja metsamajanduse ning kalapüügi tegevusala</t>
        </is>
      </c>
      <c r="AJ328" s="2" t="inlineStr">
        <is>
          <t>alkutuotanto|
primäärisektori</t>
        </is>
      </c>
      <c r="AK328" s="2" t="inlineStr">
        <is>
          <t>3|
3</t>
        </is>
      </c>
      <c r="AL328" s="2" t="inlineStr">
        <is>
          <t xml:space="preserve">|
</t>
        </is>
      </c>
      <c r="AM328" t="inlineStr">
        <is>
          <t>luonnosta otettavien jalostamattomien raaka-aineiden tuotanto, johon kuuluvat esim. maa- ja metsätalous, kaivostyö ja kalastus</t>
        </is>
      </c>
      <c r="AN328" s="2" t="inlineStr">
        <is>
          <t>secteur primaire</t>
        </is>
      </c>
      <c r="AO328" s="2" t="inlineStr">
        <is>
          <t>3</t>
        </is>
      </c>
      <c r="AP328" s="2" t="inlineStr">
        <is>
          <t/>
        </is>
      </c>
      <c r="AQ328" t="inlineStr">
        <is>
          <t>secteur de l'économie regroupant l'ensemble des activités dont la finalité consiste en une exploitation des ressources naturelles : agriculture, aquaculture, pêche, forêts, mines, gisements.</t>
        </is>
      </c>
      <c r="AR328" s="2" t="inlineStr">
        <is>
          <t>earnáil phríomhúil</t>
        </is>
      </c>
      <c r="AS328" s="2" t="inlineStr">
        <is>
          <t>3</t>
        </is>
      </c>
      <c r="AT328" s="2" t="inlineStr">
        <is>
          <t/>
        </is>
      </c>
      <c r="AU328" t="inlineStr">
        <is>
          <t/>
        </is>
      </c>
      <c r="AV328" s="2" t="inlineStr">
        <is>
          <t>primarni sektor</t>
        </is>
      </c>
      <c r="AW328" s="2" t="inlineStr">
        <is>
          <t>3</t>
        </is>
      </c>
      <c r="AX328" s="2" t="inlineStr">
        <is>
          <t/>
        </is>
      </c>
      <c r="AY328" t="inlineStr">
        <is>
          <t/>
        </is>
      </c>
      <c r="AZ328" s="2" t="inlineStr">
        <is>
          <t>primer szektor</t>
        </is>
      </c>
      <c r="BA328" s="2" t="inlineStr">
        <is>
          <t>3</t>
        </is>
      </c>
      <c r="BB328" s="2" t="inlineStr">
        <is>
          <t/>
        </is>
      </c>
      <c r="BC328" t="inlineStr">
        <is>
          <t>a nemzetgazdaság három fő ágazatcsoportjának egyike, amely a kitermelőipart, a mezőgazdaságot és az erdőgazdálkodás vízgazdálkodást foglalja magába</t>
        </is>
      </c>
      <c r="BD328" s="2" t="inlineStr">
        <is>
          <t>settore primario</t>
        </is>
      </c>
      <c r="BE328" s="2" t="inlineStr">
        <is>
          <t>3</t>
        </is>
      </c>
      <c r="BF328" s="2" t="inlineStr">
        <is>
          <t/>
        </is>
      </c>
      <c r="BG328" t="inlineStr">
        <is>
          <t>settore economico che descrive tutte le industrie impegnate nell’estrazione di risorse naturali o nella produzione di materie prime e include settori come la silvicoltura, l’estrazione mineraria, l’agricoltura o la pesca</t>
        </is>
      </c>
      <c r="BH328" s="2" t="inlineStr">
        <is>
          <t>pirminis sektorius</t>
        </is>
      </c>
      <c r="BI328" s="2" t="inlineStr">
        <is>
          <t>3</t>
        </is>
      </c>
      <c r="BJ328" s="2" t="inlineStr">
        <is>
          <t/>
        </is>
      </c>
      <c r="BK328" t="inlineStr">
        <is>
          <t/>
        </is>
      </c>
      <c r="BL328" s="2" t="inlineStr">
        <is>
          <t>primārais sektors</t>
        </is>
      </c>
      <c r="BM328" s="2" t="inlineStr">
        <is>
          <t>3</t>
        </is>
      </c>
      <c r="BN328" s="2" t="inlineStr">
        <is>
          <t/>
        </is>
      </c>
      <c r="BO328" t="inlineStr">
        <is>
          <t/>
        </is>
      </c>
      <c r="BP328" s="2" t="inlineStr">
        <is>
          <t>settur primarju</t>
        </is>
      </c>
      <c r="BQ328" s="2" t="inlineStr">
        <is>
          <t>3</t>
        </is>
      </c>
      <c r="BR328" s="2" t="inlineStr">
        <is>
          <t/>
        </is>
      </c>
      <c r="BS328" t="inlineStr">
        <is>
          <t>parti mill-ekonomija ta' pajjiż jew reġjun li tagħmel l-użu dirett tar-riżorsi naturali, inklużu l-agrikoltura, il-forestrija, is-sajd u l-industriji tal-fjuwil, tal-metall u tal-imminar</t>
        </is>
      </c>
      <c r="BT328" s="2" t="inlineStr">
        <is>
          <t>primaire sector</t>
        </is>
      </c>
      <c r="BU328" s="2" t="inlineStr">
        <is>
          <t>3</t>
        </is>
      </c>
      <c r="BV328" s="2" t="inlineStr">
        <is>
          <t/>
        </is>
      </c>
      <c r="BW328" t="inlineStr">
        <is>
          <t>economische sector die gericht is op het verbouwen, produceren en leveren van voedsel, alsook op het delven en leveren van grondstoffen</t>
        </is>
      </c>
      <c r="BX328" s="2" t="inlineStr">
        <is>
          <t>sektor pierwotny</t>
        </is>
      </c>
      <c r="BY328" s="2" t="inlineStr">
        <is>
          <t>3</t>
        </is>
      </c>
      <c r="BZ328" s="2" t="inlineStr">
        <is>
          <t/>
        </is>
      </c>
      <c r="CA328" t="inlineStr">
        <is>
          <t/>
        </is>
      </c>
      <c r="CB328" s="2" t="inlineStr">
        <is>
          <t>setor primário</t>
        </is>
      </c>
      <c r="CC328" s="2" t="inlineStr">
        <is>
          <t>3</t>
        </is>
      </c>
      <c r="CD328" s="2" t="inlineStr">
        <is>
          <t/>
        </is>
      </c>
      <c r="CE328" t="inlineStr">
        <is>
          <t>Parte da economia de um país ou região que utiliza diretamente os recursos naturais, incluindo a agricultura, a silvicultura, a pesca e as indústrias de combustíveis, metalúrgicas e mineiras.</t>
        </is>
      </c>
      <c r="CF328" s="2" t="inlineStr">
        <is>
          <t>sectorul primar</t>
        </is>
      </c>
      <c r="CG328" s="2" t="inlineStr">
        <is>
          <t>3</t>
        </is>
      </c>
      <c r="CH328" s="2" t="inlineStr">
        <is>
          <t/>
        </is>
      </c>
      <c r="CI328" t="inlineStr">
        <is>
          <t>Sector primar = ansamblu de activități economice
producător de materii prime (agricultura și industriile extractive).</t>
        </is>
      </c>
      <c r="CJ328" s="2" t="inlineStr">
        <is>
          <t>primárny sektor</t>
        </is>
      </c>
      <c r="CK328" s="2" t="inlineStr">
        <is>
          <t>3</t>
        </is>
      </c>
      <c r="CL328" s="2" t="inlineStr">
        <is>
          <t/>
        </is>
      </c>
      <c r="CM328" t="inlineStr">
        <is>
          <t>najvýznamnejší sektor ekonomiky štátu alebo regiónu tvorený odvetviami produkujúcimi základné suroviny a materiály, ako je ťažobný priemysel,
poľnohospodárstvo,
lesníctvo,
energetika</t>
        </is>
      </c>
      <c r="CN328" s="2" t="inlineStr">
        <is>
          <t>primarni sektor</t>
        </is>
      </c>
      <c r="CO328" s="2" t="inlineStr">
        <is>
          <t>3</t>
        </is>
      </c>
      <c r="CP328" s="2" t="inlineStr">
        <is>
          <t/>
        </is>
      </c>
      <c r="CQ328" t="inlineStr">
        <is>
          <t>&lt;div&gt;del gospodarstva, ki obsega primarne dejavnosti, tj. dejavnosti, ki izkoriščajo naravne vire, npr. kmetijstvo, lov, gozdarstvo, ribištvo&lt;/div&gt;</t>
        </is>
      </c>
      <c r="CR328" s="2" t="inlineStr">
        <is>
          <t>primärsektor|
primär sektor</t>
        </is>
      </c>
      <c r="CS328" s="2" t="inlineStr">
        <is>
          <t>3|
3</t>
        </is>
      </c>
      <c r="CT328" s="2" t="inlineStr">
        <is>
          <t xml:space="preserve">|
</t>
        </is>
      </c>
      <c r="CU328" t="inlineStr">
        <is>
          <t/>
        </is>
      </c>
    </row>
    <row r="329">
      <c r="A329" s="1" t="str">
        <f>HYPERLINK("https://iate.europa.eu/entry/result/1681868/all", "1681868")</f>
        <v>1681868</v>
      </c>
      <c r="B329" t="inlineStr">
        <is>
          <t>TRANSPORT;FINANCE;ENVIRONMENT</t>
        </is>
      </c>
      <c r="C329" t="inlineStr">
        <is>
          <t>TRANSPORT|air and space transport|air transport;FINANCE|taxation;ENVIRONMENT|environmental policy|climate change policy|adaptation to climate change</t>
        </is>
      </c>
      <c r="D329" s="2" t="inlineStr">
        <is>
          <t>данък върху авиационното гориво</t>
        </is>
      </c>
      <c r="E329" s="2" t="inlineStr">
        <is>
          <t>3</t>
        </is>
      </c>
      <c r="F329" s="2" t="inlineStr">
        <is>
          <t/>
        </is>
      </c>
      <c r="G329" t="inlineStr">
        <is>
          <t/>
        </is>
      </c>
      <c r="H329" s="2" t="inlineStr">
        <is>
          <t>daň z leteckých pohonných hmot|
daň z leteckého paliva</t>
        </is>
      </c>
      <c r="I329" s="2" t="inlineStr">
        <is>
          <t>3|
3</t>
        </is>
      </c>
      <c r="J329" s="2" t="inlineStr">
        <is>
          <t xml:space="preserve">|
</t>
        </is>
      </c>
      <c r="K329" t="inlineStr">
        <is>
          <t/>
        </is>
      </c>
      <c r="L329" s="2" t="inlineStr">
        <is>
          <t>brændstofafgift på petroleum|
flybrændstofafgift|
afgift på flybrændstof</t>
        </is>
      </c>
      <c r="M329" s="2" t="inlineStr">
        <is>
          <t>3|
3|
3</t>
        </is>
      </c>
      <c r="N329" s="2" t="inlineStr">
        <is>
          <t xml:space="preserve">|
|
</t>
        </is>
      </c>
      <c r="O329" t="inlineStr">
        <is>
          <t/>
        </is>
      </c>
      <c r="P329" s="2" t="inlineStr">
        <is>
          <t>Kerosinsteuer|
Flugkraftstoffsteuer</t>
        </is>
      </c>
      <c r="Q329" s="2" t="inlineStr">
        <is>
          <t>3|
3</t>
        </is>
      </c>
      <c r="R329" s="2" t="inlineStr">
        <is>
          <t xml:space="preserve">|
</t>
        </is>
      </c>
      <c r="S329" t="inlineStr">
        <is>
          <t>Steuer, die auf den Verkauf von Flugkraftstoff erhoben wird</t>
        </is>
      </c>
      <c r="T329" s="2" t="inlineStr">
        <is>
          <t>φόρος καυσίμων για τις αεροπορικές μεταφορές|
φόρος κηροζίνης|
φόρος καυσίμων για την κηροζίνη</t>
        </is>
      </c>
      <c r="U329" s="2" t="inlineStr">
        <is>
          <t>2|
3|
3</t>
        </is>
      </c>
      <c r="V329" s="2" t="inlineStr">
        <is>
          <t xml:space="preserve">|
|
</t>
        </is>
      </c>
      <c r="W329" t="inlineStr">
        <is>
          <t/>
        </is>
      </c>
      <c r="X329" s="2" t="inlineStr">
        <is>
          <t>aviation fuel tax|
kerosene fuel tax</t>
        </is>
      </c>
      <c r="Y329" s="2" t="inlineStr">
        <is>
          <t>3|
3</t>
        </is>
      </c>
      <c r="Z329" s="2" t="inlineStr">
        <is>
          <t xml:space="preserve">|
</t>
        </is>
      </c>
      <c r="AA329" t="inlineStr">
        <is>
          <t>tax on sales of aviation fuel</t>
        </is>
      </c>
      <c r="AB329" s="2" t="inlineStr">
        <is>
          <t>impuesto sobre el queroseno|
impuesto sobre el combustible de aviación</t>
        </is>
      </c>
      <c r="AC329" s="2" t="inlineStr">
        <is>
          <t>3|
3</t>
        </is>
      </c>
      <c r="AD329" s="2" t="inlineStr">
        <is>
          <t xml:space="preserve">|
</t>
        </is>
      </c>
      <c r="AE329" t="inlineStr">
        <is>
          <t>Impuesto aplicable al combustible utilizado en el sector de la aviación.</t>
        </is>
      </c>
      <c r="AF329" s="2" t="inlineStr">
        <is>
          <t>lennukikütuse maks</t>
        </is>
      </c>
      <c r="AG329" s="2" t="inlineStr">
        <is>
          <t>3</t>
        </is>
      </c>
      <c r="AH329" s="2" t="inlineStr">
        <is>
          <t/>
        </is>
      </c>
      <c r="AI329" t="inlineStr">
        <is>
          <t/>
        </is>
      </c>
      <c r="AJ329" s="2" t="inlineStr">
        <is>
          <t>lentopetrolivero|
lentopolttoainevero</t>
        </is>
      </c>
      <c r="AK329" s="2" t="inlineStr">
        <is>
          <t>3|
3</t>
        </is>
      </c>
      <c r="AL329" s="2" t="inlineStr">
        <is>
          <t xml:space="preserve">|
</t>
        </is>
      </c>
      <c r="AM329" t="inlineStr">
        <is>
          <t>lentopolttoaineen myynnistä kannettava vero</t>
        </is>
      </c>
      <c r="AN329" s="2" t="inlineStr">
        <is>
          <t>taxe sur le kérosène|
taxe sur le carburant d'aviation|
droit d'accise sur le kérosène</t>
        </is>
      </c>
      <c r="AO329" s="2" t="inlineStr">
        <is>
          <t>3|
3|
3</t>
        </is>
      </c>
      <c r="AP329" s="2" t="inlineStr">
        <is>
          <t xml:space="preserve">|
|
</t>
        </is>
      </c>
      <c r="AQ329" t="inlineStr">
        <is>
          <t>taxe sur les ventes de carburant destiné à l'aviation</t>
        </is>
      </c>
      <c r="AR329" s="2" t="inlineStr">
        <is>
          <t>cáin breosla eitlíochta</t>
        </is>
      </c>
      <c r="AS329" s="2" t="inlineStr">
        <is>
          <t>3</t>
        </is>
      </c>
      <c r="AT329" s="2" t="inlineStr">
        <is>
          <t/>
        </is>
      </c>
      <c r="AU329" t="inlineStr">
        <is>
          <t/>
        </is>
      </c>
      <c r="AV329" s="2" t="inlineStr">
        <is>
          <t>porez na kerozin|
porez na zrakoplovno gorivo</t>
        </is>
      </c>
      <c r="AW329" s="2" t="inlineStr">
        <is>
          <t>3|
3</t>
        </is>
      </c>
      <c r="AX329" s="2" t="inlineStr">
        <is>
          <t xml:space="preserve">|
</t>
        </is>
      </c>
      <c r="AY329" t="inlineStr">
        <is>
          <t/>
        </is>
      </c>
      <c r="AZ329" s="2" t="inlineStr">
        <is>
          <t>repülőgép-üzemanyagokra vonatkozó adó|
kerozinadó</t>
        </is>
      </c>
      <c r="BA329" s="2" t="inlineStr">
        <is>
          <t>3|
3</t>
        </is>
      </c>
      <c r="BB329" s="2" t="inlineStr">
        <is>
          <t xml:space="preserve">|
</t>
        </is>
      </c>
      <c r="BC329" t="inlineStr">
        <is>
          <t/>
        </is>
      </c>
      <c r="BD329" s="2" t="inlineStr">
        <is>
          <t>imposta sul carburante per trasporti aerei|
imposta sui carburanti nel settore dell'aviazione|
imposta sui carburanti per l'aviazione</t>
        </is>
      </c>
      <c r="BE329" s="2" t="inlineStr">
        <is>
          <t>3|
3|
3</t>
        </is>
      </c>
      <c r="BF329" s="2" t="inlineStr">
        <is>
          <t xml:space="preserve">|
|
</t>
        </is>
      </c>
      <c r="BG329" t="inlineStr">
        <is>
          <t>imposta sulla vendita di carburante usato nel settore dell'aviazione, riscossa al momento della fornitura di cherosene presso gli aeroporti e successivamente trasferita alle autorità fiscali pertinenti</t>
        </is>
      </c>
      <c r="BH329" s="2" t="inlineStr">
        <is>
          <t>aviacinio žibalo mokestis|
aviacinių degalų mokestis</t>
        </is>
      </c>
      <c r="BI329" s="2" t="inlineStr">
        <is>
          <t>3|
3</t>
        </is>
      </c>
      <c r="BJ329" s="2" t="inlineStr">
        <is>
          <t xml:space="preserve">|
</t>
        </is>
      </c>
      <c r="BK329" t="inlineStr">
        <is>
          <t/>
        </is>
      </c>
      <c r="BL329" s="2" t="inlineStr">
        <is>
          <t>aviācijas degvielas nodoklis</t>
        </is>
      </c>
      <c r="BM329" s="2" t="inlineStr">
        <is>
          <t>2</t>
        </is>
      </c>
      <c r="BN329" s="2" t="inlineStr">
        <is>
          <t/>
        </is>
      </c>
      <c r="BO329" t="inlineStr">
        <is>
          <t/>
        </is>
      </c>
      <c r="BP329" s="2" t="inlineStr">
        <is>
          <t>taxxa fuq il-fjuwil tal-avjazzjoni|
taxxa fuq il-pitrolju</t>
        </is>
      </c>
      <c r="BQ329" s="2" t="inlineStr">
        <is>
          <t>3|
3</t>
        </is>
      </c>
      <c r="BR329" s="2" t="inlineStr">
        <is>
          <t xml:space="preserve">|
</t>
        </is>
      </c>
      <c r="BS329" t="inlineStr">
        <is>
          <t>taxxa fuq il-bejgħ tal-fjuwil tal-avjazzjoni</t>
        </is>
      </c>
      <c r="BT329" s="2" t="inlineStr">
        <is>
          <t>kerosinebelasting|
kerosinetaks|
brandstofbelasting in het luchtvervoer|
belasting op vliegtuigbrandstof|
belasting op kerosine|
kerosineaccijns</t>
        </is>
      </c>
      <c r="BU329" s="2" t="inlineStr">
        <is>
          <t>3|
3|
3|
3|
3|
3</t>
        </is>
      </c>
      <c r="BV329" s="2" t="inlineStr">
        <is>
          <t xml:space="preserve">|
|
|
|
|
</t>
        </is>
      </c>
      <c r="BW329" t="inlineStr">
        <is>
          <t>belasting op fossiele brandstoffen in de luchtvaart</t>
        </is>
      </c>
      <c r="BX329" s="2" t="inlineStr">
        <is>
          <t>podatek od paliwa lotniczego</t>
        </is>
      </c>
      <c r="BY329" s="2" t="inlineStr">
        <is>
          <t>3</t>
        </is>
      </c>
      <c r="BZ329" s="2" t="inlineStr">
        <is>
          <t/>
        </is>
      </c>
      <c r="CA329" t="inlineStr">
        <is>
          <t/>
        </is>
      </c>
      <c r="CB329" s="2" t="inlineStr">
        <is>
          <t>imposto sobre o querosene|
imposto sobre combustíveis para a aviação</t>
        </is>
      </c>
      <c r="CC329" s="2" t="inlineStr">
        <is>
          <t>3|
3</t>
        </is>
      </c>
      <c r="CD329" s="2" t="inlineStr">
        <is>
          <t xml:space="preserve">|
</t>
        </is>
      </c>
      <c r="CE329" t="inlineStr">
        <is>
          <t/>
        </is>
      </c>
      <c r="CF329" s="2" t="inlineStr">
        <is>
          <t>taxă pe combustibilii de aviație</t>
        </is>
      </c>
      <c r="CG329" s="2" t="inlineStr">
        <is>
          <t>3</t>
        </is>
      </c>
      <c r="CH329" s="2" t="inlineStr">
        <is>
          <t/>
        </is>
      </c>
      <c r="CI329" t="inlineStr">
        <is>
          <t/>
        </is>
      </c>
      <c r="CJ329" s="2" t="inlineStr">
        <is>
          <t>daň z leteckého paliva|
daň z leteckých pohonných látok</t>
        </is>
      </c>
      <c r="CK329" s="2" t="inlineStr">
        <is>
          <t>3|
3</t>
        </is>
      </c>
      <c r="CL329" s="2" t="inlineStr">
        <is>
          <t xml:space="preserve">|
</t>
        </is>
      </c>
      <c r="CM329" t="inlineStr">
        <is>
          <t>daň z predaja leteckých pohonných látok</t>
        </is>
      </c>
      <c r="CN329" s="2" t="inlineStr">
        <is>
          <t>davek na letalsko gorivo|
davek na kerozin</t>
        </is>
      </c>
      <c r="CO329" s="2" t="inlineStr">
        <is>
          <t>3|
3</t>
        </is>
      </c>
      <c r="CP329" s="2" t="inlineStr">
        <is>
          <t xml:space="preserve">|
</t>
        </is>
      </c>
      <c r="CQ329" t="inlineStr">
        <is>
          <t/>
        </is>
      </c>
      <c r="CR329" s="2" t="inlineStr">
        <is>
          <t>skatt på flygfotogen|
skatt på flygbränsle</t>
        </is>
      </c>
      <c r="CS329" s="2" t="inlineStr">
        <is>
          <t>3|
3</t>
        </is>
      </c>
      <c r="CT329" s="2" t="inlineStr">
        <is>
          <t xml:space="preserve">|
</t>
        </is>
      </c>
      <c r="CU329" t="inlineStr">
        <is>
          <t/>
        </is>
      </c>
    </row>
    <row r="330">
      <c r="A330" s="1" t="str">
        <f>HYPERLINK("https://iate.europa.eu/entry/result/3619504/all", "3619504")</f>
        <v>3619504</v>
      </c>
      <c r="B330" t="inlineStr">
        <is>
          <t>ENVIRONMENT</t>
        </is>
      </c>
      <c r="C330" t="inlineStr">
        <is>
          <t>ENVIRONMENT|environmental policy|climate change policy|emission trading|EU Emissions Trading Scheme</t>
        </is>
      </c>
      <c r="D330" t="inlineStr">
        <is>
          <t/>
        </is>
      </c>
      <c r="E330" t="inlineStr">
        <is>
          <t/>
        </is>
      </c>
      <c r="F330" t="inlineStr">
        <is>
          <t/>
        </is>
      </c>
      <c r="G330" t="inlineStr">
        <is>
          <t/>
        </is>
      </c>
      <c r="H330" t="inlineStr">
        <is>
          <t/>
        </is>
      </c>
      <c r="I330" t="inlineStr">
        <is>
          <t/>
        </is>
      </c>
      <c r="J330" t="inlineStr">
        <is>
          <t/>
        </is>
      </c>
      <c r="K330" t="inlineStr">
        <is>
          <t/>
        </is>
      </c>
      <c r="L330" t="inlineStr">
        <is>
          <t/>
        </is>
      </c>
      <c r="M330" t="inlineStr">
        <is>
          <t/>
        </is>
      </c>
      <c r="N330" t="inlineStr">
        <is>
          <t/>
        </is>
      </c>
      <c r="O330" t="inlineStr">
        <is>
          <t/>
        </is>
      </c>
      <c r="P330" t="inlineStr">
        <is>
          <t/>
        </is>
      </c>
      <c r="Q330" t="inlineStr">
        <is>
          <t/>
        </is>
      </c>
      <c r="R330" t="inlineStr">
        <is>
          <t/>
        </is>
      </c>
      <c r="S330" t="inlineStr">
        <is>
          <t/>
        </is>
      </c>
      <c r="T330" t="inlineStr">
        <is>
          <t/>
        </is>
      </c>
      <c r="U330" t="inlineStr">
        <is>
          <t/>
        </is>
      </c>
      <c r="V330" t="inlineStr">
        <is>
          <t/>
        </is>
      </c>
      <c r="W330" t="inlineStr">
        <is>
          <t/>
        </is>
      </c>
      <c r="X330" s="2" t="inlineStr">
        <is>
          <t>surrendering of allowances|
surrender of allowances</t>
        </is>
      </c>
      <c r="Y330" s="2" t="inlineStr">
        <is>
          <t>3|
3</t>
        </is>
      </c>
      <c r="Z330" s="2" t="inlineStr">
        <is>
          <t xml:space="preserve">|
</t>
        </is>
      </c>
      <c r="AA330" t="inlineStr">
        <is>
          <t>accounting of an &lt;a href="https://iate.europa.eu/entry/result/3518010/en" target="_blank"&gt;&lt;i&gt;allowance &lt;/i&gt;&lt;/a&gt;by an operator or aircraft operator against the &lt;a href="https://iate.europa.eu/entry/result/2220728/en" target="_blank"&gt;&lt;i&gt;verified emissions&lt;/i&gt;&lt;/a&gt; of its installation or aircraft</t>
        </is>
      </c>
      <c r="AB330" t="inlineStr">
        <is>
          <t/>
        </is>
      </c>
      <c r="AC330" t="inlineStr">
        <is>
          <t/>
        </is>
      </c>
      <c r="AD330" t="inlineStr">
        <is>
          <t/>
        </is>
      </c>
      <c r="AE330" t="inlineStr">
        <is>
          <t/>
        </is>
      </c>
      <c r="AF330" t="inlineStr">
        <is>
          <t/>
        </is>
      </c>
      <c r="AG330" t="inlineStr">
        <is>
          <t/>
        </is>
      </c>
      <c r="AH330" t="inlineStr">
        <is>
          <t/>
        </is>
      </c>
      <c r="AI330" t="inlineStr">
        <is>
          <t/>
        </is>
      </c>
      <c r="AJ330" t="inlineStr">
        <is>
          <t/>
        </is>
      </c>
      <c r="AK330" t="inlineStr">
        <is>
          <t/>
        </is>
      </c>
      <c r="AL330" t="inlineStr">
        <is>
          <t/>
        </is>
      </c>
      <c r="AM330" t="inlineStr">
        <is>
          <t/>
        </is>
      </c>
      <c r="AN330" t="inlineStr">
        <is>
          <t/>
        </is>
      </c>
      <c r="AO330" t="inlineStr">
        <is>
          <t/>
        </is>
      </c>
      <c r="AP330" t="inlineStr">
        <is>
          <t/>
        </is>
      </c>
      <c r="AQ330" t="inlineStr">
        <is>
          <t/>
        </is>
      </c>
      <c r="AR330" t="inlineStr">
        <is>
          <t/>
        </is>
      </c>
      <c r="AS330" t="inlineStr">
        <is>
          <t/>
        </is>
      </c>
      <c r="AT330" t="inlineStr">
        <is>
          <t/>
        </is>
      </c>
      <c r="AU330" t="inlineStr">
        <is>
          <t/>
        </is>
      </c>
      <c r="AV330" t="inlineStr">
        <is>
          <t/>
        </is>
      </c>
      <c r="AW330" t="inlineStr">
        <is>
          <t/>
        </is>
      </c>
      <c r="AX330" t="inlineStr">
        <is>
          <t/>
        </is>
      </c>
      <c r="AY330" t="inlineStr">
        <is>
          <t/>
        </is>
      </c>
      <c r="AZ330" s="2" t="inlineStr">
        <is>
          <t>kibocsátási egységek leadása</t>
        </is>
      </c>
      <c r="BA330" s="2" t="inlineStr">
        <is>
          <t>3</t>
        </is>
      </c>
      <c r="BB330" s="2" t="inlineStr">
        <is>
          <t/>
        </is>
      </c>
      <c r="BC330" t="inlineStr">
        <is>
          <t>&lt;a href="https://iate.europa.eu/entry/result/926975/hu" target="_blank"&gt;kibocsátási egységek&lt;/a&gt; elszámolása üzemeltető vagy légijármű-üzemeltető által saját létesítménye vagy légi járművei &lt;a href="https://iate.europa.eu/entry/result/2220728/hu" target="_blank"&gt;hitelesített kibocsátásadatainak&lt;/a&gt; terhére</t>
        </is>
      </c>
      <c r="BD330" t="inlineStr">
        <is>
          <t/>
        </is>
      </c>
      <c r="BE330" t="inlineStr">
        <is>
          <t/>
        </is>
      </c>
      <c r="BF330" t="inlineStr">
        <is>
          <t/>
        </is>
      </c>
      <c r="BG330" t="inlineStr">
        <is>
          <t/>
        </is>
      </c>
      <c r="BH330" t="inlineStr">
        <is>
          <t/>
        </is>
      </c>
      <c r="BI330" t="inlineStr">
        <is>
          <t/>
        </is>
      </c>
      <c r="BJ330" t="inlineStr">
        <is>
          <t/>
        </is>
      </c>
      <c r="BK330" t="inlineStr">
        <is>
          <t/>
        </is>
      </c>
      <c r="BL330" t="inlineStr">
        <is>
          <t/>
        </is>
      </c>
      <c r="BM330" t="inlineStr">
        <is>
          <t/>
        </is>
      </c>
      <c r="BN330" t="inlineStr">
        <is>
          <t/>
        </is>
      </c>
      <c r="BO330" t="inlineStr">
        <is>
          <t/>
        </is>
      </c>
      <c r="BP330" t="inlineStr">
        <is>
          <t/>
        </is>
      </c>
      <c r="BQ330" t="inlineStr">
        <is>
          <t/>
        </is>
      </c>
      <c r="BR330" t="inlineStr">
        <is>
          <t/>
        </is>
      </c>
      <c r="BS330" t="inlineStr">
        <is>
          <t/>
        </is>
      </c>
      <c r="BT330" t="inlineStr">
        <is>
          <t/>
        </is>
      </c>
      <c r="BU330" t="inlineStr">
        <is>
          <t/>
        </is>
      </c>
      <c r="BV330" t="inlineStr">
        <is>
          <t/>
        </is>
      </c>
      <c r="BW330" t="inlineStr">
        <is>
          <t/>
        </is>
      </c>
      <c r="BX330" s="2" t="inlineStr">
        <is>
          <t>umorzenie uprawnień</t>
        </is>
      </c>
      <c r="BY330" s="2" t="inlineStr">
        <is>
          <t>3</t>
        </is>
      </c>
      <c r="BZ330" s="2" t="inlineStr">
        <is>
          <t/>
        </is>
      </c>
      <c r="CA330" t="inlineStr">
        <is>
          <t>rozliczenie uprawnienia przez operatora instalacji lub operatora statków powietrznych względem zweryfikowanych emisji jego instalacji lub statków powietrznych</t>
        </is>
      </c>
      <c r="CB330" s="2" t="inlineStr">
        <is>
          <t>devolução de licenças de emissão</t>
        </is>
      </c>
      <c r="CC330" s="2" t="inlineStr">
        <is>
          <t>3</t>
        </is>
      </c>
      <c r="CD330" s="2" t="inlineStr">
        <is>
          <t/>
        </is>
      </c>
      <c r="CE330" t="inlineStr">
        <is>
          <t>Contabilização de uma licença de emissão por um operador ou um operador de aeronave para a cobertura das emissões verificadas da respetiva instalação ou aeronave.</t>
        </is>
      </c>
      <c r="CF330" t="inlineStr">
        <is>
          <t/>
        </is>
      </c>
      <c r="CG330" t="inlineStr">
        <is>
          <t/>
        </is>
      </c>
      <c r="CH330" t="inlineStr">
        <is>
          <t/>
        </is>
      </c>
      <c r="CI330" t="inlineStr">
        <is>
          <t/>
        </is>
      </c>
      <c r="CJ330" t="inlineStr">
        <is>
          <t/>
        </is>
      </c>
      <c r="CK330" t="inlineStr">
        <is>
          <t/>
        </is>
      </c>
      <c r="CL330" t="inlineStr">
        <is>
          <t/>
        </is>
      </c>
      <c r="CM330" t="inlineStr">
        <is>
          <t/>
        </is>
      </c>
      <c r="CN330" s="2" t="inlineStr">
        <is>
          <t>predajanje pravic|
predaja pravic</t>
        </is>
      </c>
      <c r="CO330" s="2" t="inlineStr">
        <is>
          <t>3|
3</t>
        </is>
      </c>
      <c r="CP330" s="2" t="inlineStr">
        <is>
          <t xml:space="preserve">|
</t>
        </is>
      </c>
      <c r="CQ330" t="inlineStr">
        <is>
          <t>obračun &lt;a href="https://iate.europa.eu/entry/result/3518010/sl" target="_blank"&gt;pravice do emisije&lt;/a&gt; s strani upravljavca ali operaterja zrakoplova glede na &lt;a href="https://iate.europa.eu/entry/result/2220728/sl" target="_blank"&gt;preverjene emisije&lt;/a&gt; njegove naprave ali zrakoplova</t>
        </is>
      </c>
      <c r="CR330" t="inlineStr">
        <is>
          <t/>
        </is>
      </c>
      <c r="CS330" t="inlineStr">
        <is>
          <t/>
        </is>
      </c>
      <c r="CT330" t="inlineStr">
        <is>
          <t/>
        </is>
      </c>
      <c r="CU330" t="inlineStr">
        <is>
          <t/>
        </is>
      </c>
    </row>
    <row r="331">
      <c r="A331" s="1" t="str">
        <f>HYPERLINK("https://iate.europa.eu/entry/result/3619813/all", "3619813")</f>
        <v>3619813</v>
      </c>
      <c r="B331" t="inlineStr">
        <is>
          <t>INTERNATIONAL ORGANISATIONS;ENVIRONMENT</t>
        </is>
      </c>
      <c r="C331" t="inlineStr">
        <is>
          <t>INTERNATIONAL ORGANISATIONS|United Nations|UN specialised agency|International Civil Aviation Organisation;ENVIRONMENT|environmental policy|climate change policy|reduction of gas emissions</t>
        </is>
      </c>
      <c r="D331" t="inlineStr">
        <is>
          <t/>
        </is>
      </c>
      <c r="E331" t="inlineStr">
        <is>
          <t/>
        </is>
      </c>
      <c r="F331" t="inlineStr">
        <is>
          <t/>
        </is>
      </c>
      <c r="G331" t="inlineStr">
        <is>
          <t/>
        </is>
      </c>
      <c r="H331" t="inlineStr">
        <is>
          <t/>
        </is>
      </c>
      <c r="I331" t="inlineStr">
        <is>
          <t/>
        </is>
      </c>
      <c r="J331" t="inlineStr">
        <is>
          <t/>
        </is>
      </c>
      <c r="K331" t="inlineStr">
        <is>
          <t/>
        </is>
      </c>
      <c r="L331" t="inlineStr">
        <is>
          <t/>
        </is>
      </c>
      <c r="M331" t="inlineStr">
        <is>
          <t/>
        </is>
      </c>
      <c r="N331" t="inlineStr">
        <is>
          <t/>
        </is>
      </c>
      <c r="O331" t="inlineStr">
        <is>
          <t/>
        </is>
      </c>
      <c r="P331" t="inlineStr">
        <is>
          <t/>
        </is>
      </c>
      <c r="Q331" t="inlineStr">
        <is>
          <t/>
        </is>
      </c>
      <c r="R331" t="inlineStr">
        <is>
          <t/>
        </is>
      </c>
      <c r="S331" t="inlineStr">
        <is>
          <t/>
        </is>
      </c>
      <c r="T331" t="inlineStr">
        <is>
          <t/>
        </is>
      </c>
      <c r="U331" t="inlineStr">
        <is>
          <t/>
        </is>
      </c>
      <c r="V331" t="inlineStr">
        <is>
          <t/>
        </is>
      </c>
      <c r="W331" t="inlineStr">
        <is>
          <t/>
        </is>
      </c>
      <c r="X331" s="2" t="inlineStr">
        <is>
          <t>cancellation of CORSIA Eligible Emissions Units|
emissions unit cancellation</t>
        </is>
      </c>
      <c r="Y331" s="2" t="inlineStr">
        <is>
          <t>3|
3</t>
        </is>
      </c>
      <c r="Z331" s="2" t="inlineStr">
        <is>
          <t xml:space="preserve">|
</t>
        </is>
      </c>
      <c r="AA331" t="inlineStr">
        <is>
          <t/>
        </is>
      </c>
      <c r="AB331" t="inlineStr">
        <is>
          <t/>
        </is>
      </c>
      <c r="AC331" t="inlineStr">
        <is>
          <t/>
        </is>
      </c>
      <c r="AD331" t="inlineStr">
        <is>
          <t/>
        </is>
      </c>
      <c r="AE331" t="inlineStr">
        <is>
          <t/>
        </is>
      </c>
      <c r="AF331" t="inlineStr">
        <is>
          <t/>
        </is>
      </c>
      <c r="AG331" t="inlineStr">
        <is>
          <t/>
        </is>
      </c>
      <c r="AH331" t="inlineStr">
        <is>
          <t/>
        </is>
      </c>
      <c r="AI331" t="inlineStr">
        <is>
          <t/>
        </is>
      </c>
      <c r="AJ331" t="inlineStr">
        <is>
          <t/>
        </is>
      </c>
      <c r="AK331" t="inlineStr">
        <is>
          <t/>
        </is>
      </c>
      <c r="AL331" t="inlineStr">
        <is>
          <t/>
        </is>
      </c>
      <c r="AM331" t="inlineStr">
        <is>
          <t/>
        </is>
      </c>
      <c r="AN331" t="inlineStr">
        <is>
          <t/>
        </is>
      </c>
      <c r="AO331" t="inlineStr">
        <is>
          <t/>
        </is>
      </c>
      <c r="AP331" t="inlineStr">
        <is>
          <t/>
        </is>
      </c>
      <c r="AQ331" t="inlineStr">
        <is>
          <t/>
        </is>
      </c>
      <c r="AR331" s="2" t="inlineStr">
        <is>
          <t>cur ar ceal aonaid astaíochtaí|
cur ar ceal aonaid astaíochtaí incháilithe CORSIA</t>
        </is>
      </c>
      <c r="AS331" s="2" t="inlineStr">
        <is>
          <t>3|
3</t>
        </is>
      </c>
      <c r="AT331" s="2" t="inlineStr">
        <is>
          <t xml:space="preserve">|
</t>
        </is>
      </c>
      <c r="AU331" t="inlineStr">
        <is>
          <t/>
        </is>
      </c>
      <c r="AV331" t="inlineStr">
        <is>
          <t/>
        </is>
      </c>
      <c r="AW331" t="inlineStr">
        <is>
          <t/>
        </is>
      </c>
      <c r="AX331" t="inlineStr">
        <is>
          <t/>
        </is>
      </c>
      <c r="AY331" t="inlineStr">
        <is>
          <t/>
        </is>
      </c>
      <c r="AZ331" t="inlineStr">
        <is>
          <t/>
        </is>
      </c>
      <c r="BA331" t="inlineStr">
        <is>
          <t/>
        </is>
      </c>
      <c r="BB331" t="inlineStr">
        <is>
          <t/>
        </is>
      </c>
      <c r="BC331" t="inlineStr">
        <is>
          <t/>
        </is>
      </c>
      <c r="BD331" t="inlineStr">
        <is>
          <t/>
        </is>
      </c>
      <c r="BE331" t="inlineStr">
        <is>
          <t/>
        </is>
      </c>
      <c r="BF331" t="inlineStr">
        <is>
          <t/>
        </is>
      </c>
      <c r="BG331" t="inlineStr">
        <is>
          <t/>
        </is>
      </c>
      <c r="BH331" t="inlineStr">
        <is>
          <t/>
        </is>
      </c>
      <c r="BI331" t="inlineStr">
        <is>
          <t/>
        </is>
      </c>
      <c r="BJ331" t="inlineStr">
        <is>
          <t/>
        </is>
      </c>
      <c r="BK331" t="inlineStr">
        <is>
          <t/>
        </is>
      </c>
      <c r="BL331" t="inlineStr">
        <is>
          <t/>
        </is>
      </c>
      <c r="BM331" t="inlineStr">
        <is>
          <t/>
        </is>
      </c>
      <c r="BN331" t="inlineStr">
        <is>
          <t/>
        </is>
      </c>
      <c r="BO331" t="inlineStr">
        <is>
          <t/>
        </is>
      </c>
      <c r="BP331" t="inlineStr">
        <is>
          <t/>
        </is>
      </c>
      <c r="BQ331" t="inlineStr">
        <is>
          <t/>
        </is>
      </c>
      <c r="BR331" t="inlineStr">
        <is>
          <t/>
        </is>
      </c>
      <c r="BS331" t="inlineStr">
        <is>
          <t/>
        </is>
      </c>
      <c r="BT331" t="inlineStr">
        <is>
          <t/>
        </is>
      </c>
      <c r="BU331" t="inlineStr">
        <is>
          <t/>
        </is>
      </c>
      <c r="BV331" t="inlineStr">
        <is>
          <t/>
        </is>
      </c>
      <c r="BW331" t="inlineStr">
        <is>
          <t/>
        </is>
      </c>
      <c r="BX331" s="2" t="inlineStr">
        <is>
          <t>anulowanie jednostek emisji|
anulowanie kwalifikowalnych jednostek emisji w ramach mechanizmu CORSIA</t>
        </is>
      </c>
      <c r="BY331" s="2" t="inlineStr">
        <is>
          <t>3|
3</t>
        </is>
      </c>
      <c r="BZ331" s="2" t="inlineStr">
        <is>
          <t xml:space="preserve">|
</t>
        </is>
      </c>
      <c r="CA331" t="inlineStr">
        <is>
          <t/>
        </is>
      </c>
      <c r="CB331" s="2" t="inlineStr">
        <is>
          <t>anulação de unidades de emissões elegíveis para o CORSIA|
anulação de unidades de emissões</t>
        </is>
      </c>
      <c r="CC331" s="2" t="inlineStr">
        <is>
          <t>3|
3</t>
        </is>
      </c>
      <c r="CD331" s="2" t="inlineStr">
        <is>
          <t xml:space="preserve">|
</t>
        </is>
      </c>
      <c r="CE331" t="inlineStr">
        <is>
          <t/>
        </is>
      </c>
      <c r="CF331" t="inlineStr">
        <is>
          <t/>
        </is>
      </c>
      <c r="CG331" t="inlineStr">
        <is>
          <t/>
        </is>
      </c>
      <c r="CH331" t="inlineStr">
        <is>
          <t/>
        </is>
      </c>
      <c r="CI331" t="inlineStr">
        <is>
          <t/>
        </is>
      </c>
      <c r="CJ331" t="inlineStr">
        <is>
          <t/>
        </is>
      </c>
      <c r="CK331" t="inlineStr">
        <is>
          <t/>
        </is>
      </c>
      <c r="CL331" t="inlineStr">
        <is>
          <t/>
        </is>
      </c>
      <c r="CM331" t="inlineStr">
        <is>
          <t/>
        </is>
      </c>
      <c r="CN331" s="2" t="inlineStr">
        <is>
          <t>preklic upravičenih emisijskih enot CORSIA|
preklic emisijskih enot</t>
        </is>
      </c>
      <c r="CO331" s="2" t="inlineStr">
        <is>
          <t>3|
3</t>
        </is>
      </c>
      <c r="CP331" s="2" t="inlineStr">
        <is>
          <t xml:space="preserve">|
</t>
        </is>
      </c>
      <c r="CQ331" t="inlineStr">
        <is>
          <t/>
        </is>
      </c>
      <c r="CR331" t="inlineStr">
        <is>
          <t/>
        </is>
      </c>
      <c r="CS331" t="inlineStr">
        <is>
          <t/>
        </is>
      </c>
      <c r="CT331" t="inlineStr">
        <is>
          <t/>
        </is>
      </c>
      <c r="CU331" t="inlineStr">
        <is>
          <t/>
        </is>
      </c>
    </row>
    <row r="332">
      <c r="A332" s="1" t="str">
        <f>HYPERLINK("https://iate.europa.eu/entry/result/3619793/all", "3619793")</f>
        <v>3619793</v>
      </c>
      <c r="B332" t="inlineStr">
        <is>
          <t>FINANCE;POLITICS</t>
        </is>
      </c>
      <c r="C332" t="inlineStr">
        <is>
          <t>FINANCE|taxation;POLITICS|executive power and public service|public administration|public policy</t>
        </is>
      </c>
      <c r="D332" t="inlineStr">
        <is>
          <t/>
        </is>
      </c>
      <c r="E332" t="inlineStr">
        <is>
          <t/>
        </is>
      </c>
      <c r="F332" t="inlineStr">
        <is>
          <t/>
        </is>
      </c>
      <c r="G332" t="inlineStr">
        <is>
          <t/>
        </is>
      </c>
      <c r="H332" t="inlineStr">
        <is>
          <t/>
        </is>
      </c>
      <c r="I332" t="inlineStr">
        <is>
          <t/>
        </is>
      </c>
      <c r="J332" t="inlineStr">
        <is>
          <t/>
        </is>
      </c>
      <c r="K332" t="inlineStr">
        <is>
          <t/>
        </is>
      </c>
      <c r="L332" t="inlineStr">
        <is>
          <t/>
        </is>
      </c>
      <c r="M332" t="inlineStr">
        <is>
          <t/>
        </is>
      </c>
      <c r="N332" t="inlineStr">
        <is>
          <t/>
        </is>
      </c>
      <c r="O332" t="inlineStr">
        <is>
          <t/>
        </is>
      </c>
      <c r="P332" t="inlineStr">
        <is>
          <t/>
        </is>
      </c>
      <c r="Q332" t="inlineStr">
        <is>
          <t/>
        </is>
      </c>
      <c r="R332" t="inlineStr">
        <is>
          <t/>
        </is>
      </c>
      <c r="S332" t="inlineStr">
        <is>
          <t/>
        </is>
      </c>
      <c r="T332" t="inlineStr">
        <is>
          <t/>
        </is>
      </c>
      <c r="U332" t="inlineStr">
        <is>
          <t/>
        </is>
      </c>
      <c r="V332" t="inlineStr">
        <is>
          <t/>
        </is>
      </c>
      <c r="W332" t="inlineStr">
        <is>
          <t/>
        </is>
      </c>
      <c r="X332" s="2" t="inlineStr">
        <is>
          <t>distributional impact|
distributional effect</t>
        </is>
      </c>
      <c r="Y332" s="2" t="inlineStr">
        <is>
          <t>3|
3</t>
        </is>
      </c>
      <c r="Z332" s="2" t="inlineStr">
        <is>
          <t xml:space="preserve">|
</t>
        </is>
      </c>
      <c r="AA332" t="inlineStr">
        <is>
          <t>the expression of how policy measures and other factors may affect different dimensions and subjects of those measures and factors</t>
        </is>
      </c>
      <c r="AB332" t="inlineStr">
        <is>
          <t/>
        </is>
      </c>
      <c r="AC332" t="inlineStr">
        <is>
          <t/>
        </is>
      </c>
      <c r="AD332" t="inlineStr">
        <is>
          <t/>
        </is>
      </c>
      <c r="AE332" t="inlineStr">
        <is>
          <t/>
        </is>
      </c>
      <c r="AF332" t="inlineStr">
        <is>
          <t/>
        </is>
      </c>
      <c r="AG332" t="inlineStr">
        <is>
          <t/>
        </is>
      </c>
      <c r="AH332" t="inlineStr">
        <is>
          <t/>
        </is>
      </c>
      <c r="AI332" t="inlineStr">
        <is>
          <t/>
        </is>
      </c>
      <c r="AJ332" s="2" t="inlineStr">
        <is>
          <t>jakaumavaikutus</t>
        </is>
      </c>
      <c r="AK332" s="2" t="inlineStr">
        <is>
          <t>3</t>
        </is>
      </c>
      <c r="AL332" s="2" t="inlineStr">
        <is>
          <t/>
        </is>
      </c>
      <c r="AM332" t="inlineStr">
        <is>
          <t/>
        </is>
      </c>
      <c r="AN332" t="inlineStr">
        <is>
          <t/>
        </is>
      </c>
      <c r="AO332" t="inlineStr">
        <is>
          <t/>
        </is>
      </c>
      <c r="AP332" t="inlineStr">
        <is>
          <t/>
        </is>
      </c>
      <c r="AQ332" t="inlineStr">
        <is>
          <t/>
        </is>
      </c>
      <c r="AR332" s="2" t="inlineStr">
        <is>
          <t>tionchar dáileacháin|
éifeacht dáileacháin</t>
        </is>
      </c>
      <c r="AS332" s="2" t="inlineStr">
        <is>
          <t>3|
3</t>
        </is>
      </c>
      <c r="AT332" s="2" t="inlineStr">
        <is>
          <t xml:space="preserve">|
</t>
        </is>
      </c>
      <c r="AU332" t="inlineStr">
        <is>
          <t/>
        </is>
      </c>
      <c r="AV332" t="inlineStr">
        <is>
          <t/>
        </is>
      </c>
      <c r="AW332" t="inlineStr">
        <is>
          <t/>
        </is>
      </c>
      <c r="AX332" t="inlineStr">
        <is>
          <t/>
        </is>
      </c>
      <c r="AY332" t="inlineStr">
        <is>
          <t/>
        </is>
      </c>
      <c r="AZ332" t="inlineStr">
        <is>
          <t/>
        </is>
      </c>
      <c r="BA332" t="inlineStr">
        <is>
          <t/>
        </is>
      </c>
      <c r="BB332" t="inlineStr">
        <is>
          <t/>
        </is>
      </c>
      <c r="BC332" t="inlineStr">
        <is>
          <t/>
        </is>
      </c>
      <c r="BD332" t="inlineStr">
        <is>
          <t/>
        </is>
      </c>
      <c r="BE332" t="inlineStr">
        <is>
          <t/>
        </is>
      </c>
      <c r="BF332" t="inlineStr">
        <is>
          <t/>
        </is>
      </c>
      <c r="BG332" t="inlineStr">
        <is>
          <t/>
        </is>
      </c>
      <c r="BH332" t="inlineStr">
        <is>
          <t/>
        </is>
      </c>
      <c r="BI332" t="inlineStr">
        <is>
          <t/>
        </is>
      </c>
      <c r="BJ332" t="inlineStr">
        <is>
          <t/>
        </is>
      </c>
      <c r="BK332" t="inlineStr">
        <is>
          <t/>
        </is>
      </c>
      <c r="BL332" t="inlineStr">
        <is>
          <t/>
        </is>
      </c>
      <c r="BM332" t="inlineStr">
        <is>
          <t/>
        </is>
      </c>
      <c r="BN332" t="inlineStr">
        <is>
          <t/>
        </is>
      </c>
      <c r="BO332" t="inlineStr">
        <is>
          <t/>
        </is>
      </c>
      <c r="BP332" t="inlineStr">
        <is>
          <t/>
        </is>
      </c>
      <c r="BQ332" t="inlineStr">
        <is>
          <t/>
        </is>
      </c>
      <c r="BR332" t="inlineStr">
        <is>
          <t/>
        </is>
      </c>
      <c r="BS332" t="inlineStr">
        <is>
          <t/>
        </is>
      </c>
      <c r="BT332" t="inlineStr">
        <is>
          <t/>
        </is>
      </c>
      <c r="BU332" t="inlineStr">
        <is>
          <t/>
        </is>
      </c>
      <c r="BV332" t="inlineStr">
        <is>
          <t/>
        </is>
      </c>
      <c r="BW332" t="inlineStr">
        <is>
          <t/>
        </is>
      </c>
      <c r="BX332" s="2" t="inlineStr">
        <is>
          <t>efekt dystrybucyjny</t>
        </is>
      </c>
      <c r="BY332" s="2" t="inlineStr">
        <is>
          <t>3</t>
        </is>
      </c>
      <c r="BZ332" s="2" t="inlineStr">
        <is>
          <t/>
        </is>
      </c>
      <c r="CA332" t="inlineStr">
        <is>
          <t/>
        </is>
      </c>
      <c r="CB332" s="2" t="inlineStr">
        <is>
          <t>efeito distributivo</t>
        </is>
      </c>
      <c r="CC332" s="2" t="inlineStr">
        <is>
          <t>3</t>
        </is>
      </c>
      <c r="CD332" s="2" t="inlineStr">
        <is>
          <t/>
        </is>
      </c>
      <c r="CE332" t="inlineStr">
        <is>
          <t>Expressão de como as medidas políticas e outros fatores podem afetar diferentes dimensões e temas dessas medidas e fatores.</t>
        </is>
      </c>
      <c r="CF332" t="inlineStr">
        <is>
          <t/>
        </is>
      </c>
      <c r="CG332" t="inlineStr">
        <is>
          <t/>
        </is>
      </c>
      <c r="CH332" t="inlineStr">
        <is>
          <t/>
        </is>
      </c>
      <c r="CI332" t="inlineStr">
        <is>
          <t/>
        </is>
      </c>
      <c r="CJ332" t="inlineStr">
        <is>
          <t/>
        </is>
      </c>
      <c r="CK332" t="inlineStr">
        <is>
          <t/>
        </is>
      </c>
      <c r="CL332" t="inlineStr">
        <is>
          <t/>
        </is>
      </c>
      <c r="CM332" t="inlineStr">
        <is>
          <t/>
        </is>
      </c>
      <c r="CN332" s="2" t="inlineStr">
        <is>
          <t>distribucijski učinek|
distribucijski efekt</t>
        </is>
      </c>
      <c r="CO332" s="2" t="inlineStr">
        <is>
          <t>3|
3</t>
        </is>
      </c>
      <c r="CP332" s="2" t="inlineStr">
        <is>
          <t xml:space="preserve">|
</t>
        </is>
      </c>
      <c r="CQ332" t="inlineStr">
        <is>
          <t/>
        </is>
      </c>
      <c r="CR332" t="inlineStr">
        <is>
          <t/>
        </is>
      </c>
      <c r="CS332" t="inlineStr">
        <is>
          <t/>
        </is>
      </c>
      <c r="CT332" t="inlineStr">
        <is>
          <t/>
        </is>
      </c>
      <c r="CU332" t="inlineStr">
        <is>
          <t/>
        </is>
      </c>
    </row>
    <row r="333">
      <c r="A333" s="1" t="str">
        <f>HYPERLINK("https://iate.europa.eu/entry/result/3619763/all", "3619763")</f>
        <v>3619763</v>
      </c>
      <c r="B333" t="inlineStr">
        <is>
          <t>ENVIRONMENT;TRANSPORT</t>
        </is>
      </c>
      <c r="C333" t="inlineStr">
        <is>
          <t>ENVIRONMENT|environmental policy|climate change policy|emission trading|EU Emissions Trading Scheme;TRANSPORT|air and space transport|air transport</t>
        </is>
      </c>
      <c r="D333" t="inlineStr">
        <is>
          <t/>
        </is>
      </c>
      <c r="E333" t="inlineStr">
        <is>
          <t/>
        </is>
      </c>
      <c r="F333" t="inlineStr">
        <is>
          <t/>
        </is>
      </c>
      <c r="G333" t="inlineStr">
        <is>
          <t/>
        </is>
      </c>
      <c r="H333" t="inlineStr">
        <is>
          <t/>
        </is>
      </c>
      <c r="I333" t="inlineStr">
        <is>
          <t/>
        </is>
      </c>
      <c r="J333" t="inlineStr">
        <is>
          <t/>
        </is>
      </c>
      <c r="K333" t="inlineStr">
        <is>
          <t/>
        </is>
      </c>
      <c r="L333" t="inlineStr">
        <is>
          <t/>
        </is>
      </c>
      <c r="M333" t="inlineStr">
        <is>
          <t/>
        </is>
      </c>
      <c r="N333" t="inlineStr">
        <is>
          <t/>
        </is>
      </c>
      <c r="O333" t="inlineStr">
        <is>
          <t/>
        </is>
      </c>
      <c r="P333" t="inlineStr">
        <is>
          <t/>
        </is>
      </c>
      <c r="Q333" t="inlineStr">
        <is>
          <t/>
        </is>
      </c>
      <c r="R333" t="inlineStr">
        <is>
          <t/>
        </is>
      </c>
      <c r="S333" t="inlineStr">
        <is>
          <t/>
        </is>
      </c>
      <c r="T333" t="inlineStr">
        <is>
          <t/>
        </is>
      </c>
      <c r="U333" t="inlineStr">
        <is>
          <t/>
        </is>
      </c>
      <c r="V333" t="inlineStr">
        <is>
          <t/>
        </is>
      </c>
      <c r="W333" t="inlineStr">
        <is>
          <t/>
        </is>
      </c>
      <c r="X333" s="2" t="inlineStr">
        <is>
          <t>CORSIA quality offset</t>
        </is>
      </c>
      <c r="Y333" s="2" t="inlineStr">
        <is>
          <t>3</t>
        </is>
      </c>
      <c r="Z333" s="2" t="inlineStr">
        <is>
          <t/>
        </is>
      </c>
      <c r="AA333" t="inlineStr">
        <is>
          <t>offsetting unit that qualifies for CORSIA</t>
        </is>
      </c>
      <c r="AB333" t="inlineStr">
        <is>
          <t/>
        </is>
      </c>
      <c r="AC333" t="inlineStr">
        <is>
          <t/>
        </is>
      </c>
      <c r="AD333" t="inlineStr">
        <is>
          <t/>
        </is>
      </c>
      <c r="AE333" t="inlineStr">
        <is>
          <t/>
        </is>
      </c>
      <c r="AF333" t="inlineStr">
        <is>
          <t/>
        </is>
      </c>
      <c r="AG333" t="inlineStr">
        <is>
          <t/>
        </is>
      </c>
      <c r="AH333" t="inlineStr">
        <is>
          <t/>
        </is>
      </c>
      <c r="AI333" t="inlineStr">
        <is>
          <t/>
        </is>
      </c>
      <c r="AJ333" s="2" t="inlineStr">
        <is>
          <t>CORSIA-järjestelmään kelpaava päästöhyvitys</t>
        </is>
      </c>
      <c r="AK333" s="2" t="inlineStr">
        <is>
          <t>3</t>
        </is>
      </c>
      <c r="AL333" s="2" t="inlineStr">
        <is>
          <t/>
        </is>
      </c>
      <c r="AM333" t="inlineStr">
        <is>
          <t/>
        </is>
      </c>
      <c r="AN333" t="inlineStr">
        <is>
          <t/>
        </is>
      </c>
      <c r="AO333" t="inlineStr">
        <is>
          <t/>
        </is>
      </c>
      <c r="AP333" t="inlineStr">
        <is>
          <t/>
        </is>
      </c>
      <c r="AQ333" t="inlineStr">
        <is>
          <t/>
        </is>
      </c>
      <c r="AR333" s="2" t="inlineStr">
        <is>
          <t>fritháireamh cáilíochta CORSIA</t>
        </is>
      </c>
      <c r="AS333" s="2" t="inlineStr">
        <is>
          <t>3</t>
        </is>
      </c>
      <c r="AT333" s="2" t="inlineStr">
        <is>
          <t/>
        </is>
      </c>
      <c r="AU333" t="inlineStr">
        <is>
          <t/>
        </is>
      </c>
      <c r="AV333" t="inlineStr">
        <is>
          <t/>
        </is>
      </c>
      <c r="AW333" t="inlineStr">
        <is>
          <t/>
        </is>
      </c>
      <c r="AX333" t="inlineStr">
        <is>
          <t/>
        </is>
      </c>
      <c r="AY333" t="inlineStr">
        <is>
          <t/>
        </is>
      </c>
      <c r="AZ333" t="inlineStr">
        <is>
          <t/>
        </is>
      </c>
      <c r="BA333" t="inlineStr">
        <is>
          <t/>
        </is>
      </c>
      <c r="BB333" t="inlineStr">
        <is>
          <t/>
        </is>
      </c>
      <c r="BC333" t="inlineStr">
        <is>
          <t/>
        </is>
      </c>
      <c r="BD333" t="inlineStr">
        <is>
          <t/>
        </is>
      </c>
      <c r="BE333" t="inlineStr">
        <is>
          <t/>
        </is>
      </c>
      <c r="BF333" t="inlineStr">
        <is>
          <t/>
        </is>
      </c>
      <c r="BG333" t="inlineStr">
        <is>
          <t/>
        </is>
      </c>
      <c r="BH333" t="inlineStr">
        <is>
          <t/>
        </is>
      </c>
      <c r="BI333" t="inlineStr">
        <is>
          <t/>
        </is>
      </c>
      <c r="BJ333" t="inlineStr">
        <is>
          <t/>
        </is>
      </c>
      <c r="BK333" t="inlineStr">
        <is>
          <t/>
        </is>
      </c>
      <c r="BL333" t="inlineStr">
        <is>
          <t/>
        </is>
      </c>
      <c r="BM333" t="inlineStr">
        <is>
          <t/>
        </is>
      </c>
      <c r="BN333" t="inlineStr">
        <is>
          <t/>
        </is>
      </c>
      <c r="BO333" t="inlineStr">
        <is>
          <t/>
        </is>
      </c>
      <c r="BP333" t="inlineStr">
        <is>
          <t/>
        </is>
      </c>
      <c r="BQ333" t="inlineStr">
        <is>
          <t/>
        </is>
      </c>
      <c r="BR333" t="inlineStr">
        <is>
          <t/>
        </is>
      </c>
      <c r="BS333" t="inlineStr">
        <is>
          <t/>
        </is>
      </c>
      <c r="BT333" t="inlineStr">
        <is>
          <t/>
        </is>
      </c>
      <c r="BU333" t="inlineStr">
        <is>
          <t/>
        </is>
      </c>
      <c r="BV333" t="inlineStr">
        <is>
          <t/>
        </is>
      </c>
      <c r="BW333" t="inlineStr">
        <is>
          <t/>
        </is>
      </c>
      <c r="BX333" s="2" t="inlineStr">
        <is>
          <t>kwalifikująca się jednostka kompensacji emisji w ramach mechanizmu CORSIA</t>
        </is>
      </c>
      <c r="BY333" s="2" t="inlineStr">
        <is>
          <t>3</t>
        </is>
      </c>
      <c r="BZ333" s="2" t="inlineStr">
        <is>
          <t/>
        </is>
      </c>
      <c r="CA333" t="inlineStr">
        <is>
          <t/>
        </is>
      </c>
      <c r="CB333" s="2" t="inlineStr">
        <is>
          <t>unidade elegível para efeitos de compensação do CORSIA</t>
        </is>
      </c>
      <c r="CC333" s="2" t="inlineStr">
        <is>
          <t>3</t>
        </is>
      </c>
      <c r="CD333" s="2" t="inlineStr">
        <is>
          <t/>
        </is>
      </c>
      <c r="CE333" t="inlineStr">
        <is>
          <t/>
        </is>
      </c>
      <c r="CF333" t="inlineStr">
        <is>
          <t/>
        </is>
      </c>
      <c r="CG333" t="inlineStr">
        <is>
          <t/>
        </is>
      </c>
      <c r="CH333" t="inlineStr">
        <is>
          <t/>
        </is>
      </c>
      <c r="CI333" t="inlineStr">
        <is>
          <t/>
        </is>
      </c>
      <c r="CJ333" t="inlineStr">
        <is>
          <t/>
        </is>
      </c>
      <c r="CK333" t="inlineStr">
        <is>
          <t/>
        </is>
      </c>
      <c r="CL333" t="inlineStr">
        <is>
          <t/>
        </is>
      </c>
      <c r="CM333" t="inlineStr">
        <is>
          <t/>
        </is>
      </c>
      <c r="CN333" s="2" t="inlineStr">
        <is>
          <t>kakovostna izravnava CORSIA</t>
        </is>
      </c>
      <c r="CO333" s="2" t="inlineStr">
        <is>
          <t>3</t>
        </is>
      </c>
      <c r="CP333" s="2" t="inlineStr">
        <is>
          <t/>
        </is>
      </c>
      <c r="CQ333" t="inlineStr">
        <is>
          <t/>
        </is>
      </c>
      <c r="CR333" t="inlineStr">
        <is>
          <t/>
        </is>
      </c>
      <c r="CS333" t="inlineStr">
        <is>
          <t/>
        </is>
      </c>
      <c r="CT333" t="inlineStr">
        <is>
          <t/>
        </is>
      </c>
      <c r="CU333" t="inlineStr">
        <is>
          <t/>
        </is>
      </c>
    </row>
    <row r="334">
      <c r="A334" s="1" t="str">
        <f>HYPERLINK("https://iate.europa.eu/entry/result/3619494/all", "3619494")</f>
        <v>3619494</v>
      </c>
      <c r="B334" t="inlineStr">
        <is>
          <t>TRANSPORT;ENVIRONMENT</t>
        </is>
      </c>
      <c r="C334" t="inlineStr">
        <is>
          <t>TRANSPORT|air and space transport|air transport;ENVIRONMENT|environmental policy|climate change policy|reduction of gas emissions</t>
        </is>
      </c>
      <c r="D334" t="inlineStr">
        <is>
          <t/>
        </is>
      </c>
      <c r="E334" t="inlineStr">
        <is>
          <t/>
        </is>
      </c>
      <c r="F334" t="inlineStr">
        <is>
          <t/>
        </is>
      </c>
      <c r="G334" t="inlineStr">
        <is>
          <t/>
        </is>
      </c>
      <c r="H334" s="2" t="inlineStr">
        <is>
          <t>kompenzační požadavky podle programu CORSIA|
kompenzační požadavky</t>
        </is>
      </c>
      <c r="I334" s="2" t="inlineStr">
        <is>
          <t>3|
3</t>
        </is>
      </c>
      <c r="J334" s="2" t="inlineStr">
        <is>
          <t xml:space="preserve">|
</t>
        </is>
      </c>
      <c r="K334" t="inlineStr">
        <is>
          <t>povinnost odvětví letectví kompenzovat rozdíl mezi emisemi CO&lt;sub&gt;2&lt;/sub&gt; z mezinárodní letecké dopravy, na něž se vztahuje program CORSIA, a průměrným základem emisí z let 2019 a 2020</t>
        </is>
      </c>
      <c r="L334" t="inlineStr">
        <is>
          <t/>
        </is>
      </c>
      <c r="M334" t="inlineStr">
        <is>
          <t/>
        </is>
      </c>
      <c r="N334" t="inlineStr">
        <is>
          <t/>
        </is>
      </c>
      <c r="O334" t="inlineStr">
        <is>
          <t/>
        </is>
      </c>
      <c r="P334" t="inlineStr">
        <is>
          <t/>
        </is>
      </c>
      <c r="Q334" t="inlineStr">
        <is>
          <t/>
        </is>
      </c>
      <c r="R334" t="inlineStr">
        <is>
          <t/>
        </is>
      </c>
      <c r="S334" t="inlineStr">
        <is>
          <t/>
        </is>
      </c>
      <c r="T334" t="inlineStr">
        <is>
          <t/>
        </is>
      </c>
      <c r="U334" t="inlineStr">
        <is>
          <t/>
        </is>
      </c>
      <c r="V334" t="inlineStr">
        <is>
          <t/>
        </is>
      </c>
      <c r="W334" t="inlineStr">
        <is>
          <t/>
        </is>
      </c>
      <c r="X334" s="2" t="inlineStr">
        <is>
          <t>CORSIA offsetting requirements|
offsetting requirements</t>
        </is>
      </c>
      <c r="Y334" s="2" t="inlineStr">
        <is>
          <t>3|
3</t>
        </is>
      </c>
      <c r="Z334" s="2" t="inlineStr">
        <is>
          <t xml:space="preserve">|
</t>
        </is>
      </c>
      <c r="AA334" t="inlineStr">
        <is>
          <t>difference between international aviation CO2 emissions covered by CORSIA and the average baseline emissions of 2019 and 2020</t>
        </is>
      </c>
      <c r="AB334" s="2" t="inlineStr">
        <is>
          <t>requisitos de compensación del CORSIA|
requisitos de compensación</t>
        </is>
      </c>
      <c r="AC334" s="2" t="inlineStr">
        <is>
          <t>3|
3</t>
        </is>
      </c>
      <c r="AD334" s="2" t="inlineStr">
        <is>
          <t xml:space="preserve">|
</t>
        </is>
      </c>
      <c r="AE334" t="inlineStr">
        <is>
          <t>Diferencia entre las emisiones de CO&lt;sub&gt;2 &lt;/sub&gt;de la aviación internacional cubiertas por el &lt;a href="https://iate.europa.eu/entry/result/3570642/es" target="_blank"&gt;Plan de Compensación y Reducción del Carbono para la Aviación Internacional (CORSIA)&lt;/a&gt; en un año dado a partir de 2021 y las emisiones medias de referencia de 2019 y 2020, que han de ser compensadas por los explotadores de aeronaves.</t>
        </is>
      </c>
      <c r="AF334" t="inlineStr">
        <is>
          <t/>
        </is>
      </c>
      <c r="AG334" t="inlineStr">
        <is>
          <t/>
        </is>
      </c>
      <c r="AH334" t="inlineStr">
        <is>
          <t/>
        </is>
      </c>
      <c r="AI334" t="inlineStr">
        <is>
          <t/>
        </is>
      </c>
      <c r="AJ334" s="2" t="inlineStr">
        <is>
          <t>päästöhyvitysvaatimukset|
CORSIA-hyvitysvaatimukset</t>
        </is>
      </c>
      <c r="AK334" s="2" t="inlineStr">
        <is>
          <t>3|
3</t>
        </is>
      </c>
      <c r="AL334" s="2" t="inlineStr">
        <is>
          <t xml:space="preserve">|
</t>
        </is>
      </c>
      <c r="AM334" t="inlineStr">
        <is>
          <t/>
        </is>
      </c>
      <c r="AN334" t="inlineStr">
        <is>
          <t/>
        </is>
      </c>
      <c r="AO334" t="inlineStr">
        <is>
          <t/>
        </is>
      </c>
      <c r="AP334" t="inlineStr">
        <is>
          <t/>
        </is>
      </c>
      <c r="AQ334" t="inlineStr">
        <is>
          <t/>
        </is>
      </c>
      <c r="AR334" s="2" t="inlineStr">
        <is>
          <t>ceanglais fritháirimh CORSIA|
ceanglais fritháirimh</t>
        </is>
      </c>
      <c r="AS334" s="2" t="inlineStr">
        <is>
          <t>3|
3</t>
        </is>
      </c>
      <c r="AT334" s="2" t="inlineStr">
        <is>
          <t xml:space="preserve">|
</t>
        </is>
      </c>
      <c r="AU334" t="inlineStr">
        <is>
          <t/>
        </is>
      </c>
      <c r="AV334" t="inlineStr">
        <is>
          <t/>
        </is>
      </c>
      <c r="AW334" t="inlineStr">
        <is>
          <t/>
        </is>
      </c>
      <c r="AX334" t="inlineStr">
        <is>
          <t/>
        </is>
      </c>
      <c r="AY334" t="inlineStr">
        <is>
          <t/>
        </is>
      </c>
      <c r="AZ334" s="2" t="inlineStr">
        <is>
          <t>kibocsátáskompenzációs követelmények|
a CORSIA kibocsátáskompenzációs követelményei</t>
        </is>
      </c>
      <c r="BA334" s="2" t="inlineStr">
        <is>
          <t>3|
3</t>
        </is>
      </c>
      <c r="BB334" s="2" t="inlineStr">
        <is>
          <t xml:space="preserve">|
</t>
        </is>
      </c>
      <c r="BC334" t="inlineStr">
        <is>
          <t>a nemzetközi légi közlekedésnek a &lt;a href="https://iate.europa.eu/entry/result/3570642/all" target="_blank"&gt;CORSIA &lt;/a&gt;hatálya alá tartozó CO&lt;sub&gt;2&lt;/sub&gt;-kibocsátása és a 2019. és 2020. évi átlagos kibocsátási referenciaérték közötti eltérésre vonatkozó követelmények</t>
        </is>
      </c>
      <c r="BD334" s="2" t="inlineStr">
        <is>
          <t>obblighi di compensazione|
obblighi di compensazione del regime CORSIA</t>
        </is>
      </c>
      <c r="BE334" s="2" t="inlineStr">
        <is>
          <t>3|
3</t>
        </is>
      </c>
      <c r="BF334" s="2" t="inlineStr">
        <is>
          <t xml:space="preserve">|
</t>
        </is>
      </c>
      <c r="BG334" t="inlineStr">
        <is>
          <t>obblighi a carico degli operatori aerei nell'ambito del regime CORSIA concernenti la compensazione delle emissioni di carbonio del trasporto aereo internazionale</t>
        </is>
      </c>
      <c r="BH334" s="2" t="inlineStr">
        <is>
          <t>CORSIA kompensavimo reikalavimai|
kompensavimo reikalavimai</t>
        </is>
      </c>
      <c r="BI334" s="2" t="inlineStr">
        <is>
          <t>3|
3</t>
        </is>
      </c>
      <c r="BJ334" s="2" t="inlineStr">
        <is>
          <t xml:space="preserve">|
</t>
        </is>
      </c>
      <c r="BK334" t="inlineStr">
        <is>
          <t/>
        </is>
      </c>
      <c r="BL334" t="inlineStr">
        <is>
          <t/>
        </is>
      </c>
      <c r="BM334" t="inlineStr">
        <is>
          <t/>
        </is>
      </c>
      <c r="BN334" t="inlineStr">
        <is>
          <t/>
        </is>
      </c>
      <c r="BO334" t="inlineStr">
        <is>
          <t/>
        </is>
      </c>
      <c r="BP334" t="inlineStr">
        <is>
          <t/>
        </is>
      </c>
      <c r="BQ334" t="inlineStr">
        <is>
          <t/>
        </is>
      </c>
      <c r="BR334" t="inlineStr">
        <is>
          <t/>
        </is>
      </c>
      <c r="BS334" t="inlineStr">
        <is>
          <t/>
        </is>
      </c>
      <c r="BT334" t="inlineStr">
        <is>
          <t/>
        </is>
      </c>
      <c r="BU334" t="inlineStr">
        <is>
          <t/>
        </is>
      </c>
      <c r="BV334" t="inlineStr">
        <is>
          <t/>
        </is>
      </c>
      <c r="BW334" t="inlineStr">
        <is>
          <t/>
        </is>
      </c>
      <c r="BX334" s="2" t="inlineStr">
        <is>
          <t>wymogi dotyczące kompensacji|
wymogi kompensacji CORSIA</t>
        </is>
      </c>
      <c r="BY334" s="2" t="inlineStr">
        <is>
          <t>3|
3</t>
        </is>
      </c>
      <c r="BZ334" s="2" t="inlineStr">
        <is>
          <t xml:space="preserve">|
</t>
        </is>
      </c>
      <c r="CA334" t="inlineStr">
        <is>
          <t>różnica między międzynarodowymi emisjami CO2 z lotnictwa objętymi mechanizmem CORSIA a bazowym poziomem średniej emisji z lat 2019 i 2020</t>
        </is>
      </c>
      <c r="CB334" s="2" t="inlineStr">
        <is>
          <t>requisitos de compensação</t>
        </is>
      </c>
      <c r="CC334" s="2" t="inlineStr">
        <is>
          <t>3</t>
        </is>
      </c>
      <c r="CD334" s="2" t="inlineStr">
        <is>
          <t/>
        </is>
      </c>
      <c r="CE334" t="inlineStr">
        <is>
          <t>Diferença entre as emissões de CO&lt;sub&gt;2&lt;/sub&gt; da aviação internacional abrangidas pelo Regime de Compensação e Redução das Emissões de Carbono da Aviação Internacional (CORSIA) e as emissões médias de referência de 2019 e 2020.</t>
        </is>
      </c>
      <c r="CF334" t="inlineStr">
        <is>
          <t/>
        </is>
      </c>
      <c r="CG334" t="inlineStr">
        <is>
          <t/>
        </is>
      </c>
      <c r="CH334" t="inlineStr">
        <is>
          <t/>
        </is>
      </c>
      <c r="CI334" t="inlineStr">
        <is>
          <t/>
        </is>
      </c>
      <c r="CJ334" t="inlineStr">
        <is>
          <t/>
        </is>
      </c>
      <c r="CK334" t="inlineStr">
        <is>
          <t/>
        </is>
      </c>
      <c r="CL334" t="inlineStr">
        <is>
          <t/>
        </is>
      </c>
      <c r="CM334" t="inlineStr">
        <is>
          <t/>
        </is>
      </c>
      <c r="CN334" s="2" t="inlineStr">
        <is>
          <t>zahteve za izravnavo CORSIA|
zahteve za izravnavo</t>
        </is>
      </c>
      <c r="CO334" s="2" t="inlineStr">
        <is>
          <t>3|
3</t>
        </is>
      </c>
      <c r="CP334" s="2" t="inlineStr">
        <is>
          <t xml:space="preserve">|
</t>
        </is>
      </c>
      <c r="CQ334" t="inlineStr">
        <is>
          <t/>
        </is>
      </c>
      <c r="CR334" t="inlineStr">
        <is>
          <t/>
        </is>
      </c>
      <c r="CS334" t="inlineStr">
        <is>
          <t/>
        </is>
      </c>
      <c r="CT334" t="inlineStr">
        <is>
          <t/>
        </is>
      </c>
      <c r="CU334" t="inlineStr">
        <is>
          <t/>
        </is>
      </c>
    </row>
    <row r="335">
      <c r="A335" s="1" t="str">
        <f>HYPERLINK("https://iate.europa.eu/entry/result/3619484/all", "3619484")</f>
        <v>3619484</v>
      </c>
      <c r="B335" t="inlineStr">
        <is>
          <t>INTERNATIONAL RELATIONS</t>
        </is>
      </c>
      <c r="C335" t="inlineStr">
        <is>
          <t>INTERNATIONAL RELATIONS|international affairs|international instrument|international convention|UN convention|UN Framework Convention on Climate Change</t>
        </is>
      </c>
      <c r="D335" t="inlineStr">
        <is>
          <t/>
        </is>
      </c>
      <c r="E335" t="inlineStr">
        <is>
          <t/>
        </is>
      </c>
      <c r="F335" t="inlineStr">
        <is>
          <t/>
        </is>
      </c>
      <c r="G335" t="inlineStr">
        <is>
          <t/>
        </is>
      </c>
      <c r="H335" t="inlineStr">
        <is>
          <t/>
        </is>
      </c>
      <c r="I335" t="inlineStr">
        <is>
          <t/>
        </is>
      </c>
      <c r="J335" t="inlineStr">
        <is>
          <t/>
        </is>
      </c>
      <c r="K335" t="inlineStr">
        <is>
          <t/>
        </is>
      </c>
      <c r="L335" t="inlineStr">
        <is>
          <t/>
        </is>
      </c>
      <c r="M335" t="inlineStr">
        <is>
          <t/>
        </is>
      </c>
      <c r="N335" t="inlineStr">
        <is>
          <t/>
        </is>
      </c>
      <c r="O335" t="inlineStr">
        <is>
          <t/>
        </is>
      </c>
      <c r="P335" t="inlineStr">
        <is>
          <t/>
        </is>
      </c>
      <c r="Q335" t="inlineStr">
        <is>
          <t/>
        </is>
      </c>
      <c r="R335" t="inlineStr">
        <is>
          <t/>
        </is>
      </c>
      <c r="S335" t="inlineStr">
        <is>
          <t/>
        </is>
      </c>
      <c r="T335" t="inlineStr">
        <is>
          <t/>
        </is>
      </c>
      <c r="U335" t="inlineStr">
        <is>
          <t/>
        </is>
      </c>
      <c r="V335" t="inlineStr">
        <is>
          <t/>
        </is>
      </c>
      <c r="W335" t="inlineStr">
        <is>
          <t/>
        </is>
      </c>
      <c r="X335" s="2" t="inlineStr">
        <is>
          <t>EU UNFCCC inventory data</t>
        </is>
      </c>
      <c r="Y335" s="2" t="inlineStr">
        <is>
          <t>3</t>
        </is>
      </c>
      <c r="Z335" s="2" t="inlineStr">
        <is>
          <t/>
        </is>
      </c>
      <c r="AA335" t="inlineStr">
        <is>
          <t>data submitted in the &lt;a href="https://iate.europa.eu/entry/result/3507943/en" target="_blank"&gt;&lt;i&gt;EU UNFCCC inventory&lt;/i&gt;&lt;/a&gt;</t>
        </is>
      </c>
      <c r="AB335" t="inlineStr">
        <is>
          <t/>
        </is>
      </c>
      <c r="AC335" t="inlineStr">
        <is>
          <t/>
        </is>
      </c>
      <c r="AD335" t="inlineStr">
        <is>
          <t/>
        </is>
      </c>
      <c r="AE335" t="inlineStr">
        <is>
          <t/>
        </is>
      </c>
      <c r="AF335" t="inlineStr">
        <is>
          <t/>
        </is>
      </c>
      <c r="AG335" t="inlineStr">
        <is>
          <t/>
        </is>
      </c>
      <c r="AH335" t="inlineStr">
        <is>
          <t/>
        </is>
      </c>
      <c r="AI335" t="inlineStr">
        <is>
          <t/>
        </is>
      </c>
      <c r="AJ335" t="inlineStr">
        <is>
          <t/>
        </is>
      </c>
      <c r="AK335" t="inlineStr">
        <is>
          <t/>
        </is>
      </c>
      <c r="AL335" t="inlineStr">
        <is>
          <t/>
        </is>
      </c>
      <c r="AM335" t="inlineStr">
        <is>
          <t/>
        </is>
      </c>
      <c r="AN335" t="inlineStr">
        <is>
          <t/>
        </is>
      </c>
      <c r="AO335" t="inlineStr">
        <is>
          <t/>
        </is>
      </c>
      <c r="AP335" t="inlineStr">
        <is>
          <t/>
        </is>
      </c>
      <c r="AQ335" t="inlineStr">
        <is>
          <t/>
        </is>
      </c>
      <c r="AR335" s="2" t="inlineStr">
        <is>
          <t>sonraí fardail UNFCCC an Aontais</t>
        </is>
      </c>
      <c r="AS335" s="2" t="inlineStr">
        <is>
          <t>3</t>
        </is>
      </c>
      <c r="AT335" s="2" t="inlineStr">
        <is>
          <t/>
        </is>
      </c>
      <c r="AU335" t="inlineStr">
        <is>
          <t/>
        </is>
      </c>
      <c r="AV335" t="inlineStr">
        <is>
          <t/>
        </is>
      </c>
      <c r="AW335" t="inlineStr">
        <is>
          <t/>
        </is>
      </c>
      <c r="AX335" t="inlineStr">
        <is>
          <t/>
        </is>
      </c>
      <c r="AY335" t="inlineStr">
        <is>
          <t/>
        </is>
      </c>
      <c r="AZ335" t="inlineStr">
        <is>
          <t/>
        </is>
      </c>
      <c r="BA335" t="inlineStr">
        <is>
          <t/>
        </is>
      </c>
      <c r="BB335" t="inlineStr">
        <is>
          <t/>
        </is>
      </c>
      <c r="BC335" t="inlineStr">
        <is>
          <t/>
        </is>
      </c>
      <c r="BD335" t="inlineStr">
        <is>
          <t/>
        </is>
      </c>
      <c r="BE335" t="inlineStr">
        <is>
          <t/>
        </is>
      </c>
      <c r="BF335" t="inlineStr">
        <is>
          <t/>
        </is>
      </c>
      <c r="BG335" t="inlineStr">
        <is>
          <t/>
        </is>
      </c>
      <c r="BH335" t="inlineStr">
        <is>
          <t/>
        </is>
      </c>
      <c r="BI335" t="inlineStr">
        <is>
          <t/>
        </is>
      </c>
      <c r="BJ335" t="inlineStr">
        <is>
          <t/>
        </is>
      </c>
      <c r="BK335" t="inlineStr">
        <is>
          <t/>
        </is>
      </c>
      <c r="BL335" t="inlineStr">
        <is>
          <t/>
        </is>
      </c>
      <c r="BM335" t="inlineStr">
        <is>
          <t/>
        </is>
      </c>
      <c r="BN335" t="inlineStr">
        <is>
          <t/>
        </is>
      </c>
      <c r="BO335" t="inlineStr">
        <is>
          <t/>
        </is>
      </c>
      <c r="BP335" t="inlineStr">
        <is>
          <t/>
        </is>
      </c>
      <c r="BQ335" t="inlineStr">
        <is>
          <t/>
        </is>
      </c>
      <c r="BR335" t="inlineStr">
        <is>
          <t/>
        </is>
      </c>
      <c r="BS335" t="inlineStr">
        <is>
          <t/>
        </is>
      </c>
      <c r="BT335" t="inlineStr">
        <is>
          <t/>
        </is>
      </c>
      <c r="BU335" t="inlineStr">
        <is>
          <t/>
        </is>
      </c>
      <c r="BV335" t="inlineStr">
        <is>
          <t/>
        </is>
      </c>
      <c r="BW335" t="inlineStr">
        <is>
          <t/>
        </is>
      </c>
      <c r="BX335" s="2" t="inlineStr">
        <is>
          <t>dane z unijnego wykazu do celów Ramowej konwencji Narodów Zjednoczonych w sprawie zmian klimatu</t>
        </is>
      </c>
      <c r="BY335" s="2" t="inlineStr">
        <is>
          <t>3</t>
        </is>
      </c>
      <c r="BZ335" s="2" t="inlineStr">
        <is>
          <t/>
        </is>
      </c>
      <c r="CA335" t="inlineStr">
        <is>
          <t>dane przekazywane do &lt;a href="https://iate.europa.eu/entry/result/3507943/pl" target="_blank"&gt;unijnego wykazu do celów Ramowej konwencji Narodów Zjednoczonych w sprawie zmian klimatu&lt;/a&gt;</t>
        </is>
      </c>
      <c r="CB335" s="2" t="inlineStr">
        <is>
          <t>dados do inventário da CQNUAC</t>
        </is>
      </c>
      <c r="CC335" s="2" t="inlineStr">
        <is>
          <t>3</t>
        </is>
      </c>
      <c r="CD335" s="2" t="inlineStr">
        <is>
          <t/>
        </is>
      </c>
      <c r="CE335" t="inlineStr">
        <is>
          <t>Dados apresentados no &lt;a href="https://iate.europa.eu/entry/result/3507943/pt" target="_blank"&gt;inventário anual dos gases com efeito de estufa da União Europeia&lt;/a&gt;, estabelecido no âmbito da &lt;a href="https://iate.europa.eu/entry/result/843910/pt" target="_blank"&gt;Convenção-Quadro das Nações Unidas sobre Alterações Climáticas&lt;/a&gt;.</t>
        </is>
      </c>
      <c r="CF335" t="inlineStr">
        <is>
          <t/>
        </is>
      </c>
      <c r="CG335" t="inlineStr">
        <is>
          <t/>
        </is>
      </c>
      <c r="CH335" t="inlineStr">
        <is>
          <t/>
        </is>
      </c>
      <c r="CI335" t="inlineStr">
        <is>
          <t/>
        </is>
      </c>
      <c r="CJ335" t="inlineStr">
        <is>
          <t/>
        </is>
      </c>
      <c r="CK335" t="inlineStr">
        <is>
          <t/>
        </is>
      </c>
      <c r="CL335" t="inlineStr">
        <is>
          <t/>
        </is>
      </c>
      <c r="CM335" t="inlineStr">
        <is>
          <t/>
        </is>
      </c>
      <c r="CN335" s="2" t="inlineStr">
        <is>
          <t>evidenčni podatki EU UNFCCC</t>
        </is>
      </c>
      <c r="CO335" s="2" t="inlineStr">
        <is>
          <t>3</t>
        </is>
      </c>
      <c r="CP335" s="2" t="inlineStr">
        <is>
          <t/>
        </is>
      </c>
      <c r="CQ335" t="inlineStr">
        <is>
          <t>podatki, predloženi v &lt;a href="https://iate.europa.eu/entry/result/3507943/sl" target="_blank"&gt;evidenco EU UNFCCC&lt;/a&gt;</t>
        </is>
      </c>
      <c r="CR335" t="inlineStr">
        <is>
          <t/>
        </is>
      </c>
      <c r="CS335" t="inlineStr">
        <is>
          <t/>
        </is>
      </c>
      <c r="CT335" t="inlineStr">
        <is>
          <t/>
        </is>
      </c>
      <c r="CU335" t="inlineStr">
        <is>
          <t/>
        </is>
      </c>
    </row>
    <row r="336">
      <c r="A336" s="1" t="str">
        <f>HYPERLINK("https://iate.europa.eu/entry/result/3619478/all", "3619478")</f>
        <v>3619478</v>
      </c>
      <c r="B336" t="inlineStr">
        <is>
          <t>ENVIRONMENT;ENERGY</t>
        </is>
      </c>
      <c r="C336" t="inlineStr">
        <is>
          <t>ENVIRONMENT|environmental policy|climate change policy|emission trading|EU Emissions Trading Scheme;ENERGY|soft energy|soft energy|bioenergy</t>
        </is>
      </c>
      <c r="D336" t="inlineStr">
        <is>
          <t/>
        </is>
      </c>
      <c r="E336" t="inlineStr">
        <is>
          <t/>
        </is>
      </c>
      <c r="F336" t="inlineStr">
        <is>
          <t/>
        </is>
      </c>
      <c r="G336" t="inlineStr">
        <is>
          <t/>
        </is>
      </c>
      <c r="H336" t="inlineStr">
        <is>
          <t/>
        </is>
      </c>
      <c r="I336" t="inlineStr">
        <is>
          <t/>
        </is>
      </c>
      <c r="J336" t="inlineStr">
        <is>
          <t/>
        </is>
      </c>
      <c r="K336" t="inlineStr">
        <is>
          <t/>
        </is>
      </c>
      <c r="L336" t="inlineStr">
        <is>
          <t/>
        </is>
      </c>
      <c r="M336" t="inlineStr">
        <is>
          <t/>
        </is>
      </c>
      <c r="N336" t="inlineStr">
        <is>
          <t/>
        </is>
      </c>
      <c r="O336" t="inlineStr">
        <is>
          <t/>
        </is>
      </c>
      <c r="P336" t="inlineStr">
        <is>
          <t/>
        </is>
      </c>
      <c r="Q336" t="inlineStr">
        <is>
          <t/>
        </is>
      </c>
      <c r="R336" t="inlineStr">
        <is>
          <t/>
        </is>
      </c>
      <c r="S336" t="inlineStr">
        <is>
          <t/>
        </is>
      </c>
      <c r="T336" t="inlineStr">
        <is>
          <t/>
        </is>
      </c>
      <c r="U336" t="inlineStr">
        <is>
          <t/>
        </is>
      </c>
      <c r="V336" t="inlineStr">
        <is>
          <t/>
        </is>
      </c>
      <c r="W336" t="inlineStr">
        <is>
          <t/>
        </is>
      </c>
      <c r="X336" s="2" t="inlineStr">
        <is>
          <t>zero-rated source</t>
        </is>
      </c>
      <c r="Y336" s="2" t="inlineStr">
        <is>
          <t>3</t>
        </is>
      </c>
      <c r="Z336" s="2" t="inlineStr">
        <is>
          <t/>
        </is>
      </c>
      <c r="AA336" t="inlineStr">
        <is>
          <t>source of biomass whose burning in the installations throughout Europe is considered to be carbon-neutral by the EU ETS scheme</t>
        </is>
      </c>
      <c r="AB336" t="inlineStr">
        <is>
          <t/>
        </is>
      </c>
      <c r="AC336" t="inlineStr">
        <is>
          <t/>
        </is>
      </c>
      <c r="AD336" t="inlineStr">
        <is>
          <t/>
        </is>
      </c>
      <c r="AE336" t="inlineStr">
        <is>
          <t/>
        </is>
      </c>
      <c r="AF336" t="inlineStr">
        <is>
          <t/>
        </is>
      </c>
      <c r="AG336" t="inlineStr">
        <is>
          <t/>
        </is>
      </c>
      <c r="AH336" t="inlineStr">
        <is>
          <t/>
        </is>
      </c>
      <c r="AI336" t="inlineStr">
        <is>
          <t/>
        </is>
      </c>
      <c r="AJ336" t="inlineStr">
        <is>
          <t/>
        </is>
      </c>
      <c r="AK336" t="inlineStr">
        <is>
          <t/>
        </is>
      </c>
      <c r="AL336" t="inlineStr">
        <is>
          <t/>
        </is>
      </c>
      <c r="AM336" t="inlineStr">
        <is>
          <t/>
        </is>
      </c>
      <c r="AN336" t="inlineStr">
        <is>
          <t/>
        </is>
      </c>
      <c r="AO336" t="inlineStr">
        <is>
          <t/>
        </is>
      </c>
      <c r="AP336" t="inlineStr">
        <is>
          <t/>
        </is>
      </c>
      <c r="AQ336" t="inlineStr">
        <is>
          <t/>
        </is>
      </c>
      <c r="AR336" s="2" t="inlineStr">
        <is>
          <t>foinse nialas‑rátaithe</t>
        </is>
      </c>
      <c r="AS336" s="2" t="inlineStr">
        <is>
          <t>3</t>
        </is>
      </c>
      <c r="AT336" s="2" t="inlineStr">
        <is>
          <t/>
        </is>
      </c>
      <c r="AU336" t="inlineStr">
        <is>
          <t/>
        </is>
      </c>
      <c r="AV336" t="inlineStr">
        <is>
          <t/>
        </is>
      </c>
      <c r="AW336" t="inlineStr">
        <is>
          <t/>
        </is>
      </c>
      <c r="AX336" t="inlineStr">
        <is>
          <t/>
        </is>
      </c>
      <c r="AY336" t="inlineStr">
        <is>
          <t/>
        </is>
      </c>
      <c r="AZ336" t="inlineStr">
        <is>
          <t/>
        </is>
      </c>
      <c r="BA336" t="inlineStr">
        <is>
          <t/>
        </is>
      </c>
      <c r="BB336" t="inlineStr">
        <is>
          <t/>
        </is>
      </c>
      <c r="BC336" t="inlineStr">
        <is>
          <t/>
        </is>
      </c>
      <c r="BD336" t="inlineStr">
        <is>
          <t/>
        </is>
      </c>
      <c r="BE336" t="inlineStr">
        <is>
          <t/>
        </is>
      </c>
      <c r="BF336" t="inlineStr">
        <is>
          <t/>
        </is>
      </c>
      <c r="BG336" t="inlineStr">
        <is>
          <t/>
        </is>
      </c>
      <c r="BH336" t="inlineStr">
        <is>
          <t/>
        </is>
      </c>
      <c r="BI336" t="inlineStr">
        <is>
          <t/>
        </is>
      </c>
      <c r="BJ336" t="inlineStr">
        <is>
          <t/>
        </is>
      </c>
      <c r="BK336" t="inlineStr">
        <is>
          <t/>
        </is>
      </c>
      <c r="BL336" t="inlineStr">
        <is>
          <t/>
        </is>
      </c>
      <c r="BM336" t="inlineStr">
        <is>
          <t/>
        </is>
      </c>
      <c r="BN336" t="inlineStr">
        <is>
          <t/>
        </is>
      </c>
      <c r="BO336" t="inlineStr">
        <is>
          <t/>
        </is>
      </c>
      <c r="BP336" t="inlineStr">
        <is>
          <t/>
        </is>
      </c>
      <c r="BQ336" t="inlineStr">
        <is>
          <t/>
        </is>
      </c>
      <c r="BR336" t="inlineStr">
        <is>
          <t/>
        </is>
      </c>
      <c r="BS336" t="inlineStr">
        <is>
          <t/>
        </is>
      </c>
      <c r="BT336" t="inlineStr">
        <is>
          <t/>
        </is>
      </c>
      <c r="BU336" t="inlineStr">
        <is>
          <t/>
        </is>
      </c>
      <c r="BV336" t="inlineStr">
        <is>
          <t/>
        </is>
      </c>
      <c r="BW336" t="inlineStr">
        <is>
          <t/>
        </is>
      </c>
      <c r="BX336" s="2" t="inlineStr">
        <is>
          <t>źródło o współczynniku zero</t>
        </is>
      </c>
      <c r="BY336" s="2" t="inlineStr">
        <is>
          <t>3</t>
        </is>
      </c>
      <c r="BZ336" s="2" t="inlineStr">
        <is>
          <t/>
        </is>
      </c>
      <c r="CA336" t="inlineStr">
        <is>
          <t/>
        </is>
      </c>
      <c r="CB336" s="2" t="inlineStr">
        <is>
          <t>fonte com fator de emissão zero</t>
        </is>
      </c>
      <c r="CC336" s="2" t="inlineStr">
        <is>
          <t>3</t>
        </is>
      </c>
      <c r="CD336" s="2" t="inlineStr">
        <is>
          <t/>
        </is>
      </c>
      <c r="CE336" t="inlineStr">
        <is>
          <t/>
        </is>
      </c>
      <c r="CF336" t="inlineStr">
        <is>
          <t/>
        </is>
      </c>
      <c r="CG336" t="inlineStr">
        <is>
          <t/>
        </is>
      </c>
      <c r="CH336" t="inlineStr">
        <is>
          <t/>
        </is>
      </c>
      <c r="CI336" t="inlineStr">
        <is>
          <t/>
        </is>
      </c>
      <c r="CJ336" t="inlineStr">
        <is>
          <t/>
        </is>
      </c>
      <c r="CK336" t="inlineStr">
        <is>
          <t/>
        </is>
      </c>
      <c r="CL336" t="inlineStr">
        <is>
          <t/>
        </is>
      </c>
      <c r="CM336" t="inlineStr">
        <is>
          <t/>
        </is>
      </c>
      <c r="CN336" s="2" t="inlineStr">
        <is>
          <t>vir z ničelno stopnjo</t>
        </is>
      </c>
      <c r="CO336" s="2" t="inlineStr">
        <is>
          <t>3</t>
        </is>
      </c>
      <c r="CP336" s="2" t="inlineStr">
        <is>
          <t/>
        </is>
      </c>
      <c r="CQ336" t="inlineStr">
        <is>
          <t>vir biomase, katerega zgorevanje se v napravah po vsej Evropi v sistemu EU ETS šteje za ogljično nevtralno</t>
        </is>
      </c>
      <c r="CR336" t="inlineStr">
        <is>
          <t/>
        </is>
      </c>
      <c r="CS336" t="inlineStr">
        <is>
          <t/>
        </is>
      </c>
      <c r="CT336" t="inlineStr">
        <is>
          <t/>
        </is>
      </c>
      <c r="CU336" t="inlineStr">
        <is>
          <t/>
        </is>
      </c>
    </row>
    <row r="337">
      <c r="A337" s="1" t="str">
        <f>HYPERLINK("https://iate.europa.eu/entry/result/3619476/all", "3619476")</f>
        <v>3619476</v>
      </c>
      <c r="B337" t="inlineStr">
        <is>
          <t>ENVIRONMENT;TRANSPORT</t>
        </is>
      </c>
      <c r="C337" t="inlineStr">
        <is>
          <t>ENVIRONMENT|environmental policy|climate change policy|emission trading|EU Emissions Trading Scheme;TRANSPORT|maritime and inland waterway transport|maritime transport</t>
        </is>
      </c>
      <c r="D337" t="inlineStr">
        <is>
          <t/>
        </is>
      </c>
      <c r="E337" t="inlineStr">
        <is>
          <t/>
        </is>
      </c>
      <c r="F337" t="inlineStr">
        <is>
          <t/>
        </is>
      </c>
      <c r="G337" t="inlineStr">
        <is>
          <t/>
        </is>
      </c>
      <c r="H337" t="inlineStr">
        <is>
          <t/>
        </is>
      </c>
      <c r="I337" t="inlineStr">
        <is>
          <t/>
        </is>
      </c>
      <c r="J337" t="inlineStr">
        <is>
          <t/>
        </is>
      </c>
      <c r="K337" t="inlineStr">
        <is>
          <t/>
        </is>
      </c>
      <c r="L337" t="inlineStr">
        <is>
          <t/>
        </is>
      </c>
      <c r="M337" t="inlineStr">
        <is>
          <t/>
        </is>
      </c>
      <c r="N337" t="inlineStr">
        <is>
          <t/>
        </is>
      </c>
      <c r="O337" t="inlineStr">
        <is>
          <t/>
        </is>
      </c>
      <c r="P337" t="inlineStr">
        <is>
          <t/>
        </is>
      </c>
      <c r="Q337" t="inlineStr">
        <is>
          <t/>
        </is>
      </c>
      <c r="R337" t="inlineStr">
        <is>
          <t/>
        </is>
      </c>
      <c r="S337" t="inlineStr">
        <is>
          <t/>
        </is>
      </c>
      <c r="T337" t="inlineStr">
        <is>
          <t/>
        </is>
      </c>
      <c r="U337" t="inlineStr">
        <is>
          <t/>
        </is>
      </c>
      <c r="V337" t="inlineStr">
        <is>
          <t/>
        </is>
      </c>
      <c r="W337" t="inlineStr">
        <is>
          <t/>
        </is>
      </c>
      <c r="X337" s="2" t="inlineStr">
        <is>
          <t>total aggregated CO&lt;sub&gt;2&lt;/sub&gt;|
total aggregated CO&lt;sub&gt;2&lt;/sub&gt; emissions</t>
        </is>
      </c>
      <c r="Y337" s="2" t="inlineStr">
        <is>
          <t>3|
3</t>
        </is>
      </c>
      <c r="Z337" s="2" t="inlineStr">
        <is>
          <t xml:space="preserve">|
</t>
        </is>
      </c>
      <c r="AA337" t="inlineStr">
        <is>
          <t/>
        </is>
      </c>
      <c r="AB337" t="inlineStr">
        <is>
          <t/>
        </is>
      </c>
      <c r="AC337" t="inlineStr">
        <is>
          <t/>
        </is>
      </c>
      <c r="AD337" t="inlineStr">
        <is>
          <t/>
        </is>
      </c>
      <c r="AE337" t="inlineStr">
        <is>
          <t/>
        </is>
      </c>
      <c r="AF337" t="inlineStr">
        <is>
          <t/>
        </is>
      </c>
      <c r="AG337" t="inlineStr">
        <is>
          <t/>
        </is>
      </c>
      <c r="AH337" t="inlineStr">
        <is>
          <t/>
        </is>
      </c>
      <c r="AI337" t="inlineStr">
        <is>
          <t/>
        </is>
      </c>
      <c r="AJ337" s="2" t="inlineStr">
        <is>
          <t>yhteenlasketut kokonaishiilidioksidipäästöt</t>
        </is>
      </c>
      <c r="AK337" s="2" t="inlineStr">
        <is>
          <t>3</t>
        </is>
      </c>
      <c r="AL337" s="2" t="inlineStr">
        <is>
          <t/>
        </is>
      </c>
      <c r="AM337" t="inlineStr">
        <is>
          <t/>
        </is>
      </c>
      <c r="AN337" t="inlineStr">
        <is>
          <t/>
        </is>
      </c>
      <c r="AO337" t="inlineStr">
        <is>
          <t/>
        </is>
      </c>
      <c r="AP337" t="inlineStr">
        <is>
          <t/>
        </is>
      </c>
      <c r="AQ337" t="inlineStr">
        <is>
          <t/>
        </is>
      </c>
      <c r="AR337" s="2" t="inlineStr">
        <is>
          <t>CO&lt;sub&gt;2&lt;/sub&gt; comhiomlánaithe iomlán|
iomlán na n‑astaíochtaí CO&lt;sub&gt;2&lt;/sub&gt; comhiomlánaithe</t>
        </is>
      </c>
      <c r="AS337" s="2" t="inlineStr">
        <is>
          <t>3|
3</t>
        </is>
      </c>
      <c r="AT337" s="2" t="inlineStr">
        <is>
          <t xml:space="preserve">|
</t>
        </is>
      </c>
      <c r="AU337" t="inlineStr">
        <is>
          <t/>
        </is>
      </c>
      <c r="AV337" t="inlineStr">
        <is>
          <t/>
        </is>
      </c>
      <c r="AW337" t="inlineStr">
        <is>
          <t/>
        </is>
      </c>
      <c r="AX337" t="inlineStr">
        <is>
          <t/>
        </is>
      </c>
      <c r="AY337" t="inlineStr">
        <is>
          <t/>
        </is>
      </c>
      <c r="AZ337" t="inlineStr">
        <is>
          <t/>
        </is>
      </c>
      <c r="BA337" t="inlineStr">
        <is>
          <t/>
        </is>
      </c>
      <c r="BB337" t="inlineStr">
        <is>
          <t/>
        </is>
      </c>
      <c r="BC337" t="inlineStr">
        <is>
          <t/>
        </is>
      </c>
      <c r="BD337" t="inlineStr">
        <is>
          <t/>
        </is>
      </c>
      <c r="BE337" t="inlineStr">
        <is>
          <t/>
        </is>
      </c>
      <c r="BF337" t="inlineStr">
        <is>
          <t/>
        </is>
      </c>
      <c r="BG337" t="inlineStr">
        <is>
          <t/>
        </is>
      </c>
      <c r="BH337" t="inlineStr">
        <is>
          <t/>
        </is>
      </c>
      <c r="BI337" t="inlineStr">
        <is>
          <t/>
        </is>
      </c>
      <c r="BJ337" t="inlineStr">
        <is>
          <t/>
        </is>
      </c>
      <c r="BK337" t="inlineStr">
        <is>
          <t/>
        </is>
      </c>
      <c r="BL337" t="inlineStr">
        <is>
          <t/>
        </is>
      </c>
      <c r="BM337" t="inlineStr">
        <is>
          <t/>
        </is>
      </c>
      <c r="BN337" t="inlineStr">
        <is>
          <t/>
        </is>
      </c>
      <c r="BO337" t="inlineStr">
        <is>
          <t/>
        </is>
      </c>
      <c r="BP337" t="inlineStr">
        <is>
          <t/>
        </is>
      </c>
      <c r="BQ337" t="inlineStr">
        <is>
          <t/>
        </is>
      </c>
      <c r="BR337" t="inlineStr">
        <is>
          <t/>
        </is>
      </c>
      <c r="BS337" t="inlineStr">
        <is>
          <t/>
        </is>
      </c>
      <c r="BT337" t="inlineStr">
        <is>
          <t/>
        </is>
      </c>
      <c r="BU337" t="inlineStr">
        <is>
          <t/>
        </is>
      </c>
      <c r="BV337" t="inlineStr">
        <is>
          <t/>
        </is>
      </c>
      <c r="BW337" t="inlineStr">
        <is>
          <t/>
        </is>
      </c>
      <c r="BX337" s="2" t="inlineStr">
        <is>
          <t>zagregowana całość CO&lt;sub&gt;2&lt;/sub&gt;|
łączne zagregowane emisje CO&lt;sub&gt;2&lt;/sub&gt;</t>
        </is>
      </c>
      <c r="BY337" s="2" t="inlineStr">
        <is>
          <t>3|
3</t>
        </is>
      </c>
      <c r="BZ337" s="2" t="inlineStr">
        <is>
          <t xml:space="preserve">|
</t>
        </is>
      </c>
      <c r="CA337" t="inlineStr">
        <is>
          <t/>
        </is>
      </c>
      <c r="CB337" s="2" t="inlineStr">
        <is>
          <t>total das emissões de CO&lt;sub&gt;2&lt;/sub&gt;|
emissões totais agregadas de CO&lt;sub&gt;2&lt;/sub&gt;</t>
        </is>
      </c>
      <c r="CC337" s="2" t="inlineStr">
        <is>
          <t>3|
3</t>
        </is>
      </c>
      <c r="CD337" s="2" t="inlineStr">
        <is>
          <t xml:space="preserve">|
</t>
        </is>
      </c>
      <c r="CE337" t="inlineStr">
        <is>
          <t/>
        </is>
      </c>
      <c r="CF337" t="inlineStr">
        <is>
          <t/>
        </is>
      </c>
      <c r="CG337" t="inlineStr">
        <is>
          <t/>
        </is>
      </c>
      <c r="CH337" t="inlineStr">
        <is>
          <t/>
        </is>
      </c>
      <c r="CI337" t="inlineStr">
        <is>
          <t/>
        </is>
      </c>
      <c r="CJ337" t="inlineStr">
        <is>
          <t/>
        </is>
      </c>
      <c r="CK337" t="inlineStr">
        <is>
          <t/>
        </is>
      </c>
      <c r="CL337" t="inlineStr">
        <is>
          <t/>
        </is>
      </c>
      <c r="CM337" t="inlineStr">
        <is>
          <t/>
        </is>
      </c>
      <c r="CN337" s="2" t="inlineStr">
        <is>
          <t>skupni zbirni CO&lt;sub&gt;2&lt;/sub&gt;|
skupne zbirne emisije CO&lt;sub&gt;2&lt;/sub&gt;</t>
        </is>
      </c>
      <c r="CO337" s="2" t="inlineStr">
        <is>
          <t>3|
3</t>
        </is>
      </c>
      <c r="CP337" s="2" t="inlineStr">
        <is>
          <t xml:space="preserve">|
</t>
        </is>
      </c>
      <c r="CQ337" t="inlineStr">
        <is>
          <t/>
        </is>
      </c>
      <c r="CR337" t="inlineStr">
        <is>
          <t/>
        </is>
      </c>
      <c r="CS337" t="inlineStr">
        <is>
          <t/>
        </is>
      </c>
      <c r="CT337" t="inlineStr">
        <is>
          <t/>
        </is>
      </c>
      <c r="CU337" t="inlineStr">
        <is>
          <t/>
        </is>
      </c>
    </row>
    <row r="338">
      <c r="A338" s="1" t="str">
        <f>HYPERLINK("https://iate.europa.eu/entry/result/3619475/all", "3619475")</f>
        <v>3619475</v>
      </c>
      <c r="B338" t="inlineStr">
        <is>
          <t>ENVIRONMENT;TRANSPORT</t>
        </is>
      </c>
      <c r="C338" t="inlineStr">
        <is>
          <t>ENVIRONMENT|environmental policy|climate change policy|emission trading|EU Emissions Trading Scheme;TRANSPORT|maritime and inland waterway transport|maritime transport</t>
        </is>
      </c>
      <c r="D338" t="inlineStr">
        <is>
          <t/>
        </is>
      </c>
      <c r="E338" t="inlineStr">
        <is>
          <t/>
        </is>
      </c>
      <c r="F338" t="inlineStr">
        <is>
          <t/>
        </is>
      </c>
      <c r="G338" t="inlineStr">
        <is>
          <t/>
        </is>
      </c>
      <c r="H338" t="inlineStr">
        <is>
          <t/>
        </is>
      </c>
      <c r="I338" t="inlineStr">
        <is>
          <t/>
        </is>
      </c>
      <c r="J338" t="inlineStr">
        <is>
          <t/>
        </is>
      </c>
      <c r="K338" t="inlineStr">
        <is>
          <t/>
        </is>
      </c>
      <c r="L338" t="inlineStr">
        <is>
          <t/>
        </is>
      </c>
      <c r="M338" t="inlineStr">
        <is>
          <t/>
        </is>
      </c>
      <c r="N338" t="inlineStr">
        <is>
          <t/>
        </is>
      </c>
      <c r="O338" t="inlineStr">
        <is>
          <t/>
        </is>
      </c>
      <c r="P338" t="inlineStr">
        <is>
          <t/>
        </is>
      </c>
      <c r="Q338" t="inlineStr">
        <is>
          <t/>
        </is>
      </c>
      <c r="R338" t="inlineStr">
        <is>
          <t/>
        </is>
      </c>
      <c r="S338" t="inlineStr">
        <is>
          <t/>
        </is>
      </c>
      <c r="T338" t="inlineStr">
        <is>
          <t/>
        </is>
      </c>
      <c r="U338" t="inlineStr">
        <is>
          <t/>
        </is>
      </c>
      <c r="V338" t="inlineStr">
        <is>
          <t/>
        </is>
      </c>
      <c r="W338" t="inlineStr">
        <is>
          <t/>
        </is>
      </c>
      <c r="X338" s="2" t="inlineStr">
        <is>
          <t>verified aggregated emissions data at company level|
verified aggregated data</t>
        </is>
      </c>
      <c r="Y338" s="2" t="inlineStr">
        <is>
          <t>3|
3</t>
        </is>
      </c>
      <c r="Z338" s="2" t="inlineStr">
        <is>
          <t xml:space="preserve">|
</t>
        </is>
      </c>
      <c r="AA338" t="inlineStr">
        <is>
          <t/>
        </is>
      </c>
      <c r="AB338" t="inlineStr">
        <is>
          <t/>
        </is>
      </c>
      <c r="AC338" t="inlineStr">
        <is>
          <t/>
        </is>
      </c>
      <c r="AD338" t="inlineStr">
        <is>
          <t/>
        </is>
      </c>
      <c r="AE338" t="inlineStr">
        <is>
          <t/>
        </is>
      </c>
      <c r="AF338" t="inlineStr">
        <is>
          <t/>
        </is>
      </c>
      <c r="AG338" t="inlineStr">
        <is>
          <t/>
        </is>
      </c>
      <c r="AH338" t="inlineStr">
        <is>
          <t/>
        </is>
      </c>
      <c r="AI338" t="inlineStr">
        <is>
          <t/>
        </is>
      </c>
      <c r="AJ338" t="inlineStr">
        <is>
          <t/>
        </is>
      </c>
      <c r="AK338" t="inlineStr">
        <is>
          <t/>
        </is>
      </c>
      <c r="AL338" t="inlineStr">
        <is>
          <t/>
        </is>
      </c>
      <c r="AM338" t="inlineStr">
        <is>
          <t/>
        </is>
      </c>
      <c r="AN338" t="inlineStr">
        <is>
          <t/>
        </is>
      </c>
      <c r="AO338" t="inlineStr">
        <is>
          <t/>
        </is>
      </c>
      <c r="AP338" t="inlineStr">
        <is>
          <t/>
        </is>
      </c>
      <c r="AQ338" t="inlineStr">
        <is>
          <t/>
        </is>
      </c>
      <c r="AR338" s="2" t="inlineStr">
        <is>
          <t>sonraí faoi astaíochtaí comhiomlánaithe fíoraithe ar leibhéal cuideachta</t>
        </is>
      </c>
      <c r="AS338" s="2" t="inlineStr">
        <is>
          <t>3</t>
        </is>
      </c>
      <c r="AT338" s="2" t="inlineStr">
        <is>
          <t/>
        </is>
      </c>
      <c r="AU338" t="inlineStr">
        <is>
          <t/>
        </is>
      </c>
      <c r="AV338" t="inlineStr">
        <is>
          <t/>
        </is>
      </c>
      <c r="AW338" t="inlineStr">
        <is>
          <t/>
        </is>
      </c>
      <c r="AX338" t="inlineStr">
        <is>
          <t/>
        </is>
      </c>
      <c r="AY338" t="inlineStr">
        <is>
          <t/>
        </is>
      </c>
      <c r="AZ338" t="inlineStr">
        <is>
          <t/>
        </is>
      </c>
      <c r="BA338" t="inlineStr">
        <is>
          <t/>
        </is>
      </c>
      <c r="BB338" t="inlineStr">
        <is>
          <t/>
        </is>
      </c>
      <c r="BC338" t="inlineStr">
        <is>
          <t/>
        </is>
      </c>
      <c r="BD338" t="inlineStr">
        <is>
          <t/>
        </is>
      </c>
      <c r="BE338" t="inlineStr">
        <is>
          <t/>
        </is>
      </c>
      <c r="BF338" t="inlineStr">
        <is>
          <t/>
        </is>
      </c>
      <c r="BG338" t="inlineStr">
        <is>
          <t/>
        </is>
      </c>
      <c r="BH338" t="inlineStr">
        <is>
          <t/>
        </is>
      </c>
      <c r="BI338" t="inlineStr">
        <is>
          <t/>
        </is>
      </c>
      <c r="BJ338" t="inlineStr">
        <is>
          <t/>
        </is>
      </c>
      <c r="BK338" t="inlineStr">
        <is>
          <t/>
        </is>
      </c>
      <c r="BL338" t="inlineStr">
        <is>
          <t/>
        </is>
      </c>
      <c r="BM338" t="inlineStr">
        <is>
          <t/>
        </is>
      </c>
      <c r="BN338" t="inlineStr">
        <is>
          <t/>
        </is>
      </c>
      <c r="BO338" t="inlineStr">
        <is>
          <t/>
        </is>
      </c>
      <c r="BP338" t="inlineStr">
        <is>
          <t/>
        </is>
      </c>
      <c r="BQ338" t="inlineStr">
        <is>
          <t/>
        </is>
      </c>
      <c r="BR338" t="inlineStr">
        <is>
          <t/>
        </is>
      </c>
      <c r="BS338" t="inlineStr">
        <is>
          <t/>
        </is>
      </c>
      <c r="BT338" t="inlineStr">
        <is>
          <t/>
        </is>
      </c>
      <c r="BU338" t="inlineStr">
        <is>
          <t/>
        </is>
      </c>
      <c r="BV338" t="inlineStr">
        <is>
          <t/>
        </is>
      </c>
      <c r="BW338" t="inlineStr">
        <is>
          <t/>
        </is>
      </c>
      <c r="BX338" s="2" t="inlineStr">
        <is>
          <t>zweryfikowane zagregowane dane|
zweryfikowane zagregowane dane dotyczące emisji na poziomie przedsiębiorstwa</t>
        </is>
      </c>
      <c r="BY338" s="2" t="inlineStr">
        <is>
          <t>3|
3</t>
        </is>
      </c>
      <c r="BZ338" s="2" t="inlineStr">
        <is>
          <t xml:space="preserve">|
</t>
        </is>
      </c>
      <c r="CA338" t="inlineStr">
        <is>
          <t/>
        </is>
      </c>
      <c r="CB338" s="2" t="inlineStr">
        <is>
          <t>dados agregados verificados|
dados relativos às emissões agregadas a nível da companhia verificados</t>
        </is>
      </c>
      <c r="CC338" s="2" t="inlineStr">
        <is>
          <t>3|
3</t>
        </is>
      </c>
      <c r="CD338" s="2" t="inlineStr">
        <is>
          <t xml:space="preserve">|
</t>
        </is>
      </c>
      <c r="CE338" t="inlineStr">
        <is>
          <t/>
        </is>
      </c>
      <c r="CF338" t="inlineStr">
        <is>
          <t/>
        </is>
      </c>
      <c r="CG338" t="inlineStr">
        <is>
          <t/>
        </is>
      </c>
      <c r="CH338" t="inlineStr">
        <is>
          <t/>
        </is>
      </c>
      <c r="CI338" t="inlineStr">
        <is>
          <t/>
        </is>
      </c>
      <c r="CJ338" t="inlineStr">
        <is>
          <t/>
        </is>
      </c>
      <c r="CK338" t="inlineStr">
        <is>
          <t/>
        </is>
      </c>
      <c r="CL338" t="inlineStr">
        <is>
          <t/>
        </is>
      </c>
      <c r="CM338" t="inlineStr">
        <is>
          <t/>
        </is>
      </c>
      <c r="CN338" s="2" t="inlineStr">
        <is>
          <t>preverjeni zbirni podatki|
preverjeni podatki o zbirnih emisijah na ravni družbe</t>
        </is>
      </c>
      <c r="CO338" s="2" t="inlineStr">
        <is>
          <t>3|
3</t>
        </is>
      </c>
      <c r="CP338" s="2" t="inlineStr">
        <is>
          <t xml:space="preserve">|
</t>
        </is>
      </c>
      <c r="CQ338" t="inlineStr">
        <is>
          <t/>
        </is>
      </c>
      <c r="CR338" t="inlineStr">
        <is>
          <t/>
        </is>
      </c>
      <c r="CS338" t="inlineStr">
        <is>
          <t/>
        </is>
      </c>
      <c r="CT338" t="inlineStr">
        <is>
          <t/>
        </is>
      </c>
      <c r="CU338" t="inlineStr">
        <is>
          <t/>
        </is>
      </c>
    </row>
    <row r="339">
      <c r="A339" s="1" t="str">
        <f>HYPERLINK("https://iate.europa.eu/entry/result/3619474/all", "3619474")</f>
        <v>3619474</v>
      </c>
      <c r="B339" t="inlineStr">
        <is>
          <t>ENVIRONMENT;TRANSPORT</t>
        </is>
      </c>
      <c r="C339" t="inlineStr">
        <is>
          <t>ENVIRONMENT|environmental policy|climate change policy|emission trading|EU Emissions Trading Scheme;TRANSPORT|maritime and inland waterway transport|maritime transport</t>
        </is>
      </c>
      <c r="D339" t="inlineStr">
        <is>
          <t/>
        </is>
      </c>
      <c r="E339" t="inlineStr">
        <is>
          <t/>
        </is>
      </c>
      <c r="F339" t="inlineStr">
        <is>
          <t/>
        </is>
      </c>
      <c r="G339" t="inlineStr">
        <is>
          <t/>
        </is>
      </c>
      <c r="H339" t="inlineStr">
        <is>
          <t/>
        </is>
      </c>
      <c r="I339" t="inlineStr">
        <is>
          <t/>
        </is>
      </c>
      <c r="J339" t="inlineStr">
        <is>
          <t/>
        </is>
      </c>
      <c r="K339" t="inlineStr">
        <is>
          <t/>
        </is>
      </c>
      <c r="L339" t="inlineStr">
        <is>
          <t/>
        </is>
      </c>
      <c r="M339" t="inlineStr">
        <is>
          <t/>
        </is>
      </c>
      <c r="N339" t="inlineStr">
        <is>
          <t/>
        </is>
      </c>
      <c r="O339" t="inlineStr">
        <is>
          <t/>
        </is>
      </c>
      <c r="P339" t="inlineStr">
        <is>
          <t/>
        </is>
      </c>
      <c r="Q339" t="inlineStr">
        <is>
          <t/>
        </is>
      </c>
      <c r="R339" t="inlineStr">
        <is>
          <t/>
        </is>
      </c>
      <c r="S339" t="inlineStr">
        <is>
          <t/>
        </is>
      </c>
      <c r="T339" t="inlineStr">
        <is>
          <t/>
        </is>
      </c>
      <c r="U339" t="inlineStr">
        <is>
          <t/>
        </is>
      </c>
      <c r="V339" t="inlineStr">
        <is>
          <t/>
        </is>
      </c>
      <c r="W339" t="inlineStr">
        <is>
          <t/>
        </is>
      </c>
      <c r="X339" s="2" t="inlineStr">
        <is>
          <t>aggregated emissions data at company level</t>
        </is>
      </c>
      <c r="Y339" s="2" t="inlineStr">
        <is>
          <t>3</t>
        </is>
      </c>
      <c r="Z339" s="2" t="inlineStr">
        <is>
          <t/>
        </is>
      </c>
      <c r="AA339" t="inlineStr">
        <is>
          <t>sum of the CO&lt;sub&gt;2&lt;/sub&gt;
emissions to be reported by a company under Directive 2003/87/EC, in respect of
all ships under its responsibility during the reporting period</t>
        </is>
      </c>
      <c r="AB339" t="inlineStr">
        <is>
          <t/>
        </is>
      </c>
      <c r="AC339" t="inlineStr">
        <is>
          <t/>
        </is>
      </c>
      <c r="AD339" t="inlineStr">
        <is>
          <t/>
        </is>
      </c>
      <c r="AE339" t="inlineStr">
        <is>
          <t/>
        </is>
      </c>
      <c r="AF339" t="inlineStr">
        <is>
          <t/>
        </is>
      </c>
      <c r="AG339" t="inlineStr">
        <is>
          <t/>
        </is>
      </c>
      <c r="AH339" t="inlineStr">
        <is>
          <t/>
        </is>
      </c>
      <c r="AI339" t="inlineStr">
        <is>
          <t/>
        </is>
      </c>
      <c r="AJ339" t="inlineStr">
        <is>
          <t/>
        </is>
      </c>
      <c r="AK339" t="inlineStr">
        <is>
          <t/>
        </is>
      </c>
      <c r="AL339" t="inlineStr">
        <is>
          <t/>
        </is>
      </c>
      <c r="AM339" t="inlineStr">
        <is>
          <t/>
        </is>
      </c>
      <c r="AN339" t="inlineStr">
        <is>
          <t/>
        </is>
      </c>
      <c r="AO339" t="inlineStr">
        <is>
          <t/>
        </is>
      </c>
      <c r="AP339" t="inlineStr">
        <is>
          <t/>
        </is>
      </c>
      <c r="AQ339" t="inlineStr">
        <is>
          <t/>
        </is>
      </c>
      <c r="AR339" s="2" t="inlineStr">
        <is>
          <t>sonraí faoi astaíochtaí comhiomlánaithe ar leibhéal cuideachta</t>
        </is>
      </c>
      <c r="AS339" s="2" t="inlineStr">
        <is>
          <t>3</t>
        </is>
      </c>
      <c r="AT339" s="2" t="inlineStr">
        <is>
          <t/>
        </is>
      </c>
      <c r="AU339" t="inlineStr">
        <is>
          <t>suim na n‑astaíochtaí CO2 atá le tuairisciú ag cuideachta faoi Threoir 2003/87/CE, i leith gach long ar a freagracht le linn na tréimhse tuairiscithe</t>
        </is>
      </c>
      <c r="AV339" t="inlineStr">
        <is>
          <t/>
        </is>
      </c>
      <c r="AW339" t="inlineStr">
        <is>
          <t/>
        </is>
      </c>
      <c r="AX339" t="inlineStr">
        <is>
          <t/>
        </is>
      </c>
      <c r="AY339" t="inlineStr">
        <is>
          <t/>
        </is>
      </c>
      <c r="AZ339" t="inlineStr">
        <is>
          <t/>
        </is>
      </c>
      <c r="BA339" t="inlineStr">
        <is>
          <t/>
        </is>
      </c>
      <c r="BB339" t="inlineStr">
        <is>
          <t/>
        </is>
      </c>
      <c r="BC339" t="inlineStr">
        <is>
          <t/>
        </is>
      </c>
      <c r="BD339" t="inlineStr">
        <is>
          <t/>
        </is>
      </c>
      <c r="BE339" t="inlineStr">
        <is>
          <t/>
        </is>
      </c>
      <c r="BF339" t="inlineStr">
        <is>
          <t/>
        </is>
      </c>
      <c r="BG339" t="inlineStr">
        <is>
          <t/>
        </is>
      </c>
      <c r="BH339" t="inlineStr">
        <is>
          <t/>
        </is>
      </c>
      <c r="BI339" t="inlineStr">
        <is>
          <t/>
        </is>
      </c>
      <c r="BJ339" t="inlineStr">
        <is>
          <t/>
        </is>
      </c>
      <c r="BK339" t="inlineStr">
        <is>
          <t/>
        </is>
      </c>
      <c r="BL339" t="inlineStr">
        <is>
          <t/>
        </is>
      </c>
      <c r="BM339" t="inlineStr">
        <is>
          <t/>
        </is>
      </c>
      <c r="BN339" t="inlineStr">
        <is>
          <t/>
        </is>
      </c>
      <c r="BO339" t="inlineStr">
        <is>
          <t/>
        </is>
      </c>
      <c r="BP339" t="inlineStr">
        <is>
          <t/>
        </is>
      </c>
      <c r="BQ339" t="inlineStr">
        <is>
          <t/>
        </is>
      </c>
      <c r="BR339" t="inlineStr">
        <is>
          <t/>
        </is>
      </c>
      <c r="BS339" t="inlineStr">
        <is>
          <t/>
        </is>
      </c>
      <c r="BT339" t="inlineStr">
        <is>
          <t/>
        </is>
      </c>
      <c r="BU339" t="inlineStr">
        <is>
          <t/>
        </is>
      </c>
      <c r="BV339" t="inlineStr">
        <is>
          <t/>
        </is>
      </c>
      <c r="BW339" t="inlineStr">
        <is>
          <t/>
        </is>
      </c>
      <c r="BX339" s="2" t="inlineStr">
        <is>
          <t>zagregowane dane dotyczące emisji na poziomie przedsiębiorstwa</t>
        </is>
      </c>
      <c r="BY339" s="2" t="inlineStr">
        <is>
          <t>3</t>
        </is>
      </c>
      <c r="BZ339" s="2" t="inlineStr">
        <is>
          <t/>
        </is>
      </c>
      <c r="CA339" t="inlineStr">
        <is>
          <t>suma emisji CO2 podlegających zgłoszeniu przez przedsiębiorstwo zgodnie z dyrektywą 2003/87/WE w odniesieniu do wszystkich statków, za które przedsiębiorstwo to jest odpowiedzialne w okresie sprawozdawczym</t>
        </is>
      </c>
      <c r="CB339" s="2" t="inlineStr">
        <is>
          <t>dados relativos às emissões agregadas a nível da companhia</t>
        </is>
      </c>
      <c r="CC339" s="2" t="inlineStr">
        <is>
          <t>3</t>
        </is>
      </c>
      <c r="CD339" s="2" t="inlineStr">
        <is>
          <t/>
        </is>
      </c>
      <c r="CE339" t="inlineStr">
        <is>
          <t>Soma das emissões de CO&lt;sub&gt;2&lt;/sub&gt; que uma empresa tem de comunicar por força da &lt;a href="https://eur-lex.europa.eu/legal-content/PT/TXT/?uri=CELEX%3A32003L0087&amp;amp;from=PT" target="_blank"&gt;Diretiva 2003/87/CE&lt;/a&gt; relativamente à totalidade dos navios sob a sua responsabilidade durante o período de informação.</t>
        </is>
      </c>
      <c r="CF339" t="inlineStr">
        <is>
          <t/>
        </is>
      </c>
      <c r="CG339" t="inlineStr">
        <is>
          <t/>
        </is>
      </c>
      <c r="CH339" t="inlineStr">
        <is>
          <t/>
        </is>
      </c>
      <c r="CI339" t="inlineStr">
        <is>
          <t/>
        </is>
      </c>
      <c r="CJ339" t="inlineStr">
        <is>
          <t/>
        </is>
      </c>
      <c r="CK339" t="inlineStr">
        <is>
          <t/>
        </is>
      </c>
      <c r="CL339" t="inlineStr">
        <is>
          <t/>
        </is>
      </c>
      <c r="CM339" t="inlineStr">
        <is>
          <t/>
        </is>
      </c>
      <c r="CN339" s="2" t="inlineStr">
        <is>
          <t>podatki o zbirnih emisijah na ravni družbe</t>
        </is>
      </c>
      <c r="CO339" s="2" t="inlineStr">
        <is>
          <t>3</t>
        </is>
      </c>
      <c r="CP339" s="2" t="inlineStr">
        <is>
          <t/>
        </is>
      </c>
      <c r="CQ339" t="inlineStr">
        <is>
          <t>vsota emisij CO&lt;sub&gt;2&lt;/sub&gt;, ki jih mora družba na podlagi Direktive 2003/87/ES sporočiti v poročevalnem obdobju v zvezi z vsemi ladjami pod njeno odgovornostjo</t>
        </is>
      </c>
      <c r="CR339" t="inlineStr">
        <is>
          <t/>
        </is>
      </c>
      <c r="CS339" t="inlineStr">
        <is>
          <t/>
        </is>
      </c>
      <c r="CT339" t="inlineStr">
        <is>
          <t/>
        </is>
      </c>
      <c r="CU339" t="inlineStr">
        <is>
          <t/>
        </is>
      </c>
    </row>
    <row r="340">
      <c r="A340" s="1" t="str">
        <f>HYPERLINK("https://iate.europa.eu/entry/result/3619472/all", "3619472")</f>
        <v>3619472</v>
      </c>
      <c r="B340" t="inlineStr">
        <is>
          <t>ENVIRONMENT</t>
        </is>
      </c>
      <c r="C340" t="inlineStr">
        <is>
          <t>ENVIRONMENT|environmental policy|climate change policy|emission trading|EU Emissions Trading Scheme</t>
        </is>
      </c>
      <c r="D340" t="inlineStr">
        <is>
          <t/>
        </is>
      </c>
      <c r="E340" t="inlineStr">
        <is>
          <t/>
        </is>
      </c>
      <c r="F340" t="inlineStr">
        <is>
          <t/>
        </is>
      </c>
      <c r="G340" t="inlineStr">
        <is>
          <t/>
        </is>
      </c>
      <c r="H340" t="inlineStr">
        <is>
          <t/>
        </is>
      </c>
      <c r="I340" t="inlineStr">
        <is>
          <t/>
        </is>
      </c>
      <c r="J340" t="inlineStr">
        <is>
          <t/>
        </is>
      </c>
      <c r="K340" t="inlineStr">
        <is>
          <t/>
        </is>
      </c>
      <c r="L340" t="inlineStr">
        <is>
          <t/>
        </is>
      </c>
      <c r="M340" t="inlineStr">
        <is>
          <t/>
        </is>
      </c>
      <c r="N340" t="inlineStr">
        <is>
          <t/>
        </is>
      </c>
      <c r="O340" t="inlineStr">
        <is>
          <t/>
        </is>
      </c>
      <c r="P340" t="inlineStr">
        <is>
          <t/>
        </is>
      </c>
      <c r="Q340" t="inlineStr">
        <is>
          <t/>
        </is>
      </c>
      <c r="R340" t="inlineStr">
        <is>
          <t/>
        </is>
      </c>
      <c r="S340" t="inlineStr">
        <is>
          <t/>
        </is>
      </c>
      <c r="T340" t="inlineStr">
        <is>
          <t/>
        </is>
      </c>
      <c r="U340" t="inlineStr">
        <is>
          <t/>
        </is>
      </c>
      <c r="V340" t="inlineStr">
        <is>
          <t/>
        </is>
      </c>
      <c r="W340" t="inlineStr">
        <is>
          <t/>
        </is>
      </c>
      <c r="X340" s="2" t="inlineStr">
        <is>
          <t>regulated entity</t>
        </is>
      </c>
      <c r="Y340" s="2" t="inlineStr">
        <is>
          <t>3</t>
        </is>
      </c>
      <c r="Z340" s="2" t="inlineStr">
        <is>
          <t/>
        </is>
      </c>
      <c r="AA340" t="inlineStr">
        <is>
          <t>natural or legal person, except for any final
consumer of the fuels, that engages in the activity referred to in Annex III
and that falls within one of the following categories: &lt;div&gt;(i) where
the fuel passes through a tax warehouse as defined in Article 3(11) of Council
Directive (EU) 2020/262(*), the authorised warehouse keeper as defined in
Article 3(1) of that Directive, liable to pay the excise duty which has become
chargeable pursuant to Article 7 of that Directive; &lt;/div&gt;&lt;div&gt;(ii) if
point (i) is not applicable, any other person liable to pay the excise duty
which has become chargeable pursuant to Article 7 of Directive (EU) 2020/262 in
respect of the fuels covered by this Chapter; &lt;/div&gt;&lt;div&gt;(iii) if
points (i) and (ii) are not applicable, any 
other person which has to be registered by the relevant competent
authorities of the Member State for the purpose of being liable to pay the
excise duty, including any person exempt from paying the excise duty, as
referred to in Article 21(5), fourth sub-paragraph, of Council Directive 2003/96/EC(**); &lt;/div&gt;&lt;div&gt;(iv) if points (i), (ii) and
(iii) are not applicable, or if several persons are jointly and severally
liable for payment of the same excise duty, any other person designated by a
Member State .&lt;/div&gt;</t>
        </is>
      </c>
      <c r="AB340" t="inlineStr">
        <is>
          <t/>
        </is>
      </c>
      <c r="AC340" t="inlineStr">
        <is>
          <t/>
        </is>
      </c>
      <c r="AD340" t="inlineStr">
        <is>
          <t/>
        </is>
      </c>
      <c r="AE340" t="inlineStr">
        <is>
          <t/>
        </is>
      </c>
      <c r="AF340" t="inlineStr">
        <is>
          <t/>
        </is>
      </c>
      <c r="AG340" t="inlineStr">
        <is>
          <t/>
        </is>
      </c>
      <c r="AH340" t="inlineStr">
        <is>
          <t/>
        </is>
      </c>
      <c r="AI340" t="inlineStr">
        <is>
          <t/>
        </is>
      </c>
      <c r="AJ340" t="inlineStr">
        <is>
          <t/>
        </is>
      </c>
      <c r="AK340" t="inlineStr">
        <is>
          <t/>
        </is>
      </c>
      <c r="AL340" t="inlineStr">
        <is>
          <t/>
        </is>
      </c>
      <c r="AM340" t="inlineStr">
        <is>
          <t/>
        </is>
      </c>
      <c r="AN340" t="inlineStr">
        <is>
          <t/>
        </is>
      </c>
      <c r="AO340" t="inlineStr">
        <is>
          <t/>
        </is>
      </c>
      <c r="AP340" t="inlineStr">
        <is>
          <t/>
        </is>
      </c>
      <c r="AQ340" t="inlineStr">
        <is>
          <t/>
        </is>
      </c>
      <c r="AR340" s="2" t="inlineStr">
        <is>
          <t>eintiteas rialáilte</t>
        </is>
      </c>
      <c r="AS340" s="2" t="inlineStr">
        <is>
          <t>3</t>
        </is>
      </c>
      <c r="AT340" s="2" t="inlineStr">
        <is>
          <t/>
        </is>
      </c>
      <c r="AU340" t="inlineStr">
        <is>
          <t>aon duine nádúrtha nó duine dlítheanach, seachas tomhaltóir deiridh na mbreoslaí, a bhíonn ag gabháil den ghníomhaíocht dá dtagraítear in Iarscríbhinn III agus a thagann faoi réim ceann amháin de na catagóirí seo a leanas: &lt;div&gt;(i)i gcás ina dtéann an breosla trí thrádstóras cánach mar a shainmhínítear in Airteagal 3(11) de Threoir (AE) 2020/262(*) ón gComhairle, an coimeádaí údaraithe trádstórais mar a shainmhínítear in Airteagal 3(1) den Treoir sin, atá faoi dhliteanas an dleacht mháil a íoc atá inmhuirearaithe de bhun Airteagal 7 den Treoir sin; &lt;/div&gt;&lt;div&gt;(ii)mura bhfuil pointe (i) infheidhme, aon duine eile atá faoi dhliteanas an dleacht mháil a íoc atá inmhuirearaithe de bhun Airteagal 7 de Threoir (AE) 2020/262 i leith na mbreoslaí a chumhdaítear sa Chaibidil seo; &lt;/div&gt;&lt;div&gt;(iii)mura bhfuil pointí (i) agus (ii) infheidhme, aon duine eile arna chlárú ag údaráis inniúla ábhartha an Bhallstáit chun críche a bheith faoi dliteanas an dleacht mháil a íoc, lena n‑áirítear aon duine atá díolmhaithe ón dleacht mháil a íoc, dá dtagraítear in Airteagal 21(5), an ceathrú fomhír, de Threoir 2003/96/CE(**) ón gComhairle; &lt;/div&gt;&lt;div&gt;(iv)mura bhfuil pointí (i), (ii) agus (iii) infheidhme, nó i gcás ina mbeidh roinnt daoine i gcomhpháirt agus go leithleach faoi dhliteanas an dleacht mháil chéanna a íoc, aon duine eile a ainmníonn Ballstát&lt;/div&gt;</t>
        </is>
      </c>
      <c r="AV340" t="inlineStr">
        <is>
          <t/>
        </is>
      </c>
      <c r="AW340" t="inlineStr">
        <is>
          <t/>
        </is>
      </c>
      <c r="AX340" t="inlineStr">
        <is>
          <t/>
        </is>
      </c>
      <c r="AY340" t="inlineStr">
        <is>
          <t/>
        </is>
      </c>
      <c r="AZ340" t="inlineStr">
        <is>
          <t/>
        </is>
      </c>
      <c r="BA340" t="inlineStr">
        <is>
          <t/>
        </is>
      </c>
      <c r="BB340" t="inlineStr">
        <is>
          <t/>
        </is>
      </c>
      <c r="BC340" t="inlineStr">
        <is>
          <t/>
        </is>
      </c>
      <c r="BD340" t="inlineStr">
        <is>
          <t/>
        </is>
      </c>
      <c r="BE340" t="inlineStr">
        <is>
          <t/>
        </is>
      </c>
      <c r="BF340" t="inlineStr">
        <is>
          <t/>
        </is>
      </c>
      <c r="BG340" t="inlineStr">
        <is>
          <t/>
        </is>
      </c>
      <c r="BH340" t="inlineStr">
        <is>
          <t/>
        </is>
      </c>
      <c r="BI340" t="inlineStr">
        <is>
          <t/>
        </is>
      </c>
      <c r="BJ340" t="inlineStr">
        <is>
          <t/>
        </is>
      </c>
      <c r="BK340" t="inlineStr">
        <is>
          <t/>
        </is>
      </c>
      <c r="BL340" t="inlineStr">
        <is>
          <t/>
        </is>
      </c>
      <c r="BM340" t="inlineStr">
        <is>
          <t/>
        </is>
      </c>
      <c r="BN340" t="inlineStr">
        <is>
          <t/>
        </is>
      </c>
      <c r="BO340" t="inlineStr">
        <is>
          <t/>
        </is>
      </c>
      <c r="BP340" t="inlineStr">
        <is>
          <t/>
        </is>
      </c>
      <c r="BQ340" t="inlineStr">
        <is>
          <t/>
        </is>
      </c>
      <c r="BR340" t="inlineStr">
        <is>
          <t/>
        </is>
      </c>
      <c r="BS340" t="inlineStr">
        <is>
          <t/>
        </is>
      </c>
      <c r="BT340" t="inlineStr">
        <is>
          <t/>
        </is>
      </c>
      <c r="BU340" t="inlineStr">
        <is>
          <t/>
        </is>
      </c>
      <c r="BV340" t="inlineStr">
        <is>
          <t/>
        </is>
      </c>
      <c r="BW340" t="inlineStr">
        <is>
          <t/>
        </is>
      </c>
      <c r="BX340" s="2" t="inlineStr">
        <is>
          <t>podmiot objęty regulacją</t>
        </is>
      </c>
      <c r="BY340" s="2" t="inlineStr">
        <is>
          <t>3</t>
        </is>
      </c>
      <c r="BZ340" s="2" t="inlineStr">
        <is>
          <t/>
        </is>
      </c>
      <c r="CA340" t="inlineStr">
        <is>
          <t>każda osoba fizyczna lub prawna, z wyjątkiem każdego konsumenta końcowego paliw, która angażuje się w działalność, o której mowa w załączniku III, i należy do jednej z następujących kategorii:&lt;div&gt;(i) w przypadku gdy paliwo przechodzi przez skład podatkowy określony w art. 3 pkt 11 dyrektywy Rady (UE) 2020/262(*), uprawniony prowadzący skład podatkowy określony w art. 3 pkt 1 tej dyrektywy zobowiązany do zapłaty podatku akcyzowego, który stał się wymagalny zgodnie z art. 7 tej dyrektywy;&lt;/div&gt;&lt;div&gt;(ii) jeżeli ppkt (i) nie ma zastosowania, każda inna osoba zobowiązana do zapłaty podatku akcyzowego, który stał się wymagalny zgodnie z art. 7 dyrektywy (UE) 2020/262 w odniesieniu do paliw objętych zakresem niniejszego rozdziału;&lt;/div&gt;&lt;div&gt;(iii) jeżeli ppkt (i) i (ii) nie mają zastosowania, każda inna osoba, którą muszą zarejestrować odpowiednie właściwe organy państwa członkowskiego w celu objęcia jej zobowiązaniem do zapłaty podatku akcyzowego, w tym każda osoba zwolniona z obowiązku podatku akcyzowego, o której mowa w art. 21 ust. 5 akapit czwarty dyrektywy Rady 2003/96/WE(**);&lt;/div&gt;&lt;div&gt;(iv) jeżeli ppkt (i), (ii) i (iii) nie mają zastosowania, lub jeżeli kilka osób jest solidarnie zobowiązanych do zapłacenia tego samego podatku akcyzowego, każda inna osoba wyznaczona przez państwo członkowskie&lt;/div&gt;</t>
        </is>
      </c>
      <c r="CB340" s="2" t="inlineStr">
        <is>
          <t>entidade regulamentada</t>
        </is>
      </c>
      <c r="CC340" s="2" t="inlineStr">
        <is>
          <t>3</t>
        </is>
      </c>
      <c r="CD340" s="2" t="inlineStr">
        <is>
          <t/>
        </is>
      </c>
      <c r="CE340" t="inlineStr">
        <is>
          <t>Qualquer pessoa singular ou coletiva, à exceção de um consumidor final de combustíveis, que participe na atividade mencionada no anexo III e que se enquadre numa das seguintes categorias:&lt;div&gt;i) nos casos em que o combustível transite por um entreposto fiscal, na aceção do artigo 3.º, ponto 11, da &lt;a href="https://eur-lex.europa.eu/legal-content/PT/TXT/?uri=CELEX%3A32020L0262&amp;amp;from=PT" target="_blank"&gt;Diretiva (UE) 2020/262 do Conselho&lt;/a&gt;, o depositário autorizado, na aceção do artigo 3.º, ponto 1, da referida diretiva, devedor do imposto especial de consumo que se tenha tornado exigível nos termos do artigo 7.º da referida diretiva,&lt;br&gt;ii) se não se aplicar a subalínea i), qualquer outro devedor do imposto especial de consumo que se tenha tornado exigível, nos termos do artigo 7.º da Diretiva (UE) 2020/262, relativamente aos combustíveis abrangidos pelo presente capítulo,&lt;br&gt;iii) se não se aplicarem as subalíneas i) e ii), qualquer outra pessoa que tenha de estar registada junto das autoridades competentes do Estado-Membro para efeitos de pagamento do imposto especial de consumo, incluindo qualquer pessoa isenta do pagamento do imposto especial de consumo, conforme mencionado no artigo 21.º, n.º 5, quarto parágrafo, da &lt;a href="https://eur-lex.europa.eu/legal-content/PT/TXT/?uri=CELEX%3A32003L0096&amp;amp;from=PT" target="_blank"&gt;Diretiva 2003/96/CE&lt;/a&gt;,&lt;br&gt;iv) se não se aplicarem as subalíneas i), ii) e iii), ou se vários devedores do mesmo imposto especial de consumo estiverem obrigados ao pagamento dessa dívida a título solidário, qualquer outra pessoa designada por um Estado-Membro.&lt;/div&gt;</t>
        </is>
      </c>
      <c r="CF340" t="inlineStr">
        <is>
          <t/>
        </is>
      </c>
      <c r="CG340" t="inlineStr">
        <is>
          <t/>
        </is>
      </c>
      <c r="CH340" t="inlineStr">
        <is>
          <t/>
        </is>
      </c>
      <c r="CI340" t="inlineStr">
        <is>
          <t/>
        </is>
      </c>
      <c r="CJ340" t="inlineStr">
        <is>
          <t/>
        </is>
      </c>
      <c r="CK340" t="inlineStr">
        <is>
          <t/>
        </is>
      </c>
      <c r="CL340" t="inlineStr">
        <is>
          <t/>
        </is>
      </c>
      <c r="CM340" t="inlineStr">
        <is>
          <t/>
        </is>
      </c>
      <c r="CN340" s="2" t="inlineStr">
        <is>
          <t>urejani subjekt</t>
        </is>
      </c>
      <c r="CO340" s="2" t="inlineStr">
        <is>
          <t>3</t>
        </is>
      </c>
      <c r="CP340" s="2" t="inlineStr">
        <is>
          <t/>
        </is>
      </c>
      <c r="CQ340" t="inlineStr">
        <is>
          <t>vsaka fizična ali pravna oseba, razen končnega porabnika goriv, ki opravlja dejavnosti iz Priloge III in spada v eno od naslednjih kategorij:&lt;div&gt;(i) v primeru prenosa goriva skozi trošarinsko skladišče, kot je opredeljeno v členu 3(11) Direktive Sveta (EU) 2020/262, imetnik trošarinskega skladišča, kot je opredeljen v členu 3(1) navedene direktive, ki postane zavezanec za plačilo trošarine v skladu s členom 7 navedene direktive;&lt;br&gt;&lt;/div&gt;&lt;div&gt;(ii) če se točka (i) ne uporablja, vsaka druga oseba, ki za goriva, zajeta s tem poglavjem, postane zavezanec za plačilo trošarine v skladu s členom 7 Direktive Sveta (EU) 2020/262;&lt;br&gt;&lt;/div&gt;&lt;div&gt;(iii) če se točki (i) in (ii) ne uporabljata, vsaka druga oseba, ki jo morajo ustrezni pristojni organi države članice registrirati, da lahko postane zavezanec za plačilo trošarine, vključno z vsako osebo, oproščeno plačila trošarine, kot je navedeno v členu 21(5), četrti pododstavek, Direktive Sveta 2003/96/ES;&lt;br&gt;&lt;/div&gt;&lt;div&gt;(iv) če se točke (i), (ii) in (iii) ne uporabljajo ali če je več oseb solidarno zavezanih plačilu iste trošarine, katera koli oseba, ki jo imenuje država članica;&lt;br&gt;&lt;/div&gt;</t>
        </is>
      </c>
      <c r="CR340" t="inlineStr">
        <is>
          <t/>
        </is>
      </c>
      <c r="CS340" t="inlineStr">
        <is>
          <t/>
        </is>
      </c>
      <c r="CT340" t="inlineStr">
        <is>
          <t/>
        </is>
      </c>
      <c r="CU340" t="inlineStr">
        <is>
          <t/>
        </is>
      </c>
    </row>
    <row r="341">
      <c r="A341" s="1" t="str">
        <f>HYPERLINK("https://iate.europa.eu/entry/result/3619468/all", "3619468")</f>
        <v>3619468</v>
      </c>
      <c r="B341" t="inlineStr">
        <is>
          <t>ENVIRONMENT</t>
        </is>
      </c>
      <c r="C341" t="inlineStr">
        <is>
          <t>ENVIRONMENT|environmental policy|climate change policy|emission trading|EU Emissions Trading Scheme</t>
        </is>
      </c>
      <c r="D341" t="inlineStr">
        <is>
          <t/>
        </is>
      </c>
      <c r="E341" t="inlineStr">
        <is>
          <t/>
        </is>
      </c>
      <c r="F341" t="inlineStr">
        <is>
          <t/>
        </is>
      </c>
      <c r="G341" t="inlineStr">
        <is>
          <t/>
        </is>
      </c>
      <c r="H341" t="inlineStr">
        <is>
          <t/>
        </is>
      </c>
      <c r="I341" t="inlineStr">
        <is>
          <t/>
        </is>
      </c>
      <c r="J341" t="inlineStr">
        <is>
          <t/>
        </is>
      </c>
      <c r="K341" t="inlineStr">
        <is>
          <t/>
        </is>
      </c>
      <c r="L341" t="inlineStr">
        <is>
          <t/>
        </is>
      </c>
      <c r="M341" t="inlineStr">
        <is>
          <t/>
        </is>
      </c>
      <c r="N341" t="inlineStr">
        <is>
          <t/>
        </is>
      </c>
      <c r="O341" t="inlineStr">
        <is>
          <t/>
        </is>
      </c>
      <c r="P341" t="inlineStr">
        <is>
          <t/>
        </is>
      </c>
      <c r="Q341" t="inlineStr">
        <is>
          <t/>
        </is>
      </c>
      <c r="R341" t="inlineStr">
        <is>
          <t/>
        </is>
      </c>
      <c r="S341" t="inlineStr">
        <is>
          <t/>
        </is>
      </c>
      <c r="T341" t="inlineStr">
        <is>
          <t/>
        </is>
      </c>
      <c r="U341" t="inlineStr">
        <is>
          <t/>
        </is>
      </c>
      <c r="V341" t="inlineStr">
        <is>
          <t/>
        </is>
      </c>
      <c r="W341" t="inlineStr">
        <is>
          <t/>
        </is>
      </c>
      <c r="X341" s="2" t="inlineStr">
        <is>
          <t>cancellation of allowances</t>
        </is>
      </c>
      <c r="Y341" s="2" t="inlineStr">
        <is>
          <t>3</t>
        </is>
      </c>
      <c r="Z341" s="2" t="inlineStr">
        <is>
          <t/>
        </is>
      </c>
      <c r="AA341" t="inlineStr">
        <is>
          <t/>
        </is>
      </c>
      <c r="AB341" t="inlineStr">
        <is>
          <t/>
        </is>
      </c>
      <c r="AC341" t="inlineStr">
        <is>
          <t/>
        </is>
      </c>
      <c r="AD341" t="inlineStr">
        <is>
          <t/>
        </is>
      </c>
      <c r="AE341" t="inlineStr">
        <is>
          <t/>
        </is>
      </c>
      <c r="AF341" t="inlineStr">
        <is>
          <t/>
        </is>
      </c>
      <c r="AG341" t="inlineStr">
        <is>
          <t/>
        </is>
      </c>
      <c r="AH341" t="inlineStr">
        <is>
          <t/>
        </is>
      </c>
      <c r="AI341" t="inlineStr">
        <is>
          <t/>
        </is>
      </c>
      <c r="AJ341" t="inlineStr">
        <is>
          <t/>
        </is>
      </c>
      <c r="AK341" t="inlineStr">
        <is>
          <t/>
        </is>
      </c>
      <c r="AL341" t="inlineStr">
        <is>
          <t/>
        </is>
      </c>
      <c r="AM341" t="inlineStr">
        <is>
          <t/>
        </is>
      </c>
      <c r="AN341" t="inlineStr">
        <is>
          <t/>
        </is>
      </c>
      <c r="AO341" t="inlineStr">
        <is>
          <t/>
        </is>
      </c>
      <c r="AP341" t="inlineStr">
        <is>
          <t/>
        </is>
      </c>
      <c r="AQ341" t="inlineStr">
        <is>
          <t/>
        </is>
      </c>
      <c r="AR341" s="2" t="inlineStr">
        <is>
          <t>cur ar ceal lamháltas</t>
        </is>
      </c>
      <c r="AS341" s="2" t="inlineStr">
        <is>
          <t>3</t>
        </is>
      </c>
      <c r="AT341" s="2" t="inlineStr">
        <is>
          <t/>
        </is>
      </c>
      <c r="AU341" t="inlineStr">
        <is>
          <t/>
        </is>
      </c>
      <c r="AV341" t="inlineStr">
        <is>
          <t/>
        </is>
      </c>
      <c r="AW341" t="inlineStr">
        <is>
          <t/>
        </is>
      </c>
      <c r="AX341" t="inlineStr">
        <is>
          <t/>
        </is>
      </c>
      <c r="AY341" t="inlineStr">
        <is>
          <t/>
        </is>
      </c>
      <c r="AZ341" t="inlineStr">
        <is>
          <t/>
        </is>
      </c>
      <c r="BA341" t="inlineStr">
        <is>
          <t/>
        </is>
      </c>
      <c r="BB341" t="inlineStr">
        <is>
          <t/>
        </is>
      </c>
      <c r="BC341" t="inlineStr">
        <is>
          <t/>
        </is>
      </c>
      <c r="BD341" t="inlineStr">
        <is>
          <t/>
        </is>
      </c>
      <c r="BE341" t="inlineStr">
        <is>
          <t/>
        </is>
      </c>
      <c r="BF341" t="inlineStr">
        <is>
          <t/>
        </is>
      </c>
      <c r="BG341" t="inlineStr">
        <is>
          <t/>
        </is>
      </c>
      <c r="BH341" t="inlineStr">
        <is>
          <t/>
        </is>
      </c>
      <c r="BI341" t="inlineStr">
        <is>
          <t/>
        </is>
      </c>
      <c r="BJ341" t="inlineStr">
        <is>
          <t/>
        </is>
      </c>
      <c r="BK341" t="inlineStr">
        <is>
          <t/>
        </is>
      </c>
      <c r="BL341" t="inlineStr">
        <is>
          <t/>
        </is>
      </c>
      <c r="BM341" t="inlineStr">
        <is>
          <t/>
        </is>
      </c>
      <c r="BN341" t="inlineStr">
        <is>
          <t/>
        </is>
      </c>
      <c r="BO341" t="inlineStr">
        <is>
          <t/>
        </is>
      </c>
      <c r="BP341" t="inlineStr">
        <is>
          <t/>
        </is>
      </c>
      <c r="BQ341" t="inlineStr">
        <is>
          <t/>
        </is>
      </c>
      <c r="BR341" t="inlineStr">
        <is>
          <t/>
        </is>
      </c>
      <c r="BS341" t="inlineStr">
        <is>
          <t/>
        </is>
      </c>
      <c r="BT341" t="inlineStr">
        <is>
          <t/>
        </is>
      </c>
      <c r="BU341" t="inlineStr">
        <is>
          <t/>
        </is>
      </c>
      <c r="BV341" t="inlineStr">
        <is>
          <t/>
        </is>
      </c>
      <c r="BW341" t="inlineStr">
        <is>
          <t/>
        </is>
      </c>
      <c r="BX341" s="2" t="inlineStr">
        <is>
          <t>anulowanie uprawnień</t>
        </is>
      </c>
      <c r="BY341" s="2" t="inlineStr">
        <is>
          <t>3</t>
        </is>
      </c>
      <c r="BZ341" s="2" t="inlineStr">
        <is>
          <t/>
        </is>
      </c>
      <c r="CA341" t="inlineStr">
        <is>
          <t/>
        </is>
      </c>
      <c r="CB341" s="2" t="inlineStr">
        <is>
          <t>anulação de licenças de emissão</t>
        </is>
      </c>
      <c r="CC341" s="2" t="inlineStr">
        <is>
          <t>3</t>
        </is>
      </c>
      <c r="CD341" s="2" t="inlineStr">
        <is>
          <t/>
        </is>
      </c>
      <c r="CE341" t="inlineStr">
        <is>
          <t/>
        </is>
      </c>
      <c r="CF341" t="inlineStr">
        <is>
          <t/>
        </is>
      </c>
      <c r="CG341" t="inlineStr">
        <is>
          <t/>
        </is>
      </c>
      <c r="CH341" t="inlineStr">
        <is>
          <t/>
        </is>
      </c>
      <c r="CI341" t="inlineStr">
        <is>
          <t/>
        </is>
      </c>
      <c r="CJ341" t="inlineStr">
        <is>
          <t/>
        </is>
      </c>
      <c r="CK341" t="inlineStr">
        <is>
          <t/>
        </is>
      </c>
      <c r="CL341" t="inlineStr">
        <is>
          <t/>
        </is>
      </c>
      <c r="CM341" t="inlineStr">
        <is>
          <t/>
        </is>
      </c>
      <c r="CN341" s="2" t="inlineStr">
        <is>
          <t>izbris pravic</t>
        </is>
      </c>
      <c r="CO341" s="2" t="inlineStr">
        <is>
          <t>3</t>
        </is>
      </c>
      <c r="CP341" s="2" t="inlineStr">
        <is>
          <t/>
        </is>
      </c>
      <c r="CQ341" t="inlineStr">
        <is>
          <t/>
        </is>
      </c>
      <c r="CR341" t="inlineStr">
        <is>
          <t/>
        </is>
      </c>
      <c r="CS341" t="inlineStr">
        <is>
          <t/>
        </is>
      </c>
      <c r="CT341" t="inlineStr">
        <is>
          <t/>
        </is>
      </c>
      <c r="CU341" t="inlineStr">
        <is>
          <t/>
        </is>
      </c>
    </row>
    <row r="342">
      <c r="A342" s="1" t="str">
        <f>HYPERLINK("https://iate.europa.eu/entry/result/3619467/all", "3619467")</f>
        <v>3619467</v>
      </c>
      <c r="B342" t="inlineStr">
        <is>
          <t>ENVIRONMENT</t>
        </is>
      </c>
      <c r="C342" t="inlineStr">
        <is>
          <t>ENVIRONMENT|environmental policy|climate change policy|emission trading|EU Emissions Trading Scheme</t>
        </is>
      </c>
      <c r="D342" t="inlineStr">
        <is>
          <t/>
        </is>
      </c>
      <c r="E342" t="inlineStr">
        <is>
          <t/>
        </is>
      </c>
      <c r="F342" t="inlineStr">
        <is>
          <t/>
        </is>
      </c>
      <c r="G342" t="inlineStr">
        <is>
          <t/>
        </is>
      </c>
      <c r="H342" s="2" t="inlineStr">
        <is>
          <t>zneplatnění povolenek</t>
        </is>
      </c>
      <c r="I342" s="2" t="inlineStr">
        <is>
          <t>3</t>
        </is>
      </c>
      <c r="J342" s="2" t="inlineStr">
        <is>
          <t/>
        </is>
      </c>
      <c r="K342" t="inlineStr">
        <is>
          <t/>
        </is>
      </c>
      <c r="L342" t="inlineStr">
        <is>
          <t/>
        </is>
      </c>
      <c r="M342" t="inlineStr">
        <is>
          <t/>
        </is>
      </c>
      <c r="N342" t="inlineStr">
        <is>
          <t/>
        </is>
      </c>
      <c r="O342" t="inlineStr">
        <is>
          <t/>
        </is>
      </c>
      <c r="P342" t="inlineStr">
        <is>
          <t/>
        </is>
      </c>
      <c r="Q342" t="inlineStr">
        <is>
          <t/>
        </is>
      </c>
      <c r="R342" t="inlineStr">
        <is>
          <t/>
        </is>
      </c>
      <c r="S342" t="inlineStr">
        <is>
          <t/>
        </is>
      </c>
      <c r="T342" t="inlineStr">
        <is>
          <t/>
        </is>
      </c>
      <c r="U342" t="inlineStr">
        <is>
          <t/>
        </is>
      </c>
      <c r="V342" t="inlineStr">
        <is>
          <t/>
        </is>
      </c>
      <c r="W342" t="inlineStr">
        <is>
          <t/>
        </is>
      </c>
      <c r="X342" s="2" t="inlineStr">
        <is>
          <t>invalidation of allowances</t>
        </is>
      </c>
      <c r="Y342" s="2" t="inlineStr">
        <is>
          <t>3</t>
        </is>
      </c>
      <c r="Z342" s="2" t="inlineStr">
        <is>
          <t/>
        </is>
      </c>
      <c r="AA342" t="inlineStr">
        <is>
          <t/>
        </is>
      </c>
      <c r="AB342" t="inlineStr">
        <is>
          <t/>
        </is>
      </c>
      <c r="AC342" t="inlineStr">
        <is>
          <t/>
        </is>
      </c>
      <c r="AD342" t="inlineStr">
        <is>
          <t/>
        </is>
      </c>
      <c r="AE342" t="inlineStr">
        <is>
          <t/>
        </is>
      </c>
      <c r="AF342" t="inlineStr">
        <is>
          <t/>
        </is>
      </c>
      <c r="AG342" t="inlineStr">
        <is>
          <t/>
        </is>
      </c>
      <c r="AH342" t="inlineStr">
        <is>
          <t/>
        </is>
      </c>
      <c r="AI342" t="inlineStr">
        <is>
          <t/>
        </is>
      </c>
      <c r="AJ342" t="inlineStr">
        <is>
          <t/>
        </is>
      </c>
      <c r="AK342" t="inlineStr">
        <is>
          <t/>
        </is>
      </c>
      <c r="AL342" t="inlineStr">
        <is>
          <t/>
        </is>
      </c>
      <c r="AM342" t="inlineStr">
        <is>
          <t/>
        </is>
      </c>
      <c r="AN342" t="inlineStr">
        <is>
          <t/>
        </is>
      </c>
      <c r="AO342" t="inlineStr">
        <is>
          <t/>
        </is>
      </c>
      <c r="AP342" t="inlineStr">
        <is>
          <t/>
        </is>
      </c>
      <c r="AQ342" t="inlineStr">
        <is>
          <t/>
        </is>
      </c>
      <c r="AR342" s="2" t="inlineStr">
        <is>
          <t>neamhbhailíochtú lamháltas</t>
        </is>
      </c>
      <c r="AS342" s="2" t="inlineStr">
        <is>
          <t>3</t>
        </is>
      </c>
      <c r="AT342" s="2" t="inlineStr">
        <is>
          <t/>
        </is>
      </c>
      <c r="AU342" t="inlineStr">
        <is>
          <t/>
        </is>
      </c>
      <c r="AV342" t="inlineStr">
        <is>
          <t/>
        </is>
      </c>
      <c r="AW342" t="inlineStr">
        <is>
          <t/>
        </is>
      </c>
      <c r="AX342" t="inlineStr">
        <is>
          <t/>
        </is>
      </c>
      <c r="AY342" t="inlineStr">
        <is>
          <t/>
        </is>
      </c>
      <c r="AZ342" t="inlineStr">
        <is>
          <t/>
        </is>
      </c>
      <c r="BA342" t="inlineStr">
        <is>
          <t/>
        </is>
      </c>
      <c r="BB342" t="inlineStr">
        <is>
          <t/>
        </is>
      </c>
      <c r="BC342" t="inlineStr">
        <is>
          <t/>
        </is>
      </c>
      <c r="BD342" t="inlineStr">
        <is>
          <t/>
        </is>
      </c>
      <c r="BE342" t="inlineStr">
        <is>
          <t/>
        </is>
      </c>
      <c r="BF342" t="inlineStr">
        <is>
          <t/>
        </is>
      </c>
      <c r="BG342" t="inlineStr">
        <is>
          <t/>
        </is>
      </c>
      <c r="BH342" t="inlineStr">
        <is>
          <t/>
        </is>
      </c>
      <c r="BI342" t="inlineStr">
        <is>
          <t/>
        </is>
      </c>
      <c r="BJ342" t="inlineStr">
        <is>
          <t/>
        </is>
      </c>
      <c r="BK342" t="inlineStr">
        <is>
          <t/>
        </is>
      </c>
      <c r="BL342" t="inlineStr">
        <is>
          <t/>
        </is>
      </c>
      <c r="BM342" t="inlineStr">
        <is>
          <t/>
        </is>
      </c>
      <c r="BN342" t="inlineStr">
        <is>
          <t/>
        </is>
      </c>
      <c r="BO342" t="inlineStr">
        <is>
          <t/>
        </is>
      </c>
      <c r="BP342" t="inlineStr">
        <is>
          <t/>
        </is>
      </c>
      <c r="BQ342" t="inlineStr">
        <is>
          <t/>
        </is>
      </c>
      <c r="BR342" t="inlineStr">
        <is>
          <t/>
        </is>
      </c>
      <c r="BS342" t="inlineStr">
        <is>
          <t/>
        </is>
      </c>
      <c r="BT342" t="inlineStr">
        <is>
          <t/>
        </is>
      </c>
      <c r="BU342" t="inlineStr">
        <is>
          <t/>
        </is>
      </c>
      <c r="BV342" t="inlineStr">
        <is>
          <t/>
        </is>
      </c>
      <c r="BW342" t="inlineStr">
        <is>
          <t/>
        </is>
      </c>
      <c r="BX342" s="2" t="inlineStr">
        <is>
          <t>unieważnienie uprawnień</t>
        </is>
      </c>
      <c r="BY342" s="2" t="inlineStr">
        <is>
          <t>3</t>
        </is>
      </c>
      <c r="BZ342" s="2" t="inlineStr">
        <is>
          <t/>
        </is>
      </c>
      <c r="CA342" t="inlineStr">
        <is>
          <t/>
        </is>
      </c>
      <c r="CB342" s="2" t="inlineStr">
        <is>
          <t>invalidação de licenças de emissão</t>
        </is>
      </c>
      <c r="CC342" s="2" t="inlineStr">
        <is>
          <t>3</t>
        </is>
      </c>
      <c r="CD342" s="2" t="inlineStr">
        <is>
          <t/>
        </is>
      </c>
      <c r="CE342" t="inlineStr">
        <is>
          <t/>
        </is>
      </c>
      <c r="CF342" t="inlineStr">
        <is>
          <t/>
        </is>
      </c>
      <c r="CG342" t="inlineStr">
        <is>
          <t/>
        </is>
      </c>
      <c r="CH342" t="inlineStr">
        <is>
          <t/>
        </is>
      </c>
      <c r="CI342" t="inlineStr">
        <is>
          <t/>
        </is>
      </c>
      <c r="CJ342" t="inlineStr">
        <is>
          <t/>
        </is>
      </c>
      <c r="CK342" t="inlineStr">
        <is>
          <t/>
        </is>
      </c>
      <c r="CL342" t="inlineStr">
        <is>
          <t/>
        </is>
      </c>
      <c r="CM342" t="inlineStr">
        <is>
          <t/>
        </is>
      </c>
      <c r="CN342" s="2" t="inlineStr">
        <is>
          <t>prenehanje veljavnosti pravic</t>
        </is>
      </c>
      <c r="CO342" s="2" t="inlineStr">
        <is>
          <t>3</t>
        </is>
      </c>
      <c r="CP342" s="2" t="inlineStr">
        <is>
          <t/>
        </is>
      </c>
      <c r="CQ342" t="inlineStr">
        <is>
          <t/>
        </is>
      </c>
      <c r="CR342" t="inlineStr">
        <is>
          <t/>
        </is>
      </c>
      <c r="CS342" t="inlineStr">
        <is>
          <t/>
        </is>
      </c>
      <c r="CT342" t="inlineStr">
        <is>
          <t/>
        </is>
      </c>
      <c r="CU342" t="inlineStr">
        <is>
          <t/>
        </is>
      </c>
    </row>
    <row r="343">
      <c r="A343" s="1" t="str">
        <f>HYPERLINK("https://iate.europa.eu/entry/result/3619459/all", "3619459")</f>
        <v>3619459</v>
      </c>
      <c r="B343" t="inlineStr">
        <is>
          <t>ENVIRONMENT</t>
        </is>
      </c>
      <c r="C343" t="inlineStr">
        <is>
          <t>ENVIRONMENT|environmental policy|climate change policy|emission trading|EU Emissions Trading Scheme</t>
        </is>
      </c>
      <c r="D343" t="inlineStr">
        <is>
          <t/>
        </is>
      </c>
      <c r="E343" t="inlineStr">
        <is>
          <t/>
        </is>
      </c>
      <c r="F343" t="inlineStr">
        <is>
          <t/>
        </is>
      </c>
      <c r="G343" t="inlineStr">
        <is>
          <t/>
        </is>
      </c>
      <c r="H343" t="inlineStr">
        <is>
          <t/>
        </is>
      </c>
      <c r="I343" t="inlineStr">
        <is>
          <t/>
        </is>
      </c>
      <c r="J343" t="inlineStr">
        <is>
          <t/>
        </is>
      </c>
      <c r="K343" t="inlineStr">
        <is>
          <t/>
        </is>
      </c>
      <c r="L343" t="inlineStr">
        <is>
          <t/>
        </is>
      </c>
      <c r="M343" t="inlineStr">
        <is>
          <t/>
        </is>
      </c>
      <c r="N343" t="inlineStr">
        <is>
          <t/>
        </is>
      </c>
      <c r="O343" t="inlineStr">
        <is>
          <t/>
        </is>
      </c>
      <c r="P343" t="inlineStr">
        <is>
          <t/>
        </is>
      </c>
      <c r="Q343" t="inlineStr">
        <is>
          <t/>
        </is>
      </c>
      <c r="R343" t="inlineStr">
        <is>
          <t/>
        </is>
      </c>
      <c r="S343" t="inlineStr">
        <is>
          <t/>
        </is>
      </c>
      <c r="T343" t="inlineStr">
        <is>
          <t/>
        </is>
      </c>
      <c r="U343" t="inlineStr">
        <is>
          <t/>
        </is>
      </c>
      <c r="V343" t="inlineStr">
        <is>
          <t/>
        </is>
      </c>
      <c r="W343" t="inlineStr">
        <is>
          <t/>
        </is>
      </c>
      <c r="X343" s="2" t="inlineStr">
        <is>
          <t>zero-rated biomass</t>
        </is>
      </c>
      <c r="Y343" s="2" t="inlineStr">
        <is>
          <t>3</t>
        </is>
      </c>
      <c r="Z343" s="2" t="inlineStr">
        <is>
          <t/>
        </is>
      </c>
      <c r="AA343" t="inlineStr">
        <is>
          <t>biomass from sources considered to be carbon-neutral by the EU ETS scheme</t>
        </is>
      </c>
      <c r="AB343" t="inlineStr">
        <is>
          <t/>
        </is>
      </c>
      <c r="AC343" t="inlineStr">
        <is>
          <t/>
        </is>
      </c>
      <c r="AD343" t="inlineStr">
        <is>
          <t/>
        </is>
      </c>
      <c r="AE343" t="inlineStr">
        <is>
          <t/>
        </is>
      </c>
      <c r="AF343" t="inlineStr">
        <is>
          <t/>
        </is>
      </c>
      <c r="AG343" t="inlineStr">
        <is>
          <t/>
        </is>
      </c>
      <c r="AH343" t="inlineStr">
        <is>
          <t/>
        </is>
      </c>
      <c r="AI343" t="inlineStr">
        <is>
          <t/>
        </is>
      </c>
      <c r="AJ343" t="inlineStr">
        <is>
          <t/>
        </is>
      </c>
      <c r="AK343" t="inlineStr">
        <is>
          <t/>
        </is>
      </c>
      <c r="AL343" t="inlineStr">
        <is>
          <t/>
        </is>
      </c>
      <c r="AM343" t="inlineStr">
        <is>
          <t/>
        </is>
      </c>
      <c r="AN343" t="inlineStr">
        <is>
          <t/>
        </is>
      </c>
      <c r="AO343" t="inlineStr">
        <is>
          <t/>
        </is>
      </c>
      <c r="AP343" t="inlineStr">
        <is>
          <t/>
        </is>
      </c>
      <c r="AQ343" t="inlineStr">
        <is>
          <t/>
        </is>
      </c>
      <c r="AR343" s="2" t="inlineStr">
        <is>
          <t>bithmhais nialas‑rátaithe</t>
        </is>
      </c>
      <c r="AS343" s="2" t="inlineStr">
        <is>
          <t>3</t>
        </is>
      </c>
      <c r="AT343" s="2" t="inlineStr">
        <is>
          <t/>
        </is>
      </c>
      <c r="AU343" t="inlineStr">
        <is>
          <t/>
        </is>
      </c>
      <c r="AV343" t="inlineStr">
        <is>
          <t/>
        </is>
      </c>
      <c r="AW343" t="inlineStr">
        <is>
          <t/>
        </is>
      </c>
      <c r="AX343" t="inlineStr">
        <is>
          <t/>
        </is>
      </c>
      <c r="AY343" t="inlineStr">
        <is>
          <t/>
        </is>
      </c>
      <c r="AZ343" t="inlineStr">
        <is>
          <t/>
        </is>
      </c>
      <c r="BA343" t="inlineStr">
        <is>
          <t/>
        </is>
      </c>
      <c r="BB343" t="inlineStr">
        <is>
          <t/>
        </is>
      </c>
      <c r="BC343" t="inlineStr">
        <is>
          <t/>
        </is>
      </c>
      <c r="BD343" t="inlineStr">
        <is>
          <t/>
        </is>
      </c>
      <c r="BE343" t="inlineStr">
        <is>
          <t/>
        </is>
      </c>
      <c r="BF343" t="inlineStr">
        <is>
          <t/>
        </is>
      </c>
      <c r="BG343" t="inlineStr">
        <is>
          <t/>
        </is>
      </c>
      <c r="BH343" t="inlineStr">
        <is>
          <t/>
        </is>
      </c>
      <c r="BI343" t="inlineStr">
        <is>
          <t/>
        </is>
      </c>
      <c r="BJ343" t="inlineStr">
        <is>
          <t/>
        </is>
      </c>
      <c r="BK343" t="inlineStr">
        <is>
          <t/>
        </is>
      </c>
      <c r="BL343" t="inlineStr">
        <is>
          <t/>
        </is>
      </c>
      <c r="BM343" t="inlineStr">
        <is>
          <t/>
        </is>
      </c>
      <c r="BN343" t="inlineStr">
        <is>
          <t/>
        </is>
      </c>
      <c r="BO343" t="inlineStr">
        <is>
          <t/>
        </is>
      </c>
      <c r="BP343" t="inlineStr">
        <is>
          <t/>
        </is>
      </c>
      <c r="BQ343" t="inlineStr">
        <is>
          <t/>
        </is>
      </c>
      <c r="BR343" t="inlineStr">
        <is>
          <t/>
        </is>
      </c>
      <c r="BS343" t="inlineStr">
        <is>
          <t/>
        </is>
      </c>
      <c r="BT343" t="inlineStr">
        <is>
          <t/>
        </is>
      </c>
      <c r="BU343" t="inlineStr">
        <is>
          <t/>
        </is>
      </c>
      <c r="BV343" t="inlineStr">
        <is>
          <t/>
        </is>
      </c>
      <c r="BW343" t="inlineStr">
        <is>
          <t/>
        </is>
      </c>
      <c r="BX343" s="2" t="inlineStr">
        <is>
          <t>biomasa o współczynniku zero</t>
        </is>
      </c>
      <c r="BY343" s="2" t="inlineStr">
        <is>
          <t>3</t>
        </is>
      </c>
      <c r="BZ343" s="2" t="inlineStr">
        <is>
          <t/>
        </is>
      </c>
      <c r="CA343" t="inlineStr">
        <is>
          <t>biomasa ze źródeł uznanych za neutralne emisyjnie</t>
        </is>
      </c>
      <c r="CB343" s="2" t="inlineStr">
        <is>
          <t>biomassa neutra</t>
        </is>
      </c>
      <c r="CC343" s="2" t="inlineStr">
        <is>
          <t>3</t>
        </is>
      </c>
      <c r="CD343" s="2" t="inlineStr">
        <is>
          <t/>
        </is>
      </c>
      <c r="CE343" t="inlineStr">
        <is>
          <t>Biomassa proveniente de fontes consideradas neutras em carbono pelo Sistema de Comércio de Licenças de Emissão da União Europeia (CELE).</t>
        </is>
      </c>
      <c r="CF343" t="inlineStr">
        <is>
          <t/>
        </is>
      </c>
      <c r="CG343" t="inlineStr">
        <is>
          <t/>
        </is>
      </c>
      <c r="CH343" t="inlineStr">
        <is>
          <t/>
        </is>
      </c>
      <c r="CI343" t="inlineStr">
        <is>
          <t/>
        </is>
      </c>
      <c r="CJ343" t="inlineStr">
        <is>
          <t/>
        </is>
      </c>
      <c r="CK343" t="inlineStr">
        <is>
          <t/>
        </is>
      </c>
      <c r="CL343" t="inlineStr">
        <is>
          <t/>
        </is>
      </c>
      <c r="CM343" t="inlineStr">
        <is>
          <t/>
        </is>
      </c>
      <c r="CN343" s="2" t="inlineStr">
        <is>
          <t>biomasa z ničelnimi stopnjami emisij</t>
        </is>
      </c>
      <c r="CO343" s="2" t="inlineStr">
        <is>
          <t>3</t>
        </is>
      </c>
      <c r="CP343" s="2" t="inlineStr">
        <is>
          <t/>
        </is>
      </c>
      <c r="CQ343" t="inlineStr">
        <is>
          <t>biomasa iz virov, za katere se šteje, da so v sistemu EU ETS ogljično nevtralni</t>
        </is>
      </c>
      <c r="CR343" t="inlineStr">
        <is>
          <t/>
        </is>
      </c>
      <c r="CS343" t="inlineStr">
        <is>
          <t/>
        </is>
      </c>
      <c r="CT343" t="inlineStr">
        <is>
          <t/>
        </is>
      </c>
      <c r="CU343" t="inlineStr">
        <is>
          <t/>
        </is>
      </c>
    </row>
    <row r="344">
      <c r="A344" s="1" t="str">
        <f>HYPERLINK("https://iate.europa.eu/entry/result/3619456/all", "3619456")</f>
        <v>3619456</v>
      </c>
      <c r="B344" t="inlineStr">
        <is>
          <t>ENVIRONMENT</t>
        </is>
      </c>
      <c r="C344" t="inlineStr">
        <is>
          <t>ENVIRONMENT|environmental policy|climate change policy|emission trading|EU Emissions Trading Scheme</t>
        </is>
      </c>
      <c r="D344" t="inlineStr">
        <is>
          <t/>
        </is>
      </c>
      <c r="E344" t="inlineStr">
        <is>
          <t/>
        </is>
      </c>
      <c r="F344" t="inlineStr">
        <is>
          <t/>
        </is>
      </c>
      <c r="G344" t="inlineStr">
        <is>
          <t/>
        </is>
      </c>
      <c r="H344" s="2" t="inlineStr">
        <is>
          <t>zastropovat emise</t>
        </is>
      </c>
      <c r="I344" s="2" t="inlineStr">
        <is>
          <t>3</t>
        </is>
      </c>
      <c r="J344" s="2" t="inlineStr">
        <is>
          <t/>
        </is>
      </c>
      <c r="K344" t="inlineStr">
        <is>
          <t/>
        </is>
      </c>
      <c r="L344" t="inlineStr">
        <is>
          <t/>
        </is>
      </c>
      <c r="M344" t="inlineStr">
        <is>
          <t/>
        </is>
      </c>
      <c r="N344" t="inlineStr">
        <is>
          <t/>
        </is>
      </c>
      <c r="O344" t="inlineStr">
        <is>
          <t/>
        </is>
      </c>
      <c r="P344" t="inlineStr">
        <is>
          <t/>
        </is>
      </c>
      <c r="Q344" t="inlineStr">
        <is>
          <t/>
        </is>
      </c>
      <c r="R344" t="inlineStr">
        <is>
          <t/>
        </is>
      </c>
      <c r="S344" t="inlineStr">
        <is>
          <t/>
        </is>
      </c>
      <c r="T344" t="inlineStr">
        <is>
          <t/>
        </is>
      </c>
      <c r="U344" t="inlineStr">
        <is>
          <t/>
        </is>
      </c>
      <c r="V344" t="inlineStr">
        <is>
          <t/>
        </is>
      </c>
      <c r="W344" t="inlineStr">
        <is>
          <t/>
        </is>
      </c>
      <c r="X344" s="2" t="inlineStr">
        <is>
          <t>capped|
to cap emissions</t>
        </is>
      </c>
      <c r="Y344" s="2" t="inlineStr">
        <is>
          <t>1|
3</t>
        </is>
      </c>
      <c r="Z344" s="2" t="inlineStr">
        <is>
          <t xml:space="preserve">|
</t>
        </is>
      </c>
      <c r="AA344" t="inlineStr">
        <is>
          <t>to set an overall volume (a &lt;a href="https://iate.europa.eu/entry/result/3561936/en" target="_blank"&gt;&lt;i&gt;cap&lt;/i&gt;&lt;/a&gt;) of greenhouse gases that can be emitted under the &lt;a href="https://iate.europa.eu/entry/result/933374/en" target="_blank"&gt;&lt;i&gt;EU emissions trading system (EU ETS)&lt;/i&gt;&lt;/a&gt;</t>
        </is>
      </c>
      <c r="AB344" t="inlineStr">
        <is>
          <t/>
        </is>
      </c>
      <c r="AC344" t="inlineStr">
        <is>
          <t/>
        </is>
      </c>
      <c r="AD344" t="inlineStr">
        <is>
          <t/>
        </is>
      </c>
      <c r="AE344" t="inlineStr">
        <is>
          <t/>
        </is>
      </c>
      <c r="AF344" t="inlineStr">
        <is>
          <t/>
        </is>
      </c>
      <c r="AG344" t="inlineStr">
        <is>
          <t/>
        </is>
      </c>
      <c r="AH344" t="inlineStr">
        <is>
          <t/>
        </is>
      </c>
      <c r="AI344" t="inlineStr">
        <is>
          <t/>
        </is>
      </c>
      <c r="AJ344" t="inlineStr">
        <is>
          <t/>
        </is>
      </c>
      <c r="AK344" t="inlineStr">
        <is>
          <t/>
        </is>
      </c>
      <c r="AL344" t="inlineStr">
        <is>
          <t/>
        </is>
      </c>
      <c r="AM344" t="inlineStr">
        <is>
          <t/>
        </is>
      </c>
      <c r="AN344" t="inlineStr">
        <is>
          <t/>
        </is>
      </c>
      <c r="AO344" t="inlineStr">
        <is>
          <t/>
        </is>
      </c>
      <c r="AP344" t="inlineStr">
        <is>
          <t/>
        </is>
      </c>
      <c r="AQ344" t="inlineStr">
        <is>
          <t/>
        </is>
      </c>
      <c r="AR344" s="2" t="inlineStr">
        <is>
          <t>uasteorainn a chur le hastaíochtaí</t>
        </is>
      </c>
      <c r="AS344" s="2" t="inlineStr">
        <is>
          <t>3</t>
        </is>
      </c>
      <c r="AT344" s="2" t="inlineStr">
        <is>
          <t/>
        </is>
      </c>
      <c r="AU344" t="inlineStr">
        <is>
          <t/>
        </is>
      </c>
      <c r="AV344" t="inlineStr">
        <is>
          <t/>
        </is>
      </c>
      <c r="AW344" t="inlineStr">
        <is>
          <t/>
        </is>
      </c>
      <c r="AX344" t="inlineStr">
        <is>
          <t/>
        </is>
      </c>
      <c r="AY344" t="inlineStr">
        <is>
          <t/>
        </is>
      </c>
      <c r="AZ344" t="inlineStr">
        <is>
          <t/>
        </is>
      </c>
      <c r="BA344" t="inlineStr">
        <is>
          <t/>
        </is>
      </c>
      <c r="BB344" t="inlineStr">
        <is>
          <t/>
        </is>
      </c>
      <c r="BC344" t="inlineStr">
        <is>
          <t/>
        </is>
      </c>
      <c r="BD344" t="inlineStr">
        <is>
          <t/>
        </is>
      </c>
      <c r="BE344" t="inlineStr">
        <is>
          <t/>
        </is>
      </c>
      <c r="BF344" t="inlineStr">
        <is>
          <t/>
        </is>
      </c>
      <c r="BG344" t="inlineStr">
        <is>
          <t/>
        </is>
      </c>
      <c r="BH344" t="inlineStr">
        <is>
          <t/>
        </is>
      </c>
      <c r="BI344" t="inlineStr">
        <is>
          <t/>
        </is>
      </c>
      <c r="BJ344" t="inlineStr">
        <is>
          <t/>
        </is>
      </c>
      <c r="BK344" t="inlineStr">
        <is>
          <t/>
        </is>
      </c>
      <c r="BL344" t="inlineStr">
        <is>
          <t/>
        </is>
      </c>
      <c r="BM344" t="inlineStr">
        <is>
          <t/>
        </is>
      </c>
      <c r="BN344" t="inlineStr">
        <is>
          <t/>
        </is>
      </c>
      <c r="BO344" t="inlineStr">
        <is>
          <t/>
        </is>
      </c>
      <c r="BP344" t="inlineStr">
        <is>
          <t/>
        </is>
      </c>
      <c r="BQ344" t="inlineStr">
        <is>
          <t/>
        </is>
      </c>
      <c r="BR344" t="inlineStr">
        <is>
          <t/>
        </is>
      </c>
      <c r="BS344" t="inlineStr">
        <is>
          <t/>
        </is>
      </c>
      <c r="BT344" t="inlineStr">
        <is>
          <t/>
        </is>
      </c>
      <c r="BU344" t="inlineStr">
        <is>
          <t/>
        </is>
      </c>
      <c r="BV344" t="inlineStr">
        <is>
          <t/>
        </is>
      </c>
      <c r="BW344" t="inlineStr">
        <is>
          <t/>
        </is>
      </c>
      <c r="BX344" s="2" t="inlineStr">
        <is>
          <t>ograniczać emisje</t>
        </is>
      </c>
      <c r="BY344" s="2" t="inlineStr">
        <is>
          <t>3</t>
        </is>
      </c>
      <c r="BZ344" s="2" t="inlineStr">
        <is>
          <t/>
        </is>
      </c>
      <c r="CA344" t="inlineStr">
        <is>
          <t/>
        </is>
      </c>
      <c r="CB344" s="2" t="inlineStr">
        <is>
          <t>delimitar as emissões</t>
        </is>
      </c>
      <c r="CC344" s="2" t="inlineStr">
        <is>
          <t>3</t>
        </is>
      </c>
      <c r="CD344" s="2" t="inlineStr">
        <is>
          <t/>
        </is>
      </c>
      <c r="CE344" t="inlineStr">
        <is>
          <t>Fixar um volume global (um &lt;a href="https://iate.europa.eu/entry/result/3561936/pt" target="_blank"&gt;limite máximo&lt;/a&gt;) de emissões de gases com efeito de estufa, no âmbito do &lt;a href="https://iate.europa.eu/entry/result/933374/pt" target="_blank"&gt;Sistema de Comércio de Licenças de Emissão da União Europeia (CELE)&lt;/a&gt;.</t>
        </is>
      </c>
      <c r="CF344" t="inlineStr">
        <is>
          <t/>
        </is>
      </c>
      <c r="CG344" t="inlineStr">
        <is>
          <t/>
        </is>
      </c>
      <c r="CH344" t="inlineStr">
        <is>
          <t/>
        </is>
      </c>
      <c r="CI344" t="inlineStr">
        <is>
          <t/>
        </is>
      </c>
      <c r="CJ344" t="inlineStr">
        <is>
          <t/>
        </is>
      </c>
      <c r="CK344" t="inlineStr">
        <is>
          <t/>
        </is>
      </c>
      <c r="CL344" t="inlineStr">
        <is>
          <t/>
        </is>
      </c>
      <c r="CM344" t="inlineStr">
        <is>
          <t/>
        </is>
      </c>
      <c r="CN344" s="2" t="inlineStr">
        <is>
          <t>določiti mejno vrednost emisij</t>
        </is>
      </c>
      <c r="CO344" s="2" t="inlineStr">
        <is>
          <t>3</t>
        </is>
      </c>
      <c r="CP344" s="2" t="inlineStr">
        <is>
          <t/>
        </is>
      </c>
      <c r="CQ344" t="inlineStr">
        <is>
          <t/>
        </is>
      </c>
      <c r="CR344" t="inlineStr">
        <is>
          <t/>
        </is>
      </c>
      <c r="CS344" t="inlineStr">
        <is>
          <t/>
        </is>
      </c>
      <c r="CT344" t="inlineStr">
        <is>
          <t/>
        </is>
      </c>
      <c r="CU344" t="inlineStr">
        <is>
          <t/>
        </is>
      </c>
    </row>
    <row r="345">
      <c r="A345" s="1" t="str">
        <f>HYPERLINK("https://iate.europa.eu/entry/result/3619448/all", "3619448")</f>
        <v>3619448</v>
      </c>
      <c r="B345" t="inlineStr">
        <is>
          <t>ENVIRONMENT</t>
        </is>
      </c>
      <c r="C345" t="inlineStr">
        <is>
          <t>ENVIRONMENT|environmental policy|climate change policy|emission trading|EU Emissions Trading Scheme</t>
        </is>
      </c>
      <c r="D345" t="inlineStr">
        <is>
          <t/>
        </is>
      </c>
      <c r="E345" t="inlineStr">
        <is>
          <t/>
        </is>
      </c>
      <c r="F345" t="inlineStr">
        <is>
          <t/>
        </is>
      </c>
      <c r="G345" t="inlineStr">
        <is>
          <t/>
        </is>
      </c>
      <c r="H345" t="inlineStr">
        <is>
          <t/>
        </is>
      </c>
      <c r="I345" t="inlineStr">
        <is>
          <t/>
        </is>
      </c>
      <c r="J345" t="inlineStr">
        <is>
          <t/>
        </is>
      </c>
      <c r="K345" t="inlineStr">
        <is>
          <t/>
        </is>
      </c>
      <c r="L345" t="inlineStr">
        <is>
          <t/>
        </is>
      </c>
      <c r="M345" t="inlineStr">
        <is>
          <t/>
        </is>
      </c>
      <c r="N345" t="inlineStr">
        <is>
          <t/>
        </is>
      </c>
      <c r="O345" t="inlineStr">
        <is>
          <t/>
        </is>
      </c>
      <c r="P345" t="inlineStr">
        <is>
          <t/>
        </is>
      </c>
      <c r="Q345" t="inlineStr">
        <is>
          <t/>
        </is>
      </c>
      <c r="R345" t="inlineStr">
        <is>
          <t/>
        </is>
      </c>
      <c r="S345" t="inlineStr">
        <is>
          <t/>
        </is>
      </c>
      <c r="T345" t="inlineStr">
        <is>
          <t/>
        </is>
      </c>
      <c r="U345" t="inlineStr">
        <is>
          <t/>
        </is>
      </c>
      <c r="V345" t="inlineStr">
        <is>
          <t/>
        </is>
      </c>
      <c r="W345" t="inlineStr">
        <is>
          <t/>
        </is>
      </c>
      <c r="X345" s="2" t="inlineStr">
        <is>
          <t>benchmark value</t>
        </is>
      </c>
      <c r="Y345" s="2" t="inlineStr">
        <is>
          <t>3</t>
        </is>
      </c>
      <c r="Z345" s="2" t="inlineStr">
        <is>
          <t/>
        </is>
      </c>
      <c r="AA345" t="inlineStr">
        <is>
          <t/>
        </is>
      </c>
      <c r="AB345" t="inlineStr">
        <is>
          <t/>
        </is>
      </c>
      <c r="AC345" t="inlineStr">
        <is>
          <t/>
        </is>
      </c>
      <c r="AD345" t="inlineStr">
        <is>
          <t/>
        </is>
      </c>
      <c r="AE345" t="inlineStr">
        <is>
          <t/>
        </is>
      </c>
      <c r="AF345" t="inlineStr">
        <is>
          <t/>
        </is>
      </c>
      <c r="AG345" t="inlineStr">
        <is>
          <t/>
        </is>
      </c>
      <c r="AH345" t="inlineStr">
        <is>
          <t/>
        </is>
      </c>
      <c r="AI345" t="inlineStr">
        <is>
          <t/>
        </is>
      </c>
      <c r="AJ345" t="inlineStr">
        <is>
          <t/>
        </is>
      </c>
      <c r="AK345" t="inlineStr">
        <is>
          <t/>
        </is>
      </c>
      <c r="AL345" t="inlineStr">
        <is>
          <t/>
        </is>
      </c>
      <c r="AM345" t="inlineStr">
        <is>
          <t/>
        </is>
      </c>
      <c r="AN345" t="inlineStr">
        <is>
          <t/>
        </is>
      </c>
      <c r="AO345" t="inlineStr">
        <is>
          <t/>
        </is>
      </c>
      <c r="AP345" t="inlineStr">
        <is>
          <t/>
        </is>
      </c>
      <c r="AQ345" t="inlineStr">
        <is>
          <t/>
        </is>
      </c>
      <c r="AR345" s="2" t="inlineStr">
        <is>
          <t>luach tagarmhairc</t>
        </is>
      </c>
      <c r="AS345" s="2" t="inlineStr">
        <is>
          <t>3</t>
        </is>
      </c>
      <c r="AT345" s="2" t="inlineStr">
        <is>
          <t/>
        </is>
      </c>
      <c r="AU345" t="inlineStr">
        <is>
          <t/>
        </is>
      </c>
      <c r="AV345" t="inlineStr">
        <is>
          <t/>
        </is>
      </c>
      <c r="AW345" t="inlineStr">
        <is>
          <t/>
        </is>
      </c>
      <c r="AX345" t="inlineStr">
        <is>
          <t/>
        </is>
      </c>
      <c r="AY345" t="inlineStr">
        <is>
          <t/>
        </is>
      </c>
      <c r="AZ345" t="inlineStr">
        <is>
          <t/>
        </is>
      </c>
      <c r="BA345" t="inlineStr">
        <is>
          <t/>
        </is>
      </c>
      <c r="BB345" t="inlineStr">
        <is>
          <t/>
        </is>
      </c>
      <c r="BC345" t="inlineStr">
        <is>
          <t/>
        </is>
      </c>
      <c r="BD345" t="inlineStr">
        <is>
          <t/>
        </is>
      </c>
      <c r="BE345" t="inlineStr">
        <is>
          <t/>
        </is>
      </c>
      <c r="BF345" t="inlineStr">
        <is>
          <t/>
        </is>
      </c>
      <c r="BG345" t="inlineStr">
        <is>
          <t/>
        </is>
      </c>
      <c r="BH345" t="inlineStr">
        <is>
          <t/>
        </is>
      </c>
      <c r="BI345" t="inlineStr">
        <is>
          <t/>
        </is>
      </c>
      <c r="BJ345" t="inlineStr">
        <is>
          <t/>
        </is>
      </c>
      <c r="BK345" t="inlineStr">
        <is>
          <t/>
        </is>
      </c>
      <c r="BL345" t="inlineStr">
        <is>
          <t/>
        </is>
      </c>
      <c r="BM345" t="inlineStr">
        <is>
          <t/>
        </is>
      </c>
      <c r="BN345" t="inlineStr">
        <is>
          <t/>
        </is>
      </c>
      <c r="BO345" t="inlineStr">
        <is>
          <t/>
        </is>
      </c>
      <c r="BP345" t="inlineStr">
        <is>
          <t/>
        </is>
      </c>
      <c r="BQ345" t="inlineStr">
        <is>
          <t/>
        </is>
      </c>
      <c r="BR345" t="inlineStr">
        <is>
          <t/>
        </is>
      </c>
      <c r="BS345" t="inlineStr">
        <is>
          <t/>
        </is>
      </c>
      <c r="BT345" t="inlineStr">
        <is>
          <t/>
        </is>
      </c>
      <c r="BU345" t="inlineStr">
        <is>
          <t/>
        </is>
      </c>
      <c r="BV345" t="inlineStr">
        <is>
          <t/>
        </is>
      </c>
      <c r="BW345" t="inlineStr">
        <is>
          <t/>
        </is>
      </c>
      <c r="BX345" s="2" t="inlineStr">
        <is>
          <t>wartość wskaźnika</t>
        </is>
      </c>
      <c r="BY345" s="2" t="inlineStr">
        <is>
          <t>3</t>
        </is>
      </c>
      <c r="BZ345" s="2" t="inlineStr">
        <is>
          <t/>
        </is>
      </c>
      <c r="CA345" t="inlineStr">
        <is>
          <t/>
        </is>
      </c>
      <c r="CB345" s="2" t="inlineStr">
        <is>
          <t>valor dos parâmetros de referência</t>
        </is>
      </c>
      <c r="CC345" s="2" t="inlineStr">
        <is>
          <t>3</t>
        </is>
      </c>
      <c r="CD345" s="2" t="inlineStr">
        <is>
          <t/>
        </is>
      </c>
      <c r="CE345" t="inlineStr">
        <is>
          <t/>
        </is>
      </c>
      <c r="CF345" t="inlineStr">
        <is>
          <t/>
        </is>
      </c>
      <c r="CG345" t="inlineStr">
        <is>
          <t/>
        </is>
      </c>
      <c r="CH345" t="inlineStr">
        <is>
          <t/>
        </is>
      </c>
      <c r="CI345" t="inlineStr">
        <is>
          <t/>
        </is>
      </c>
      <c r="CJ345" t="inlineStr">
        <is>
          <t/>
        </is>
      </c>
      <c r="CK345" t="inlineStr">
        <is>
          <t/>
        </is>
      </c>
      <c r="CL345" t="inlineStr">
        <is>
          <t/>
        </is>
      </c>
      <c r="CM345" t="inlineStr">
        <is>
          <t/>
        </is>
      </c>
      <c r="CN345" s="2" t="inlineStr">
        <is>
          <t>referenčna vrednost</t>
        </is>
      </c>
      <c r="CO345" s="2" t="inlineStr">
        <is>
          <t>3</t>
        </is>
      </c>
      <c r="CP345" s="2" t="inlineStr">
        <is>
          <t/>
        </is>
      </c>
      <c r="CQ345" t="inlineStr">
        <is>
          <t/>
        </is>
      </c>
      <c r="CR345" t="inlineStr">
        <is>
          <t/>
        </is>
      </c>
      <c r="CS345" t="inlineStr">
        <is>
          <t/>
        </is>
      </c>
      <c r="CT345" t="inlineStr">
        <is>
          <t/>
        </is>
      </c>
      <c r="CU345" t="inlineStr">
        <is>
          <t/>
        </is>
      </c>
    </row>
    <row r="346">
      <c r="A346" s="1" t="str">
        <f>HYPERLINK("https://iate.europa.eu/entry/result/3619443/all", "3619443")</f>
        <v>3619443</v>
      </c>
      <c r="B346" t="inlineStr">
        <is>
          <t>ENVIRONMENT</t>
        </is>
      </c>
      <c r="C346" t="inlineStr">
        <is>
          <t>ENVIRONMENT|environmental policy|climate change policy|emission trading|EU Emissions Trading Scheme;ENVIRONMENT|environmental policy|climate change policy|reduction of gas emissions;ENVIRONMENT|deterioration of the environment|nuisance|pollutant|atmospheric pollutant|greenhouse gas</t>
        </is>
      </c>
      <c r="D346" t="inlineStr">
        <is>
          <t/>
        </is>
      </c>
      <c r="E346" t="inlineStr">
        <is>
          <t/>
        </is>
      </c>
      <c r="F346" t="inlineStr">
        <is>
          <t/>
        </is>
      </c>
      <c r="G346" t="inlineStr">
        <is>
          <t/>
        </is>
      </c>
      <c r="H346" t="inlineStr">
        <is>
          <t/>
        </is>
      </c>
      <c r="I346" t="inlineStr">
        <is>
          <t/>
        </is>
      </c>
      <c r="J346" t="inlineStr">
        <is>
          <t/>
        </is>
      </c>
      <c r="K346" t="inlineStr">
        <is>
          <t/>
        </is>
      </c>
      <c r="L346" t="inlineStr">
        <is>
          <t/>
        </is>
      </c>
      <c r="M346" t="inlineStr">
        <is>
          <t/>
        </is>
      </c>
      <c r="N346" t="inlineStr">
        <is>
          <t/>
        </is>
      </c>
      <c r="O346" t="inlineStr">
        <is>
          <t/>
        </is>
      </c>
      <c r="P346" t="inlineStr">
        <is>
          <t/>
        </is>
      </c>
      <c r="Q346" t="inlineStr">
        <is>
          <t/>
        </is>
      </c>
      <c r="R346" t="inlineStr">
        <is>
          <t/>
        </is>
      </c>
      <c r="S346" t="inlineStr">
        <is>
          <t/>
        </is>
      </c>
      <c r="T346" t="inlineStr">
        <is>
          <t/>
        </is>
      </c>
      <c r="U346" t="inlineStr">
        <is>
          <t/>
        </is>
      </c>
      <c r="V346" t="inlineStr">
        <is>
          <t/>
        </is>
      </c>
      <c r="W346" t="inlineStr">
        <is>
          <t/>
        </is>
      </c>
      <c r="X346" s="2" t="inlineStr">
        <is>
          <t>MRV data</t>
        </is>
      </c>
      <c r="Y346" s="2" t="inlineStr">
        <is>
          <t>3</t>
        </is>
      </c>
      <c r="Z346" s="2" t="inlineStr">
        <is>
          <t/>
        </is>
      </c>
      <c r="AA346" t="inlineStr">
        <is>
          <t/>
        </is>
      </c>
      <c r="AB346" t="inlineStr">
        <is>
          <t/>
        </is>
      </c>
      <c r="AC346" t="inlineStr">
        <is>
          <t/>
        </is>
      </c>
      <c r="AD346" t="inlineStr">
        <is>
          <t/>
        </is>
      </c>
      <c r="AE346" t="inlineStr">
        <is>
          <t/>
        </is>
      </c>
      <c r="AF346" t="inlineStr">
        <is>
          <t/>
        </is>
      </c>
      <c r="AG346" t="inlineStr">
        <is>
          <t/>
        </is>
      </c>
      <c r="AH346" t="inlineStr">
        <is>
          <t/>
        </is>
      </c>
      <c r="AI346" t="inlineStr">
        <is>
          <t/>
        </is>
      </c>
      <c r="AJ346" t="inlineStr">
        <is>
          <t/>
        </is>
      </c>
      <c r="AK346" t="inlineStr">
        <is>
          <t/>
        </is>
      </c>
      <c r="AL346" t="inlineStr">
        <is>
          <t/>
        </is>
      </c>
      <c r="AM346" t="inlineStr">
        <is>
          <t/>
        </is>
      </c>
      <c r="AN346" t="inlineStr">
        <is>
          <t/>
        </is>
      </c>
      <c r="AO346" t="inlineStr">
        <is>
          <t/>
        </is>
      </c>
      <c r="AP346" t="inlineStr">
        <is>
          <t/>
        </is>
      </c>
      <c r="AQ346" t="inlineStr">
        <is>
          <t/>
        </is>
      </c>
      <c r="AR346" s="2" t="inlineStr">
        <is>
          <t>sonraí MRV</t>
        </is>
      </c>
      <c r="AS346" s="2" t="inlineStr">
        <is>
          <t>3</t>
        </is>
      </c>
      <c r="AT346" s="2" t="inlineStr">
        <is>
          <t/>
        </is>
      </c>
      <c r="AU346" t="inlineStr">
        <is>
          <t/>
        </is>
      </c>
      <c r="AV346" t="inlineStr">
        <is>
          <t/>
        </is>
      </c>
      <c r="AW346" t="inlineStr">
        <is>
          <t/>
        </is>
      </c>
      <c r="AX346" t="inlineStr">
        <is>
          <t/>
        </is>
      </c>
      <c r="AY346" t="inlineStr">
        <is>
          <t/>
        </is>
      </c>
      <c r="AZ346" t="inlineStr">
        <is>
          <t/>
        </is>
      </c>
      <c r="BA346" t="inlineStr">
        <is>
          <t/>
        </is>
      </c>
      <c r="BB346" t="inlineStr">
        <is>
          <t/>
        </is>
      </c>
      <c r="BC346" t="inlineStr">
        <is>
          <t/>
        </is>
      </c>
      <c r="BD346" t="inlineStr">
        <is>
          <t/>
        </is>
      </c>
      <c r="BE346" t="inlineStr">
        <is>
          <t/>
        </is>
      </c>
      <c r="BF346" t="inlineStr">
        <is>
          <t/>
        </is>
      </c>
      <c r="BG346" t="inlineStr">
        <is>
          <t/>
        </is>
      </c>
      <c r="BH346" t="inlineStr">
        <is>
          <t/>
        </is>
      </c>
      <c r="BI346" t="inlineStr">
        <is>
          <t/>
        </is>
      </c>
      <c r="BJ346" t="inlineStr">
        <is>
          <t/>
        </is>
      </c>
      <c r="BK346" t="inlineStr">
        <is>
          <t/>
        </is>
      </c>
      <c r="BL346" t="inlineStr">
        <is>
          <t/>
        </is>
      </c>
      <c r="BM346" t="inlineStr">
        <is>
          <t/>
        </is>
      </c>
      <c r="BN346" t="inlineStr">
        <is>
          <t/>
        </is>
      </c>
      <c r="BO346" t="inlineStr">
        <is>
          <t/>
        </is>
      </c>
      <c r="BP346" t="inlineStr">
        <is>
          <t/>
        </is>
      </c>
      <c r="BQ346" t="inlineStr">
        <is>
          <t/>
        </is>
      </c>
      <c r="BR346" t="inlineStr">
        <is>
          <t/>
        </is>
      </c>
      <c r="BS346" t="inlineStr">
        <is>
          <t/>
        </is>
      </c>
      <c r="BT346" t="inlineStr">
        <is>
          <t/>
        </is>
      </c>
      <c r="BU346" t="inlineStr">
        <is>
          <t/>
        </is>
      </c>
      <c r="BV346" t="inlineStr">
        <is>
          <t/>
        </is>
      </c>
      <c r="BW346" t="inlineStr">
        <is>
          <t/>
        </is>
      </c>
      <c r="BX346" s="2" t="inlineStr">
        <is>
          <t>dane dotyczące MRW</t>
        </is>
      </c>
      <c r="BY346" s="2" t="inlineStr">
        <is>
          <t>3</t>
        </is>
      </c>
      <c r="BZ346" s="2" t="inlineStr">
        <is>
          <t/>
        </is>
      </c>
      <c r="CA346" t="inlineStr">
        <is>
          <t/>
        </is>
      </c>
      <c r="CB346" s="2" t="inlineStr">
        <is>
          <t>dados de MCV</t>
        </is>
      </c>
      <c r="CC346" s="2" t="inlineStr">
        <is>
          <t>3</t>
        </is>
      </c>
      <c r="CD346" s="2" t="inlineStr">
        <is>
          <t/>
        </is>
      </c>
      <c r="CE346" t="inlineStr">
        <is>
          <t>Dados relativos ao &lt;a href="https://iate.europa.eu/entry/result/3619442/pt" target="_blank"&gt;sistema de monitorização, comunicação e verificação das emissões de CO&lt;sub&gt;2&lt;/sub&gt;&lt;/a&gt;.</t>
        </is>
      </c>
      <c r="CF346" t="inlineStr">
        <is>
          <t/>
        </is>
      </c>
      <c r="CG346" t="inlineStr">
        <is>
          <t/>
        </is>
      </c>
      <c r="CH346" t="inlineStr">
        <is>
          <t/>
        </is>
      </c>
      <c r="CI346" t="inlineStr">
        <is>
          <t/>
        </is>
      </c>
      <c r="CJ346" t="inlineStr">
        <is>
          <t/>
        </is>
      </c>
      <c r="CK346" t="inlineStr">
        <is>
          <t/>
        </is>
      </c>
      <c r="CL346" t="inlineStr">
        <is>
          <t/>
        </is>
      </c>
      <c r="CM346" t="inlineStr">
        <is>
          <t/>
        </is>
      </c>
      <c r="CN346" s="2" t="inlineStr">
        <is>
          <t>podatki o SPP</t>
        </is>
      </c>
      <c r="CO346" s="2" t="inlineStr">
        <is>
          <t>3</t>
        </is>
      </c>
      <c r="CP346" s="2" t="inlineStr">
        <is>
          <t/>
        </is>
      </c>
      <c r="CQ346" t="inlineStr">
        <is>
          <t/>
        </is>
      </c>
      <c r="CR346" t="inlineStr">
        <is>
          <t/>
        </is>
      </c>
      <c r="CS346" t="inlineStr">
        <is>
          <t/>
        </is>
      </c>
      <c r="CT346" t="inlineStr">
        <is>
          <t/>
        </is>
      </c>
      <c r="CU346" t="inlineStr">
        <is>
          <t/>
        </is>
      </c>
    </row>
    <row r="347">
      <c r="A347" s="1" t="str">
        <f>HYPERLINK("https://iate.europa.eu/entry/result/3619442/all", "3619442")</f>
        <v>3619442</v>
      </c>
      <c r="B347" t="inlineStr">
        <is>
          <t>ENVIRONMENT</t>
        </is>
      </c>
      <c r="C347" t="inlineStr">
        <is>
          <t>ENVIRONMENT|environmental policy|climate change policy|emission trading|EU Emissions Trading Scheme</t>
        </is>
      </c>
      <c r="D347" t="inlineStr">
        <is>
          <t/>
        </is>
      </c>
      <c r="E347" t="inlineStr">
        <is>
          <t/>
        </is>
      </c>
      <c r="F347" t="inlineStr">
        <is>
          <t/>
        </is>
      </c>
      <c r="G347" t="inlineStr">
        <is>
          <t/>
        </is>
      </c>
      <c r="H347" t="inlineStr">
        <is>
          <t/>
        </is>
      </c>
      <c r="I347" t="inlineStr">
        <is>
          <t/>
        </is>
      </c>
      <c r="J347" t="inlineStr">
        <is>
          <t/>
        </is>
      </c>
      <c r="K347" t="inlineStr">
        <is>
          <t/>
        </is>
      </c>
      <c r="L347" t="inlineStr">
        <is>
          <t/>
        </is>
      </c>
      <c r="M347" t="inlineStr">
        <is>
          <t/>
        </is>
      </c>
      <c r="N347" t="inlineStr">
        <is>
          <t/>
        </is>
      </c>
      <c r="O347" t="inlineStr">
        <is>
          <t/>
        </is>
      </c>
      <c r="P347" t="inlineStr">
        <is>
          <t/>
        </is>
      </c>
      <c r="Q347" t="inlineStr">
        <is>
          <t/>
        </is>
      </c>
      <c r="R347" t="inlineStr">
        <is>
          <t/>
        </is>
      </c>
      <c r="S347" t="inlineStr">
        <is>
          <t/>
        </is>
      </c>
      <c r="T347" t="inlineStr">
        <is>
          <t/>
        </is>
      </c>
      <c r="U347" t="inlineStr">
        <is>
          <t/>
        </is>
      </c>
      <c r="V347" t="inlineStr">
        <is>
          <t/>
        </is>
      </c>
      <c r="W347" t="inlineStr">
        <is>
          <t/>
        </is>
      </c>
      <c r="X347" s="2" t="inlineStr">
        <is>
          <t>MRV system|
Union MRV system</t>
        </is>
      </c>
      <c r="Y347" s="2" t="inlineStr">
        <is>
          <t>3|
3</t>
        </is>
      </c>
      <c r="Z347" s="2" t="inlineStr">
        <is>
          <t xml:space="preserve">|
</t>
        </is>
      </c>
      <c r="AA347" t="inlineStr">
        <is>
          <t>system for monitoring, reporting and verification of CO2 emissions</t>
        </is>
      </c>
      <c r="AB347" t="inlineStr">
        <is>
          <t/>
        </is>
      </c>
      <c r="AC347" t="inlineStr">
        <is>
          <t/>
        </is>
      </c>
      <c r="AD347" t="inlineStr">
        <is>
          <t/>
        </is>
      </c>
      <c r="AE347" t="inlineStr">
        <is>
          <t/>
        </is>
      </c>
      <c r="AF347" t="inlineStr">
        <is>
          <t/>
        </is>
      </c>
      <c r="AG347" t="inlineStr">
        <is>
          <t/>
        </is>
      </c>
      <c r="AH347" t="inlineStr">
        <is>
          <t/>
        </is>
      </c>
      <c r="AI347" t="inlineStr">
        <is>
          <t/>
        </is>
      </c>
      <c r="AJ347" s="2" t="inlineStr">
        <is>
          <t>tarkkailu-, raportointi- ja todentamisjärjestelmä|
unionin tarkkailu-, raportointi- ja todentamisjärjestelmä</t>
        </is>
      </c>
      <c r="AK347" s="2" t="inlineStr">
        <is>
          <t>3|
3</t>
        </is>
      </c>
      <c r="AL347" s="2" t="inlineStr">
        <is>
          <t xml:space="preserve">|
</t>
        </is>
      </c>
      <c r="AM347" t="inlineStr">
        <is>
          <t/>
        </is>
      </c>
      <c r="AN347" t="inlineStr">
        <is>
          <t/>
        </is>
      </c>
      <c r="AO347" t="inlineStr">
        <is>
          <t/>
        </is>
      </c>
      <c r="AP347" t="inlineStr">
        <is>
          <t/>
        </is>
      </c>
      <c r="AQ347" t="inlineStr">
        <is>
          <t/>
        </is>
      </c>
      <c r="AR347" s="2" t="inlineStr">
        <is>
          <t>córas MRV an Aontais|
córas faireacháin, tuairiscithe agus fíoraithe|
córas MRV</t>
        </is>
      </c>
      <c r="AS347" s="2" t="inlineStr">
        <is>
          <t>3|
3|
3</t>
        </is>
      </c>
      <c r="AT347" s="2" t="inlineStr">
        <is>
          <t xml:space="preserve">|
|
</t>
        </is>
      </c>
      <c r="AU347" t="inlineStr">
        <is>
          <t/>
        </is>
      </c>
      <c r="AV347" t="inlineStr">
        <is>
          <t/>
        </is>
      </c>
      <c r="AW347" t="inlineStr">
        <is>
          <t/>
        </is>
      </c>
      <c r="AX347" t="inlineStr">
        <is>
          <t/>
        </is>
      </c>
      <c r="AY347" t="inlineStr">
        <is>
          <t/>
        </is>
      </c>
      <c r="AZ347" s="2" t="inlineStr">
        <is>
          <t>nyomonkövetési, jelentéstételi és hitelesítési rendszer|
uniós nyomonkövetési, jelentéstételi és hitelesítési rendszer</t>
        </is>
      </c>
      <c r="BA347" s="2" t="inlineStr">
        <is>
          <t>3|
3</t>
        </is>
      </c>
      <c r="BB347" s="2" t="inlineStr">
        <is>
          <t xml:space="preserve">|
</t>
        </is>
      </c>
      <c r="BC347" t="inlineStr">
        <is>
          <t>a szén-dioxid-kibocsátások nyomon követésére, jelentésére és hitelesítésére szolgáló rendszer</t>
        </is>
      </c>
      <c r="BD347" t="inlineStr">
        <is>
          <t/>
        </is>
      </c>
      <c r="BE347" t="inlineStr">
        <is>
          <t/>
        </is>
      </c>
      <c r="BF347" t="inlineStr">
        <is>
          <t/>
        </is>
      </c>
      <c r="BG347" t="inlineStr">
        <is>
          <t/>
        </is>
      </c>
      <c r="BH347" t="inlineStr">
        <is>
          <t/>
        </is>
      </c>
      <c r="BI347" t="inlineStr">
        <is>
          <t/>
        </is>
      </c>
      <c r="BJ347" t="inlineStr">
        <is>
          <t/>
        </is>
      </c>
      <c r="BK347" t="inlineStr">
        <is>
          <t/>
        </is>
      </c>
      <c r="BL347" t="inlineStr">
        <is>
          <t/>
        </is>
      </c>
      <c r="BM347" t="inlineStr">
        <is>
          <t/>
        </is>
      </c>
      <c r="BN347" t="inlineStr">
        <is>
          <t/>
        </is>
      </c>
      <c r="BO347" t="inlineStr">
        <is>
          <t/>
        </is>
      </c>
      <c r="BP347" t="inlineStr">
        <is>
          <t/>
        </is>
      </c>
      <c r="BQ347" t="inlineStr">
        <is>
          <t/>
        </is>
      </c>
      <c r="BR347" t="inlineStr">
        <is>
          <t/>
        </is>
      </c>
      <c r="BS347" t="inlineStr">
        <is>
          <t/>
        </is>
      </c>
      <c r="BT347" t="inlineStr">
        <is>
          <t/>
        </is>
      </c>
      <c r="BU347" t="inlineStr">
        <is>
          <t/>
        </is>
      </c>
      <c r="BV347" t="inlineStr">
        <is>
          <t/>
        </is>
      </c>
      <c r="BW347" t="inlineStr">
        <is>
          <t/>
        </is>
      </c>
      <c r="BX347" s="2" t="inlineStr">
        <is>
          <t>unijny system MRW|
system MRW</t>
        </is>
      </c>
      <c r="BY347" s="2" t="inlineStr">
        <is>
          <t>3|
3</t>
        </is>
      </c>
      <c r="BZ347" s="2" t="inlineStr">
        <is>
          <t xml:space="preserve">|
</t>
        </is>
      </c>
      <c r="CA347" t="inlineStr">
        <is>
          <t>system &lt;a href="https://iate.europa.eu/entry/result/3599881/pl" target="_blank"&gt;monitorowania, raportowania i weryfikacji&lt;/a&gt; emisji CO&lt;sub&gt;2&lt;/sub&gt;</t>
        </is>
      </c>
      <c r="CB347" s="2" t="inlineStr">
        <is>
          <t>sistema MCV|
sistema de monitorização, comunicação e verificação|
sistema de monitorização, comunicação de informações e verificação</t>
        </is>
      </c>
      <c r="CC347" s="2" t="inlineStr">
        <is>
          <t>3|
3|
3</t>
        </is>
      </c>
      <c r="CD347" s="2" t="inlineStr">
        <is>
          <t xml:space="preserve">|
|
</t>
        </is>
      </c>
      <c r="CE347" t="inlineStr">
        <is>
          <t>Sistema de monitorização, comunicação e verificação das emissões de CO&lt;sub&gt;2&lt;/sub&gt;.</t>
        </is>
      </c>
      <c r="CF347" t="inlineStr">
        <is>
          <t/>
        </is>
      </c>
      <c r="CG347" t="inlineStr">
        <is>
          <t/>
        </is>
      </c>
      <c r="CH347" t="inlineStr">
        <is>
          <t/>
        </is>
      </c>
      <c r="CI347" t="inlineStr">
        <is>
          <t/>
        </is>
      </c>
      <c r="CJ347" t="inlineStr">
        <is>
          <t/>
        </is>
      </c>
      <c r="CK347" t="inlineStr">
        <is>
          <t/>
        </is>
      </c>
      <c r="CL347" t="inlineStr">
        <is>
          <t/>
        </is>
      </c>
      <c r="CM347" t="inlineStr">
        <is>
          <t/>
        </is>
      </c>
      <c r="CN347" s="2" t="inlineStr">
        <is>
          <t>sistem SPP|
sistem SPP Unije</t>
        </is>
      </c>
      <c r="CO347" s="2" t="inlineStr">
        <is>
          <t>3|
3</t>
        </is>
      </c>
      <c r="CP347" s="2" t="inlineStr">
        <is>
          <t xml:space="preserve">|
</t>
        </is>
      </c>
      <c r="CQ347" t="inlineStr">
        <is>
          <t>sistem za spremljanje emisij CO&lt;sub&gt;2&lt;/sub&gt;, poročanje o njih in njihovo preverjanje</t>
        </is>
      </c>
      <c r="CR347" t="inlineStr">
        <is>
          <t/>
        </is>
      </c>
      <c r="CS347" t="inlineStr">
        <is>
          <t/>
        </is>
      </c>
      <c r="CT347" t="inlineStr">
        <is>
          <t/>
        </is>
      </c>
      <c r="CU347" t="inlineStr">
        <is>
          <t/>
        </is>
      </c>
    </row>
    <row r="348">
      <c r="A348" s="1" t="str">
        <f>HYPERLINK("https://iate.europa.eu/entry/result/3619438/all", "3619438")</f>
        <v>3619438</v>
      </c>
      <c r="B348" t="inlineStr">
        <is>
          <t>ENVIRONMENT</t>
        </is>
      </c>
      <c r="C348" t="inlineStr">
        <is>
          <t>ENVIRONMENT|environmental policy|climate change policy|emission trading|EU Emissions Trading Scheme</t>
        </is>
      </c>
      <c r="D348" t="inlineStr">
        <is>
          <t/>
        </is>
      </c>
      <c r="E348" t="inlineStr">
        <is>
          <t/>
        </is>
      </c>
      <c r="F348" t="inlineStr">
        <is>
          <t/>
        </is>
      </c>
      <c r="G348" t="inlineStr">
        <is>
          <t/>
        </is>
      </c>
      <c r="H348" t="inlineStr">
        <is>
          <t/>
        </is>
      </c>
      <c r="I348" t="inlineStr">
        <is>
          <t/>
        </is>
      </c>
      <c r="J348" t="inlineStr">
        <is>
          <t/>
        </is>
      </c>
      <c r="K348" t="inlineStr">
        <is>
          <t/>
        </is>
      </c>
      <c r="L348" t="inlineStr">
        <is>
          <t/>
        </is>
      </c>
      <c r="M348" t="inlineStr">
        <is>
          <t/>
        </is>
      </c>
      <c r="N348" t="inlineStr">
        <is>
          <t/>
        </is>
      </c>
      <c r="O348" t="inlineStr">
        <is>
          <t/>
        </is>
      </c>
      <c r="P348" t="inlineStr">
        <is>
          <t/>
        </is>
      </c>
      <c r="Q348" t="inlineStr">
        <is>
          <t/>
        </is>
      </c>
      <c r="R348" t="inlineStr">
        <is>
          <t/>
        </is>
      </c>
      <c r="S348" t="inlineStr">
        <is>
          <t/>
        </is>
      </c>
      <c r="T348" t="inlineStr">
        <is>
          <t/>
        </is>
      </c>
      <c r="U348" t="inlineStr">
        <is>
          <t/>
        </is>
      </c>
      <c r="V348" t="inlineStr">
        <is>
          <t/>
        </is>
      </c>
      <c r="W348" t="inlineStr">
        <is>
          <t/>
        </is>
      </c>
      <c r="X348" s="2" t="inlineStr">
        <is>
          <t>Report on the functioning of the European carbon market|
Carbon Market Report</t>
        </is>
      </c>
      <c r="Y348" s="2" t="inlineStr">
        <is>
          <t>3|
3</t>
        </is>
      </c>
      <c r="Z348" s="2" t="inlineStr">
        <is>
          <t xml:space="preserve">|
</t>
        </is>
      </c>
      <c r="AA348" t="inlineStr">
        <is>
          <t>annual report submitted by the European Commission to the European Parliament and to the Council on the functioning of the carbon market and on other relevant climate and energy policies, including the operation of the auctions, liquidity and the volumes traded, and summarising the information provided by Member States on the financial measures referred to in Article 10a(6) of Directive 2003/87/EC</t>
        </is>
      </c>
      <c r="AB348" t="inlineStr">
        <is>
          <t/>
        </is>
      </c>
      <c r="AC348" t="inlineStr">
        <is>
          <t/>
        </is>
      </c>
      <c r="AD348" t="inlineStr">
        <is>
          <t/>
        </is>
      </c>
      <c r="AE348" t="inlineStr">
        <is>
          <t/>
        </is>
      </c>
      <c r="AF348" t="inlineStr">
        <is>
          <t/>
        </is>
      </c>
      <c r="AG348" t="inlineStr">
        <is>
          <t/>
        </is>
      </c>
      <c r="AH348" t="inlineStr">
        <is>
          <t/>
        </is>
      </c>
      <c r="AI348" t="inlineStr">
        <is>
          <t/>
        </is>
      </c>
      <c r="AJ348" t="inlineStr">
        <is>
          <t/>
        </is>
      </c>
      <c r="AK348" t="inlineStr">
        <is>
          <t/>
        </is>
      </c>
      <c r="AL348" t="inlineStr">
        <is>
          <t/>
        </is>
      </c>
      <c r="AM348" t="inlineStr">
        <is>
          <t/>
        </is>
      </c>
      <c r="AN348" t="inlineStr">
        <is>
          <t/>
        </is>
      </c>
      <c r="AO348" t="inlineStr">
        <is>
          <t/>
        </is>
      </c>
      <c r="AP348" t="inlineStr">
        <is>
          <t/>
        </is>
      </c>
      <c r="AQ348" t="inlineStr">
        <is>
          <t/>
        </is>
      </c>
      <c r="AR348" s="2" t="inlineStr">
        <is>
          <t>tuarascáil ar fheidhmiú an Mhargaidh Carbóin Eorpaigh|
Tuarascáil ar an Margadh Carbóin</t>
        </is>
      </c>
      <c r="AS348" s="2" t="inlineStr">
        <is>
          <t>3|
3</t>
        </is>
      </c>
      <c r="AT348" s="2" t="inlineStr">
        <is>
          <t xml:space="preserve">|
</t>
        </is>
      </c>
      <c r="AU348" t="inlineStr">
        <is>
          <t/>
        </is>
      </c>
      <c r="AV348" t="inlineStr">
        <is>
          <t/>
        </is>
      </c>
      <c r="AW348" t="inlineStr">
        <is>
          <t/>
        </is>
      </c>
      <c r="AX348" t="inlineStr">
        <is>
          <t/>
        </is>
      </c>
      <c r="AY348" t="inlineStr">
        <is>
          <t/>
        </is>
      </c>
      <c r="AZ348" t="inlineStr">
        <is>
          <t/>
        </is>
      </c>
      <c r="BA348" t="inlineStr">
        <is>
          <t/>
        </is>
      </c>
      <c r="BB348" t="inlineStr">
        <is>
          <t/>
        </is>
      </c>
      <c r="BC348" t="inlineStr">
        <is>
          <t/>
        </is>
      </c>
      <c r="BD348" t="inlineStr">
        <is>
          <t/>
        </is>
      </c>
      <c r="BE348" t="inlineStr">
        <is>
          <t/>
        </is>
      </c>
      <c r="BF348" t="inlineStr">
        <is>
          <t/>
        </is>
      </c>
      <c r="BG348" t="inlineStr">
        <is>
          <t/>
        </is>
      </c>
      <c r="BH348" t="inlineStr">
        <is>
          <t/>
        </is>
      </c>
      <c r="BI348" t="inlineStr">
        <is>
          <t/>
        </is>
      </c>
      <c r="BJ348" t="inlineStr">
        <is>
          <t/>
        </is>
      </c>
      <c r="BK348" t="inlineStr">
        <is>
          <t/>
        </is>
      </c>
      <c r="BL348" t="inlineStr">
        <is>
          <t/>
        </is>
      </c>
      <c r="BM348" t="inlineStr">
        <is>
          <t/>
        </is>
      </c>
      <c r="BN348" t="inlineStr">
        <is>
          <t/>
        </is>
      </c>
      <c r="BO348" t="inlineStr">
        <is>
          <t/>
        </is>
      </c>
      <c r="BP348" t="inlineStr">
        <is>
          <t/>
        </is>
      </c>
      <c r="BQ348" t="inlineStr">
        <is>
          <t/>
        </is>
      </c>
      <c r="BR348" t="inlineStr">
        <is>
          <t/>
        </is>
      </c>
      <c r="BS348" t="inlineStr">
        <is>
          <t/>
        </is>
      </c>
      <c r="BT348" t="inlineStr">
        <is>
          <t/>
        </is>
      </c>
      <c r="BU348" t="inlineStr">
        <is>
          <t/>
        </is>
      </c>
      <c r="BV348" t="inlineStr">
        <is>
          <t/>
        </is>
      </c>
      <c r="BW348" t="inlineStr">
        <is>
          <t/>
        </is>
      </c>
      <c r="BX348" s="2" t="inlineStr">
        <is>
          <t>sprawozdanie w sprawie funkcjonowania europejskiego rynku uprawnień do emisji dwutlenku węgla|
sprawozdanie w sprawie rynku uprawnień do emisji dwutlenku węgla</t>
        </is>
      </c>
      <c r="BY348" s="2" t="inlineStr">
        <is>
          <t>3|
3</t>
        </is>
      </c>
      <c r="BZ348" s="2" t="inlineStr">
        <is>
          <t xml:space="preserve">|
</t>
        </is>
      </c>
      <c r="CA348" t="inlineStr">
        <is>
          <t>sprawozdanie przedstawiane przez Komisję Europejską Parlamentowi Europejskiemu i Radzie dotyczące funkcjonowania rynku uprawnień do emisji dwutlenku węgla i innych stosownych polityk dotyczących klimatu i energii, w tym działań sprzedaży aukcyjnej, płynności i wolumenu obrotu, oraz zawierające zestawienie informacji przedstawionych przez państwa członkowskie na temat środków finansowych</t>
        </is>
      </c>
      <c r="CB348" s="2" t="inlineStr">
        <is>
          <t>Relatório sobre o Funcionamento do Mercado Europeu do Carbono|
Relatório sobre o Mercado do Carbono</t>
        </is>
      </c>
      <c r="CC348" s="2" t="inlineStr">
        <is>
          <t>3|
3</t>
        </is>
      </c>
      <c r="CD348" s="2" t="inlineStr">
        <is>
          <t xml:space="preserve">|
</t>
        </is>
      </c>
      <c r="CE348" t="inlineStr">
        <is>
          <t/>
        </is>
      </c>
      <c r="CF348" t="inlineStr">
        <is>
          <t/>
        </is>
      </c>
      <c r="CG348" t="inlineStr">
        <is>
          <t/>
        </is>
      </c>
      <c r="CH348" t="inlineStr">
        <is>
          <t/>
        </is>
      </c>
      <c r="CI348" t="inlineStr">
        <is>
          <t/>
        </is>
      </c>
      <c r="CJ348" t="inlineStr">
        <is>
          <t/>
        </is>
      </c>
      <c r="CK348" t="inlineStr">
        <is>
          <t/>
        </is>
      </c>
      <c r="CL348" t="inlineStr">
        <is>
          <t/>
        </is>
      </c>
      <c r="CM348" t="inlineStr">
        <is>
          <t/>
        </is>
      </c>
      <c r="CN348" s="2" t="inlineStr">
        <is>
          <t>poročilo o delovanju evropskega trga ogljika|
poročilo o trgu ogljika</t>
        </is>
      </c>
      <c r="CO348" s="2" t="inlineStr">
        <is>
          <t>3|
3</t>
        </is>
      </c>
      <c r="CP348" s="2" t="inlineStr">
        <is>
          <t xml:space="preserve">|
</t>
        </is>
      </c>
      <c r="CQ348" t="inlineStr">
        <is>
          <t>letno poročilo o delovanju trga ogljika in drugih ustreznih podnebnih in energetskih politikah, vključno z delovanjem dražb, likvidnostjo in količinami, s katerimi se trguje, ter povzetkom informacij držav članic o finančnih ukrepih z člena 10a(6) Direktive 2003/87/ES, ki ga Evropska komisija predloži Evropskemu parlamentu in Svetu</t>
        </is>
      </c>
      <c r="CR348" t="inlineStr">
        <is>
          <t/>
        </is>
      </c>
      <c r="CS348" t="inlineStr">
        <is>
          <t/>
        </is>
      </c>
      <c r="CT348" t="inlineStr">
        <is>
          <t/>
        </is>
      </c>
      <c r="CU348" t="inlineStr">
        <is>
          <t/>
        </is>
      </c>
    </row>
    <row r="349">
      <c r="A349" s="1" t="str">
        <f>HYPERLINK("https://iate.europa.eu/entry/result/3619432/all", "3619432")</f>
        <v>3619432</v>
      </c>
      <c r="B349" t="inlineStr">
        <is>
          <t>ENVIRONMENT;TRANSPORT</t>
        </is>
      </c>
      <c r="C349" t="inlineStr">
        <is>
          <t>ENVIRONMENT|environmental policy|climate change policy|emission trading|EU Emissions Trading Scheme;TRANSPORT|air and space transport|air transport</t>
        </is>
      </c>
      <c r="D349" t="inlineStr">
        <is>
          <t/>
        </is>
      </c>
      <c r="E349" t="inlineStr">
        <is>
          <t/>
        </is>
      </c>
      <c r="F349" t="inlineStr">
        <is>
          <t/>
        </is>
      </c>
      <c r="G349" t="inlineStr">
        <is>
          <t/>
        </is>
      </c>
      <c r="H349" t="inlineStr">
        <is>
          <t/>
        </is>
      </c>
      <c r="I349" t="inlineStr">
        <is>
          <t/>
        </is>
      </c>
      <c r="J349" t="inlineStr">
        <is>
          <t/>
        </is>
      </c>
      <c r="K349" t="inlineStr">
        <is>
          <t/>
        </is>
      </c>
      <c r="L349" t="inlineStr">
        <is>
          <t/>
        </is>
      </c>
      <c r="M349" t="inlineStr">
        <is>
          <t/>
        </is>
      </c>
      <c r="N349" t="inlineStr">
        <is>
          <t/>
        </is>
      </c>
      <c r="O349" t="inlineStr">
        <is>
          <t/>
        </is>
      </c>
      <c r="P349" t="inlineStr">
        <is>
          <t/>
        </is>
      </c>
      <c r="Q349" t="inlineStr">
        <is>
          <t/>
        </is>
      </c>
      <c r="R349" t="inlineStr">
        <is>
          <t/>
        </is>
      </c>
      <c r="S349" t="inlineStr">
        <is>
          <t/>
        </is>
      </c>
      <c r="T349" t="inlineStr">
        <is>
          <t/>
        </is>
      </c>
      <c r="U349" t="inlineStr">
        <is>
          <t/>
        </is>
      </c>
      <c r="V349" t="inlineStr">
        <is>
          <t/>
        </is>
      </c>
      <c r="W349" t="inlineStr">
        <is>
          <t/>
        </is>
      </c>
      <c r="X349" s="2" t="inlineStr">
        <is>
          <t>aggregated emissions</t>
        </is>
      </c>
      <c r="Y349" s="2" t="inlineStr">
        <is>
          <t>3</t>
        </is>
      </c>
      <c r="Z349" s="2" t="inlineStr">
        <is>
          <t/>
        </is>
      </c>
      <c r="AA349" t="inlineStr">
        <is>
          <t/>
        </is>
      </c>
      <c r="AB349" t="inlineStr">
        <is>
          <t/>
        </is>
      </c>
      <c r="AC349" t="inlineStr">
        <is>
          <t/>
        </is>
      </c>
      <c r="AD349" t="inlineStr">
        <is>
          <t/>
        </is>
      </c>
      <c r="AE349" t="inlineStr">
        <is>
          <t/>
        </is>
      </c>
      <c r="AF349" t="inlineStr">
        <is>
          <t/>
        </is>
      </c>
      <c r="AG349" t="inlineStr">
        <is>
          <t/>
        </is>
      </c>
      <c r="AH349" t="inlineStr">
        <is>
          <t/>
        </is>
      </c>
      <c r="AI349" t="inlineStr">
        <is>
          <t/>
        </is>
      </c>
      <c r="AJ349" t="inlineStr">
        <is>
          <t/>
        </is>
      </c>
      <c r="AK349" t="inlineStr">
        <is>
          <t/>
        </is>
      </c>
      <c r="AL349" t="inlineStr">
        <is>
          <t/>
        </is>
      </c>
      <c r="AM349" t="inlineStr">
        <is>
          <t/>
        </is>
      </c>
      <c r="AN349" t="inlineStr">
        <is>
          <t/>
        </is>
      </c>
      <c r="AO349" t="inlineStr">
        <is>
          <t/>
        </is>
      </c>
      <c r="AP349" t="inlineStr">
        <is>
          <t/>
        </is>
      </c>
      <c r="AQ349" t="inlineStr">
        <is>
          <t/>
        </is>
      </c>
      <c r="AR349" s="2" t="inlineStr">
        <is>
          <t>astaíochtaí comhiomlánaithe</t>
        </is>
      </c>
      <c r="AS349" s="2" t="inlineStr">
        <is>
          <t>3</t>
        </is>
      </c>
      <c r="AT349" s="2" t="inlineStr">
        <is>
          <t/>
        </is>
      </c>
      <c r="AU349" t="inlineStr">
        <is>
          <t/>
        </is>
      </c>
      <c r="AV349" t="inlineStr">
        <is>
          <t/>
        </is>
      </c>
      <c r="AW349" t="inlineStr">
        <is>
          <t/>
        </is>
      </c>
      <c r="AX349" t="inlineStr">
        <is>
          <t/>
        </is>
      </c>
      <c r="AY349" t="inlineStr">
        <is>
          <t/>
        </is>
      </c>
      <c r="AZ349" t="inlineStr">
        <is>
          <t/>
        </is>
      </c>
      <c r="BA349" t="inlineStr">
        <is>
          <t/>
        </is>
      </c>
      <c r="BB349" t="inlineStr">
        <is>
          <t/>
        </is>
      </c>
      <c r="BC349" t="inlineStr">
        <is>
          <t/>
        </is>
      </c>
      <c r="BD349" t="inlineStr">
        <is>
          <t/>
        </is>
      </c>
      <c r="BE349" t="inlineStr">
        <is>
          <t/>
        </is>
      </c>
      <c r="BF349" t="inlineStr">
        <is>
          <t/>
        </is>
      </c>
      <c r="BG349" t="inlineStr">
        <is>
          <t/>
        </is>
      </c>
      <c r="BH349" t="inlineStr">
        <is>
          <t/>
        </is>
      </c>
      <c r="BI349" t="inlineStr">
        <is>
          <t/>
        </is>
      </c>
      <c r="BJ349" t="inlineStr">
        <is>
          <t/>
        </is>
      </c>
      <c r="BK349" t="inlineStr">
        <is>
          <t/>
        </is>
      </c>
      <c r="BL349" t="inlineStr">
        <is>
          <t/>
        </is>
      </c>
      <c r="BM349" t="inlineStr">
        <is>
          <t/>
        </is>
      </c>
      <c r="BN349" t="inlineStr">
        <is>
          <t/>
        </is>
      </c>
      <c r="BO349" t="inlineStr">
        <is>
          <t/>
        </is>
      </c>
      <c r="BP349" t="inlineStr">
        <is>
          <t/>
        </is>
      </c>
      <c r="BQ349" t="inlineStr">
        <is>
          <t/>
        </is>
      </c>
      <c r="BR349" t="inlineStr">
        <is>
          <t/>
        </is>
      </c>
      <c r="BS349" t="inlineStr">
        <is>
          <t/>
        </is>
      </c>
      <c r="BT349" t="inlineStr">
        <is>
          <t/>
        </is>
      </c>
      <c r="BU349" t="inlineStr">
        <is>
          <t/>
        </is>
      </c>
      <c r="BV349" t="inlineStr">
        <is>
          <t/>
        </is>
      </c>
      <c r="BW349" t="inlineStr">
        <is>
          <t/>
        </is>
      </c>
      <c r="BX349" s="2" t="inlineStr">
        <is>
          <t>łączna ilość emisji</t>
        </is>
      </c>
      <c r="BY349" s="2" t="inlineStr">
        <is>
          <t>3</t>
        </is>
      </c>
      <c r="BZ349" s="2" t="inlineStr">
        <is>
          <t/>
        </is>
      </c>
      <c r="CA349" t="inlineStr">
        <is>
          <t/>
        </is>
      </c>
      <c r="CB349" s="2" t="inlineStr">
        <is>
          <t>emissões agregadas</t>
        </is>
      </c>
      <c r="CC349" s="2" t="inlineStr">
        <is>
          <t>3</t>
        </is>
      </c>
      <c r="CD349" s="2" t="inlineStr">
        <is>
          <t/>
        </is>
      </c>
      <c r="CE349" t="inlineStr">
        <is>
          <t/>
        </is>
      </c>
      <c r="CF349" t="inlineStr">
        <is>
          <t/>
        </is>
      </c>
      <c r="CG349" t="inlineStr">
        <is>
          <t/>
        </is>
      </c>
      <c r="CH349" t="inlineStr">
        <is>
          <t/>
        </is>
      </c>
      <c r="CI349" t="inlineStr">
        <is>
          <t/>
        </is>
      </c>
      <c r="CJ349" t="inlineStr">
        <is>
          <t/>
        </is>
      </c>
      <c r="CK349" t="inlineStr">
        <is>
          <t/>
        </is>
      </c>
      <c r="CL349" t="inlineStr">
        <is>
          <t/>
        </is>
      </c>
      <c r="CM349" t="inlineStr">
        <is>
          <t/>
        </is>
      </c>
      <c r="CN349" s="2" t="inlineStr">
        <is>
          <t>zbirne emisije</t>
        </is>
      </c>
      <c r="CO349" s="2" t="inlineStr">
        <is>
          <t>3</t>
        </is>
      </c>
      <c r="CP349" s="2" t="inlineStr">
        <is>
          <t/>
        </is>
      </c>
      <c r="CQ349" t="inlineStr">
        <is>
          <t/>
        </is>
      </c>
      <c r="CR349" t="inlineStr">
        <is>
          <t/>
        </is>
      </c>
      <c r="CS349" t="inlineStr">
        <is>
          <t/>
        </is>
      </c>
      <c r="CT349" t="inlineStr">
        <is>
          <t/>
        </is>
      </c>
      <c r="CU349" t="inlineStr">
        <is>
          <t/>
        </is>
      </c>
    </row>
    <row r="350">
      <c r="A350" s="1" t="str">
        <f>HYPERLINK("https://iate.europa.eu/entry/result/3619416/all", "3619416")</f>
        <v>3619416</v>
      </c>
      <c r="B350" t="inlineStr">
        <is>
          <t>ENVIRONMENT</t>
        </is>
      </c>
      <c r="C350" t="inlineStr">
        <is>
          <t>ENVIRONMENT|environmental policy|climate change policy|reduction of gas emissions;ENVIRONMENT|deterioration of the environment|nuisance|pollutant|atmospheric pollutant|greenhouse gas</t>
        </is>
      </c>
      <c r="D350" t="inlineStr">
        <is>
          <t/>
        </is>
      </c>
      <c r="E350" t="inlineStr">
        <is>
          <t/>
        </is>
      </c>
      <c r="F350" t="inlineStr">
        <is>
          <t/>
        </is>
      </c>
      <c r="G350" t="inlineStr">
        <is>
          <t/>
        </is>
      </c>
      <c r="H350" t="inlineStr">
        <is>
          <t/>
        </is>
      </c>
      <c r="I350" t="inlineStr">
        <is>
          <t/>
        </is>
      </c>
      <c r="J350" t="inlineStr">
        <is>
          <t/>
        </is>
      </c>
      <c r="K350" t="inlineStr">
        <is>
          <t/>
        </is>
      </c>
      <c r="L350" t="inlineStr">
        <is>
          <t/>
        </is>
      </c>
      <c r="M350" t="inlineStr">
        <is>
          <t/>
        </is>
      </c>
      <c r="N350" t="inlineStr">
        <is>
          <t/>
        </is>
      </c>
      <c r="O350" t="inlineStr">
        <is>
          <t/>
        </is>
      </c>
      <c r="P350" t="inlineStr">
        <is>
          <t/>
        </is>
      </c>
      <c r="Q350" t="inlineStr">
        <is>
          <t/>
        </is>
      </c>
      <c r="R350" t="inlineStr">
        <is>
          <t/>
        </is>
      </c>
      <c r="S350" t="inlineStr">
        <is>
          <t/>
        </is>
      </c>
      <c r="T350" t="inlineStr">
        <is>
          <t/>
        </is>
      </c>
      <c r="U350" t="inlineStr">
        <is>
          <t/>
        </is>
      </c>
      <c r="V350" t="inlineStr">
        <is>
          <t/>
        </is>
      </c>
      <c r="W350" t="inlineStr">
        <is>
          <t/>
        </is>
      </c>
      <c r="X350" s="2" t="inlineStr">
        <is>
          <t>unused additional compensations|
unused Managed Forest Land compensation|
unused compensation</t>
        </is>
      </c>
      <c r="Y350" s="2" t="inlineStr">
        <is>
          <t>1|
3|
3</t>
        </is>
      </c>
      <c r="Z350" s="2" t="inlineStr">
        <is>
          <t xml:space="preserve">|
|
</t>
        </is>
      </c>
      <c r="AA350" t="inlineStr">
        <is>
          <t/>
        </is>
      </c>
      <c r="AB350" t="inlineStr">
        <is>
          <t/>
        </is>
      </c>
      <c r="AC350" t="inlineStr">
        <is>
          <t/>
        </is>
      </c>
      <c r="AD350" t="inlineStr">
        <is>
          <t/>
        </is>
      </c>
      <c r="AE350" t="inlineStr">
        <is>
          <t/>
        </is>
      </c>
      <c r="AF350" t="inlineStr">
        <is>
          <t/>
        </is>
      </c>
      <c r="AG350" t="inlineStr">
        <is>
          <t/>
        </is>
      </c>
      <c r="AH350" t="inlineStr">
        <is>
          <t/>
        </is>
      </c>
      <c r="AI350" t="inlineStr">
        <is>
          <t/>
        </is>
      </c>
      <c r="AJ350" s="2" t="inlineStr">
        <is>
          <t>käyttämätön kompensaatio|
käyttämätön hoidetuista metsistä maksettava kompensaatio</t>
        </is>
      </c>
      <c r="AK350" s="2" t="inlineStr">
        <is>
          <t>3|
3</t>
        </is>
      </c>
      <c r="AL350" s="2" t="inlineStr">
        <is>
          <t xml:space="preserve">|
</t>
        </is>
      </c>
      <c r="AM350" t="inlineStr">
        <is>
          <t/>
        </is>
      </c>
      <c r="AN350" t="inlineStr">
        <is>
          <t/>
        </is>
      </c>
      <c r="AO350" t="inlineStr">
        <is>
          <t/>
        </is>
      </c>
      <c r="AP350" t="inlineStr">
        <is>
          <t/>
        </is>
      </c>
      <c r="AQ350" t="inlineStr">
        <is>
          <t/>
        </is>
      </c>
      <c r="AR350" s="2" t="inlineStr">
        <is>
          <t>cúiteamh neamhúsáidte maidir le Talamh Foraoise Bainistithe|
cúiteamh neamhúsáidte</t>
        </is>
      </c>
      <c r="AS350" s="2" t="inlineStr">
        <is>
          <t>3|
3</t>
        </is>
      </c>
      <c r="AT350" s="2" t="inlineStr">
        <is>
          <t xml:space="preserve">|
</t>
        </is>
      </c>
      <c r="AU350" t="inlineStr">
        <is>
          <t/>
        </is>
      </c>
      <c r="AV350" t="inlineStr">
        <is>
          <t/>
        </is>
      </c>
      <c r="AW350" t="inlineStr">
        <is>
          <t/>
        </is>
      </c>
      <c r="AX350" t="inlineStr">
        <is>
          <t/>
        </is>
      </c>
      <c r="AY350" t="inlineStr">
        <is>
          <t/>
        </is>
      </c>
      <c r="AZ350" t="inlineStr">
        <is>
          <t/>
        </is>
      </c>
      <c r="BA350" t="inlineStr">
        <is>
          <t/>
        </is>
      </c>
      <c r="BB350" t="inlineStr">
        <is>
          <t/>
        </is>
      </c>
      <c r="BC350" t="inlineStr">
        <is>
          <t/>
        </is>
      </c>
      <c r="BD350" t="inlineStr">
        <is>
          <t/>
        </is>
      </c>
      <c r="BE350" t="inlineStr">
        <is>
          <t/>
        </is>
      </c>
      <c r="BF350" t="inlineStr">
        <is>
          <t/>
        </is>
      </c>
      <c r="BG350" t="inlineStr">
        <is>
          <t/>
        </is>
      </c>
      <c r="BH350" t="inlineStr">
        <is>
          <t/>
        </is>
      </c>
      <c r="BI350" t="inlineStr">
        <is>
          <t/>
        </is>
      </c>
      <c r="BJ350" t="inlineStr">
        <is>
          <t/>
        </is>
      </c>
      <c r="BK350" t="inlineStr">
        <is>
          <t/>
        </is>
      </c>
      <c r="BL350" t="inlineStr">
        <is>
          <t/>
        </is>
      </c>
      <c r="BM350" t="inlineStr">
        <is>
          <t/>
        </is>
      </c>
      <c r="BN350" t="inlineStr">
        <is>
          <t/>
        </is>
      </c>
      <c r="BO350" t="inlineStr">
        <is>
          <t/>
        </is>
      </c>
      <c r="BP350" t="inlineStr">
        <is>
          <t/>
        </is>
      </c>
      <c r="BQ350" t="inlineStr">
        <is>
          <t/>
        </is>
      </c>
      <c r="BR350" t="inlineStr">
        <is>
          <t/>
        </is>
      </c>
      <c r="BS350" t="inlineStr">
        <is>
          <t/>
        </is>
      </c>
      <c r="BT350" t="inlineStr">
        <is>
          <t/>
        </is>
      </c>
      <c r="BU350" t="inlineStr">
        <is>
          <t/>
        </is>
      </c>
      <c r="BV350" t="inlineStr">
        <is>
          <t/>
        </is>
      </c>
      <c r="BW350" t="inlineStr">
        <is>
          <t/>
        </is>
      </c>
      <c r="BX350" s="2" t="inlineStr">
        <is>
          <t>niewykorzystana rekompensata dla zarządzanych gruntów leśnych|
niewykorzystana rekompensata</t>
        </is>
      </c>
      <c r="BY350" s="2" t="inlineStr">
        <is>
          <t>3|
3</t>
        </is>
      </c>
      <c r="BZ350" s="2" t="inlineStr">
        <is>
          <t xml:space="preserve">|
</t>
        </is>
      </c>
      <c r="CA350" t="inlineStr">
        <is>
          <t/>
        </is>
      </c>
      <c r="CB350" s="2" t="inlineStr">
        <is>
          <t>compensação não utilizada no âmbito da flexibilidade dos solos florestais geridos|
compensação não utilizada</t>
        </is>
      </c>
      <c r="CC350" s="2" t="inlineStr">
        <is>
          <t>3|
3</t>
        </is>
      </c>
      <c r="CD350" s="2" t="inlineStr">
        <is>
          <t xml:space="preserve">|
</t>
        </is>
      </c>
      <c r="CE350" t="inlineStr">
        <is>
          <t/>
        </is>
      </c>
      <c r="CF350" t="inlineStr">
        <is>
          <t/>
        </is>
      </c>
      <c r="CG350" t="inlineStr">
        <is>
          <t/>
        </is>
      </c>
      <c r="CH350" t="inlineStr">
        <is>
          <t/>
        </is>
      </c>
      <c r="CI350" t="inlineStr">
        <is>
          <t/>
        </is>
      </c>
      <c r="CJ350" t="inlineStr">
        <is>
          <t/>
        </is>
      </c>
      <c r="CK350" t="inlineStr">
        <is>
          <t/>
        </is>
      </c>
      <c r="CL350" t="inlineStr">
        <is>
          <t/>
        </is>
      </c>
      <c r="CM350" t="inlineStr">
        <is>
          <t/>
        </is>
      </c>
      <c r="CN350" s="2" t="inlineStr">
        <is>
          <t>neuporabljena kompenzacija za gozdno zemljišče, s katerim se gospodari|
neuporabljena kompenzacija</t>
        </is>
      </c>
      <c r="CO350" s="2" t="inlineStr">
        <is>
          <t>3|
3</t>
        </is>
      </c>
      <c r="CP350" s="2" t="inlineStr">
        <is>
          <t xml:space="preserve">|
</t>
        </is>
      </c>
      <c r="CQ350" t="inlineStr">
        <is>
          <t/>
        </is>
      </c>
      <c r="CR350" t="inlineStr">
        <is>
          <t/>
        </is>
      </c>
      <c r="CS350" t="inlineStr">
        <is>
          <t/>
        </is>
      </c>
      <c r="CT350" t="inlineStr">
        <is>
          <t/>
        </is>
      </c>
      <c r="CU350" t="inlineStr">
        <is>
          <t/>
        </is>
      </c>
    </row>
    <row r="351">
      <c r="A351" s="1" t="str">
        <f>HYPERLINK("https://iate.europa.eu/entry/result/3619415/all", "3619415")</f>
        <v>3619415</v>
      </c>
      <c r="B351" t="inlineStr">
        <is>
          <t>ENVIRONMENT</t>
        </is>
      </c>
      <c r="C351" t="inlineStr">
        <is>
          <t>ENVIRONMENT|environmental policy|climate change policy|reduction of gas emissions;ENVIRONMENT|deterioration of the environment|nuisance|pollutant|atmospheric pollutant|greenhouse gas</t>
        </is>
      </c>
      <c r="D351" t="inlineStr">
        <is>
          <t/>
        </is>
      </c>
      <c r="E351" t="inlineStr">
        <is>
          <t/>
        </is>
      </c>
      <c r="F351" t="inlineStr">
        <is>
          <t/>
        </is>
      </c>
      <c r="G351" t="inlineStr">
        <is>
          <t/>
        </is>
      </c>
      <c r="H351" t="inlineStr">
        <is>
          <t/>
        </is>
      </c>
      <c r="I351" t="inlineStr">
        <is>
          <t/>
        </is>
      </c>
      <c r="J351" t="inlineStr">
        <is>
          <t/>
        </is>
      </c>
      <c r="K351" t="inlineStr">
        <is>
          <t/>
        </is>
      </c>
      <c r="L351" t="inlineStr">
        <is>
          <t/>
        </is>
      </c>
      <c r="M351" t="inlineStr">
        <is>
          <t/>
        </is>
      </c>
      <c r="N351" t="inlineStr">
        <is>
          <t/>
        </is>
      </c>
      <c r="O351" t="inlineStr">
        <is>
          <t/>
        </is>
      </c>
      <c r="P351" t="inlineStr">
        <is>
          <t/>
        </is>
      </c>
      <c r="Q351" t="inlineStr">
        <is>
          <t/>
        </is>
      </c>
      <c r="R351" t="inlineStr">
        <is>
          <t/>
        </is>
      </c>
      <c r="S351" t="inlineStr">
        <is>
          <t/>
        </is>
      </c>
      <c r="T351" t="inlineStr">
        <is>
          <t/>
        </is>
      </c>
      <c r="U351" t="inlineStr">
        <is>
          <t/>
        </is>
      </c>
      <c r="V351" t="inlineStr">
        <is>
          <t/>
        </is>
      </c>
      <c r="W351" t="inlineStr">
        <is>
          <t/>
        </is>
      </c>
      <c r="X351" s="2" t="inlineStr">
        <is>
          <t>unused additional compensations|
additional compensation</t>
        </is>
      </c>
      <c r="Y351" s="2" t="inlineStr">
        <is>
          <t>1|
3</t>
        </is>
      </c>
      <c r="Z351" s="2" t="inlineStr">
        <is>
          <t xml:space="preserve">|
</t>
        </is>
      </c>
      <c r="AA351" t="inlineStr">
        <is>
          <t/>
        </is>
      </c>
      <c r="AB351" t="inlineStr">
        <is>
          <t/>
        </is>
      </c>
      <c r="AC351" t="inlineStr">
        <is>
          <t/>
        </is>
      </c>
      <c r="AD351" t="inlineStr">
        <is>
          <t/>
        </is>
      </c>
      <c r="AE351" t="inlineStr">
        <is>
          <t/>
        </is>
      </c>
      <c r="AF351" t="inlineStr">
        <is>
          <t/>
        </is>
      </c>
      <c r="AG351" t="inlineStr">
        <is>
          <t/>
        </is>
      </c>
      <c r="AH351" t="inlineStr">
        <is>
          <t/>
        </is>
      </c>
      <c r="AI351" t="inlineStr">
        <is>
          <t/>
        </is>
      </c>
      <c r="AJ351" s="2" t="inlineStr">
        <is>
          <t>lisäkompensaatio</t>
        </is>
      </c>
      <c r="AK351" s="2" t="inlineStr">
        <is>
          <t>3</t>
        </is>
      </c>
      <c r="AL351" s="2" t="inlineStr">
        <is>
          <t/>
        </is>
      </c>
      <c r="AM351" t="inlineStr">
        <is>
          <t/>
        </is>
      </c>
      <c r="AN351" t="inlineStr">
        <is>
          <t/>
        </is>
      </c>
      <c r="AO351" t="inlineStr">
        <is>
          <t/>
        </is>
      </c>
      <c r="AP351" t="inlineStr">
        <is>
          <t/>
        </is>
      </c>
      <c r="AQ351" t="inlineStr">
        <is>
          <t/>
        </is>
      </c>
      <c r="AR351" s="2" t="inlineStr">
        <is>
          <t>cúiteamh breise</t>
        </is>
      </c>
      <c r="AS351" s="2" t="inlineStr">
        <is>
          <t>3</t>
        </is>
      </c>
      <c r="AT351" s="2" t="inlineStr">
        <is>
          <t/>
        </is>
      </c>
      <c r="AU351" t="inlineStr">
        <is>
          <t/>
        </is>
      </c>
      <c r="AV351" t="inlineStr">
        <is>
          <t/>
        </is>
      </c>
      <c r="AW351" t="inlineStr">
        <is>
          <t/>
        </is>
      </c>
      <c r="AX351" t="inlineStr">
        <is>
          <t/>
        </is>
      </c>
      <c r="AY351" t="inlineStr">
        <is>
          <t/>
        </is>
      </c>
      <c r="AZ351" t="inlineStr">
        <is>
          <t/>
        </is>
      </c>
      <c r="BA351" t="inlineStr">
        <is>
          <t/>
        </is>
      </c>
      <c r="BB351" t="inlineStr">
        <is>
          <t/>
        </is>
      </c>
      <c r="BC351" t="inlineStr">
        <is>
          <t/>
        </is>
      </c>
      <c r="BD351" t="inlineStr">
        <is>
          <t/>
        </is>
      </c>
      <c r="BE351" t="inlineStr">
        <is>
          <t/>
        </is>
      </c>
      <c r="BF351" t="inlineStr">
        <is>
          <t/>
        </is>
      </c>
      <c r="BG351" t="inlineStr">
        <is>
          <t/>
        </is>
      </c>
      <c r="BH351" t="inlineStr">
        <is>
          <t/>
        </is>
      </c>
      <c r="BI351" t="inlineStr">
        <is>
          <t/>
        </is>
      </c>
      <c r="BJ351" t="inlineStr">
        <is>
          <t/>
        </is>
      </c>
      <c r="BK351" t="inlineStr">
        <is>
          <t/>
        </is>
      </c>
      <c r="BL351" t="inlineStr">
        <is>
          <t/>
        </is>
      </c>
      <c r="BM351" t="inlineStr">
        <is>
          <t/>
        </is>
      </c>
      <c r="BN351" t="inlineStr">
        <is>
          <t/>
        </is>
      </c>
      <c r="BO351" t="inlineStr">
        <is>
          <t/>
        </is>
      </c>
      <c r="BP351" t="inlineStr">
        <is>
          <t/>
        </is>
      </c>
      <c r="BQ351" t="inlineStr">
        <is>
          <t/>
        </is>
      </c>
      <c r="BR351" t="inlineStr">
        <is>
          <t/>
        </is>
      </c>
      <c r="BS351" t="inlineStr">
        <is>
          <t/>
        </is>
      </c>
      <c r="BT351" t="inlineStr">
        <is>
          <t/>
        </is>
      </c>
      <c r="BU351" t="inlineStr">
        <is>
          <t/>
        </is>
      </c>
      <c r="BV351" t="inlineStr">
        <is>
          <t/>
        </is>
      </c>
      <c r="BW351" t="inlineStr">
        <is>
          <t/>
        </is>
      </c>
      <c r="BX351" s="2" t="inlineStr">
        <is>
          <t>dodatkowa kompensacja</t>
        </is>
      </c>
      <c r="BY351" s="2" t="inlineStr">
        <is>
          <t>3</t>
        </is>
      </c>
      <c r="BZ351" s="2" t="inlineStr">
        <is>
          <t/>
        </is>
      </c>
      <c r="CA351" t="inlineStr">
        <is>
          <t/>
        </is>
      </c>
      <c r="CB351" s="2" t="inlineStr">
        <is>
          <t>compensação adicional</t>
        </is>
      </c>
      <c r="CC351" s="2" t="inlineStr">
        <is>
          <t>3</t>
        </is>
      </c>
      <c r="CD351" s="2" t="inlineStr">
        <is>
          <t/>
        </is>
      </c>
      <c r="CE351" t="inlineStr">
        <is>
          <t/>
        </is>
      </c>
      <c r="CF351" t="inlineStr">
        <is>
          <t/>
        </is>
      </c>
      <c r="CG351" t="inlineStr">
        <is>
          <t/>
        </is>
      </c>
      <c r="CH351" t="inlineStr">
        <is>
          <t/>
        </is>
      </c>
      <c r="CI351" t="inlineStr">
        <is>
          <t/>
        </is>
      </c>
      <c r="CJ351" t="inlineStr">
        <is>
          <t/>
        </is>
      </c>
      <c r="CK351" t="inlineStr">
        <is>
          <t/>
        </is>
      </c>
      <c r="CL351" t="inlineStr">
        <is>
          <t/>
        </is>
      </c>
      <c r="CM351" t="inlineStr">
        <is>
          <t/>
        </is>
      </c>
      <c r="CN351" s="2" t="inlineStr">
        <is>
          <t>dodatna kompenzacija</t>
        </is>
      </c>
      <c r="CO351" s="2" t="inlineStr">
        <is>
          <t>3</t>
        </is>
      </c>
      <c r="CP351" s="2" t="inlineStr">
        <is>
          <t/>
        </is>
      </c>
      <c r="CQ351" t="inlineStr">
        <is>
          <t/>
        </is>
      </c>
      <c r="CR351" t="inlineStr">
        <is>
          <t/>
        </is>
      </c>
      <c r="CS351" t="inlineStr">
        <is>
          <t/>
        </is>
      </c>
      <c r="CT351" t="inlineStr">
        <is>
          <t/>
        </is>
      </c>
      <c r="CU351" t="inlineStr">
        <is>
          <t/>
        </is>
      </c>
    </row>
    <row r="352">
      <c r="A352" s="1" t="str">
        <f>HYPERLINK("https://iate.europa.eu/entry/result/3619411/all", "3619411")</f>
        <v>3619411</v>
      </c>
      <c r="B352" t="inlineStr">
        <is>
          <t>ENVIRONMENT</t>
        </is>
      </c>
      <c r="C352" t="inlineStr">
        <is>
          <t>ENVIRONMENT|deterioration of the environment|nuisance|pollutant|atmospheric pollutant|greenhouse gas</t>
        </is>
      </c>
      <c r="D352" t="inlineStr">
        <is>
          <t/>
        </is>
      </c>
      <c r="E352" t="inlineStr">
        <is>
          <t/>
        </is>
      </c>
      <c r="F352" t="inlineStr">
        <is>
          <t/>
        </is>
      </c>
      <c r="G352" t="inlineStr">
        <is>
          <t/>
        </is>
      </c>
      <c r="H352" t="inlineStr">
        <is>
          <t/>
        </is>
      </c>
      <c r="I352" t="inlineStr">
        <is>
          <t/>
        </is>
      </c>
      <c r="J352" t="inlineStr">
        <is>
          <t/>
        </is>
      </c>
      <c r="K352" t="inlineStr">
        <is>
          <t/>
        </is>
      </c>
      <c r="L352" t="inlineStr">
        <is>
          <t/>
        </is>
      </c>
      <c r="M352" t="inlineStr">
        <is>
          <t/>
        </is>
      </c>
      <c r="N352" t="inlineStr">
        <is>
          <t/>
        </is>
      </c>
      <c r="O352" t="inlineStr">
        <is>
          <t/>
        </is>
      </c>
      <c r="P352" t="inlineStr">
        <is>
          <t/>
        </is>
      </c>
      <c r="Q352" t="inlineStr">
        <is>
          <t/>
        </is>
      </c>
      <c r="R352" t="inlineStr">
        <is>
          <t/>
        </is>
      </c>
      <c r="S352" t="inlineStr">
        <is>
          <t/>
        </is>
      </c>
      <c r="T352" t="inlineStr">
        <is>
          <t/>
        </is>
      </c>
      <c r="U352" t="inlineStr">
        <is>
          <t/>
        </is>
      </c>
      <c r="V352" t="inlineStr">
        <is>
          <t/>
        </is>
      </c>
      <c r="W352" t="inlineStr">
        <is>
          <t/>
        </is>
      </c>
      <c r="X352" s="2" t="inlineStr">
        <is>
          <t>other carbon-containing fertilizers|
other carbon-containing fertilisers</t>
        </is>
      </c>
      <c r="Y352" s="2" t="inlineStr">
        <is>
          <t>1|
3</t>
        </is>
      </c>
      <c r="Z352" s="2" t="inlineStr">
        <is>
          <t xml:space="preserve">|
</t>
        </is>
      </c>
      <c r="AA352" t="inlineStr">
        <is>
          <t>&lt;i&gt;&lt;a href="https://iate.europa.eu/entry/result/3580522/en" target="_blank"&gt;land accounting category&lt;/a&gt;&lt;/i&gt; accounting for CO&lt;sub&gt;2&lt;/sub&gt; emissions caused by the use of fertilisers</t>
        </is>
      </c>
      <c r="AB352" t="inlineStr">
        <is>
          <t/>
        </is>
      </c>
      <c r="AC352" t="inlineStr">
        <is>
          <t/>
        </is>
      </c>
      <c r="AD352" t="inlineStr">
        <is>
          <t/>
        </is>
      </c>
      <c r="AE352" t="inlineStr">
        <is>
          <t/>
        </is>
      </c>
      <c r="AF352" t="inlineStr">
        <is>
          <t/>
        </is>
      </c>
      <c r="AG352" t="inlineStr">
        <is>
          <t/>
        </is>
      </c>
      <c r="AH352" t="inlineStr">
        <is>
          <t/>
        </is>
      </c>
      <c r="AI352" t="inlineStr">
        <is>
          <t/>
        </is>
      </c>
      <c r="AJ352" s="2" t="inlineStr">
        <is>
          <t>muut hiiltä sisältävät lannoitteet</t>
        </is>
      </c>
      <c r="AK352" s="2" t="inlineStr">
        <is>
          <t>3</t>
        </is>
      </c>
      <c r="AL352" s="2" t="inlineStr">
        <is>
          <t/>
        </is>
      </c>
      <c r="AM352" t="inlineStr">
        <is>
          <t/>
        </is>
      </c>
      <c r="AN352" t="inlineStr">
        <is>
          <t/>
        </is>
      </c>
      <c r="AO352" t="inlineStr">
        <is>
          <t/>
        </is>
      </c>
      <c r="AP352" t="inlineStr">
        <is>
          <t/>
        </is>
      </c>
      <c r="AQ352" t="inlineStr">
        <is>
          <t/>
        </is>
      </c>
      <c r="AR352" s="2" t="inlineStr">
        <is>
          <t>leasacháin eile a bhfuil carbón iontu</t>
        </is>
      </c>
      <c r="AS352" s="2" t="inlineStr">
        <is>
          <t>3</t>
        </is>
      </c>
      <c r="AT352" s="2" t="inlineStr">
        <is>
          <t/>
        </is>
      </c>
      <c r="AU352" t="inlineStr">
        <is>
          <t/>
        </is>
      </c>
      <c r="AV352" t="inlineStr">
        <is>
          <t/>
        </is>
      </c>
      <c r="AW352" t="inlineStr">
        <is>
          <t/>
        </is>
      </c>
      <c r="AX352" t="inlineStr">
        <is>
          <t/>
        </is>
      </c>
      <c r="AY352" t="inlineStr">
        <is>
          <t/>
        </is>
      </c>
      <c r="AZ352" s="2" t="inlineStr">
        <is>
          <t>egyéb széntartalmú trágyák</t>
        </is>
      </c>
      <c r="BA352" s="2" t="inlineStr">
        <is>
          <t>3</t>
        </is>
      </c>
      <c r="BB352" s="2" t="inlineStr">
        <is>
          <t/>
        </is>
      </c>
      <c r="BC352" t="inlineStr">
        <is>
          <t>a &lt;a href="https://iate.europa.eu/entry/result/757051/hu" target="_blank"&gt;(mű)trágyák&lt;/a&gt; használatából fakadó szén-dioxid-kibocsátásokra vonatkozó &lt;a href="https://iate.europa.eu/entry/result/3580522/hu" target="_blank"&gt;területelszámolási kategória&lt;/a&gt;</t>
        </is>
      </c>
      <c r="BD352" t="inlineStr">
        <is>
          <t/>
        </is>
      </c>
      <c r="BE352" t="inlineStr">
        <is>
          <t/>
        </is>
      </c>
      <c r="BF352" t="inlineStr">
        <is>
          <t/>
        </is>
      </c>
      <c r="BG352" t="inlineStr">
        <is>
          <t/>
        </is>
      </c>
      <c r="BH352" t="inlineStr">
        <is>
          <t/>
        </is>
      </c>
      <c r="BI352" t="inlineStr">
        <is>
          <t/>
        </is>
      </c>
      <c r="BJ352" t="inlineStr">
        <is>
          <t/>
        </is>
      </c>
      <c r="BK352" t="inlineStr">
        <is>
          <t/>
        </is>
      </c>
      <c r="BL352" t="inlineStr">
        <is>
          <t/>
        </is>
      </c>
      <c r="BM352" t="inlineStr">
        <is>
          <t/>
        </is>
      </c>
      <c r="BN352" t="inlineStr">
        <is>
          <t/>
        </is>
      </c>
      <c r="BO352" t="inlineStr">
        <is>
          <t/>
        </is>
      </c>
      <c r="BP352" t="inlineStr">
        <is>
          <t/>
        </is>
      </c>
      <c r="BQ352" t="inlineStr">
        <is>
          <t/>
        </is>
      </c>
      <c r="BR352" t="inlineStr">
        <is>
          <t/>
        </is>
      </c>
      <c r="BS352" t="inlineStr">
        <is>
          <t/>
        </is>
      </c>
      <c r="BT352" t="inlineStr">
        <is>
          <t/>
        </is>
      </c>
      <c r="BU352" t="inlineStr">
        <is>
          <t/>
        </is>
      </c>
      <c r="BV352" t="inlineStr">
        <is>
          <t/>
        </is>
      </c>
      <c r="BW352" t="inlineStr">
        <is>
          <t/>
        </is>
      </c>
      <c r="BX352" s="2" t="inlineStr">
        <is>
          <t>nawozy zawierające węgiel</t>
        </is>
      </c>
      <c r="BY352" s="2" t="inlineStr">
        <is>
          <t>3</t>
        </is>
      </c>
      <c r="BZ352" s="2" t="inlineStr">
        <is>
          <t/>
        </is>
      </c>
      <c r="CA352" t="inlineStr">
        <is>
          <t/>
        </is>
      </c>
      <c r="CB352" s="2" t="inlineStr">
        <is>
          <t>outros fertilizantes que contêm carbono</t>
        </is>
      </c>
      <c r="CC352" s="2" t="inlineStr">
        <is>
          <t>3</t>
        </is>
      </c>
      <c r="CD352" s="2" t="inlineStr">
        <is>
          <t/>
        </is>
      </c>
      <c r="CE352" t="inlineStr">
        <is>
          <t>&lt;a href="https://iate.europa.eu/entry/result/3580522/pt" target="_blank"&gt;Categoria de contabilização dos solos&lt;/a&gt; utilizada para contabilizar as emissões de CO&lt;sub&gt;2&lt;/sub&gt; provenientes da utilização de fertilizantes na agricultura.</t>
        </is>
      </c>
      <c r="CF352" t="inlineStr">
        <is>
          <t/>
        </is>
      </c>
      <c r="CG352" t="inlineStr">
        <is>
          <t/>
        </is>
      </c>
      <c r="CH352" t="inlineStr">
        <is>
          <t/>
        </is>
      </c>
      <c r="CI352" t="inlineStr">
        <is>
          <t/>
        </is>
      </c>
      <c r="CJ352" t="inlineStr">
        <is>
          <t/>
        </is>
      </c>
      <c r="CK352" t="inlineStr">
        <is>
          <t/>
        </is>
      </c>
      <c r="CL352" t="inlineStr">
        <is>
          <t/>
        </is>
      </c>
      <c r="CM352" t="inlineStr">
        <is>
          <t/>
        </is>
      </c>
      <c r="CN352" s="2" t="inlineStr">
        <is>
          <t>druga gnojila, ki vsebujejo ogljik</t>
        </is>
      </c>
      <c r="CO352" s="2" t="inlineStr">
        <is>
          <t>3</t>
        </is>
      </c>
      <c r="CP352" s="2" t="inlineStr">
        <is>
          <t/>
        </is>
      </c>
      <c r="CQ352" t="inlineStr">
        <is>
          <t>&lt;a href="https://iate.europa.eu/entry/result/3580522/sl" target="_blank"&gt;obračunska kategorija zemljišča&lt;/a&gt; za obračunavanje emisij CO&lt;sub&gt;2 &lt;/sub&gt;zaradi uporabe gnojil</t>
        </is>
      </c>
      <c r="CR352" t="inlineStr">
        <is>
          <t/>
        </is>
      </c>
      <c r="CS352" t="inlineStr">
        <is>
          <t/>
        </is>
      </c>
      <c r="CT352" t="inlineStr">
        <is>
          <t/>
        </is>
      </c>
      <c r="CU352" t="inlineStr">
        <is>
          <t/>
        </is>
      </c>
    </row>
    <row r="353">
      <c r="A353" s="1" t="str">
        <f>HYPERLINK("https://iate.europa.eu/entry/result/3619395/all", "3619395")</f>
        <v>3619395</v>
      </c>
      <c r="B353" t="inlineStr">
        <is>
          <t>ENVIRONMENT</t>
        </is>
      </c>
      <c r="C353" t="inlineStr">
        <is>
          <t>ENVIRONMENT|environmental policy|climate change policy|reduction of gas emissions;ENVIRONMENT|deterioration of the environment|nuisance|pollutant|atmospheric pollutant|greenhouse gas</t>
        </is>
      </c>
      <c r="D353" t="inlineStr">
        <is>
          <t/>
        </is>
      </c>
      <c r="E353" t="inlineStr">
        <is>
          <t/>
        </is>
      </c>
      <c r="F353" t="inlineStr">
        <is>
          <t/>
        </is>
      </c>
      <c r="G353" t="inlineStr">
        <is>
          <t/>
        </is>
      </c>
      <c r="H353" t="inlineStr">
        <is>
          <t/>
        </is>
      </c>
      <c r="I353" t="inlineStr">
        <is>
          <t/>
        </is>
      </c>
      <c r="J353" t="inlineStr">
        <is>
          <t/>
        </is>
      </c>
      <c r="K353" t="inlineStr">
        <is>
          <t/>
        </is>
      </c>
      <c r="L353" t="inlineStr">
        <is>
          <t/>
        </is>
      </c>
      <c r="M353" t="inlineStr">
        <is>
          <t/>
        </is>
      </c>
      <c r="N353" t="inlineStr">
        <is>
          <t/>
        </is>
      </c>
      <c r="O353" t="inlineStr">
        <is>
          <t/>
        </is>
      </c>
      <c r="P353" t="inlineStr">
        <is>
          <t/>
        </is>
      </c>
      <c r="Q353" t="inlineStr">
        <is>
          <t/>
        </is>
      </c>
      <c r="R353" t="inlineStr">
        <is>
          <t/>
        </is>
      </c>
      <c r="S353" t="inlineStr">
        <is>
          <t/>
        </is>
      </c>
      <c r="T353" t="inlineStr">
        <is>
          <t/>
        </is>
      </c>
      <c r="U353" t="inlineStr">
        <is>
          <t/>
        </is>
      </c>
      <c r="V353" t="inlineStr">
        <is>
          <t/>
        </is>
      </c>
      <c r="W353" t="inlineStr">
        <is>
          <t/>
        </is>
      </c>
      <c r="X353" s="2" t="inlineStr">
        <is>
          <t>emission allocation path</t>
        </is>
      </c>
      <c r="Y353" s="2" t="inlineStr">
        <is>
          <t>3</t>
        </is>
      </c>
      <c r="Z353" s="2" t="inlineStr">
        <is>
          <t/>
        </is>
      </c>
      <c r="AA353" t="inlineStr">
        <is>
          <t>methodology for setting out the &lt;a href="https://iate.europa.eu/entry/result/3506694/en" target="_blank"&gt;&lt;i&gt;annual emission allocations&lt;/i&gt;&lt;/a&gt; for each Member State as laid down in Regulation (EU) 2018/1999</t>
        </is>
      </c>
      <c r="AB353" t="inlineStr">
        <is>
          <t/>
        </is>
      </c>
      <c r="AC353" t="inlineStr">
        <is>
          <t/>
        </is>
      </c>
      <c r="AD353" t="inlineStr">
        <is>
          <t/>
        </is>
      </c>
      <c r="AE353" t="inlineStr">
        <is>
          <t/>
        </is>
      </c>
      <c r="AF353" t="inlineStr">
        <is>
          <t/>
        </is>
      </c>
      <c r="AG353" t="inlineStr">
        <is>
          <t/>
        </is>
      </c>
      <c r="AH353" t="inlineStr">
        <is>
          <t/>
        </is>
      </c>
      <c r="AI353" t="inlineStr">
        <is>
          <t/>
        </is>
      </c>
      <c r="AJ353" s="2" t="inlineStr">
        <is>
          <t>päästökiintiöpolku</t>
        </is>
      </c>
      <c r="AK353" s="2" t="inlineStr">
        <is>
          <t>3</t>
        </is>
      </c>
      <c r="AL353" s="2" t="inlineStr">
        <is>
          <t/>
        </is>
      </c>
      <c r="AM353" t="inlineStr">
        <is>
          <t>menetelmä, jolla vahvistetaan &lt;a href="https://iate.europa.eu/entry/result/3506694/fi" target="_blank"&gt;vuosittainen päästökiintiö&lt;/a&gt;
kullekin jäsenvaltiolle asetuksen (EU) 2018/1999 mukaisesti</t>
        </is>
      </c>
      <c r="AN353" t="inlineStr">
        <is>
          <t/>
        </is>
      </c>
      <c r="AO353" t="inlineStr">
        <is>
          <t/>
        </is>
      </c>
      <c r="AP353" t="inlineStr">
        <is>
          <t/>
        </is>
      </c>
      <c r="AQ353" t="inlineStr">
        <is>
          <t/>
        </is>
      </c>
      <c r="AR353" s="2" t="inlineStr">
        <is>
          <t>conair leithdháiltí astaíochtaí</t>
        </is>
      </c>
      <c r="AS353" s="2" t="inlineStr">
        <is>
          <t>3</t>
        </is>
      </c>
      <c r="AT353" s="2" t="inlineStr">
        <is>
          <t/>
        </is>
      </c>
      <c r="AU353" t="inlineStr">
        <is>
          <t/>
        </is>
      </c>
      <c r="AV353" t="inlineStr">
        <is>
          <t/>
        </is>
      </c>
      <c r="AW353" t="inlineStr">
        <is>
          <t/>
        </is>
      </c>
      <c r="AX353" t="inlineStr">
        <is>
          <t/>
        </is>
      </c>
      <c r="AY353" t="inlineStr">
        <is>
          <t/>
        </is>
      </c>
      <c r="AZ353" t="inlineStr">
        <is>
          <t/>
        </is>
      </c>
      <c r="BA353" t="inlineStr">
        <is>
          <t/>
        </is>
      </c>
      <c r="BB353" t="inlineStr">
        <is>
          <t/>
        </is>
      </c>
      <c r="BC353" t="inlineStr">
        <is>
          <t/>
        </is>
      </c>
      <c r="BD353" t="inlineStr">
        <is>
          <t/>
        </is>
      </c>
      <c r="BE353" t="inlineStr">
        <is>
          <t/>
        </is>
      </c>
      <c r="BF353" t="inlineStr">
        <is>
          <t/>
        </is>
      </c>
      <c r="BG353" t="inlineStr">
        <is>
          <t/>
        </is>
      </c>
      <c r="BH353" t="inlineStr">
        <is>
          <t/>
        </is>
      </c>
      <c r="BI353" t="inlineStr">
        <is>
          <t/>
        </is>
      </c>
      <c r="BJ353" t="inlineStr">
        <is>
          <t/>
        </is>
      </c>
      <c r="BK353" t="inlineStr">
        <is>
          <t/>
        </is>
      </c>
      <c r="BL353" t="inlineStr">
        <is>
          <t/>
        </is>
      </c>
      <c r="BM353" t="inlineStr">
        <is>
          <t/>
        </is>
      </c>
      <c r="BN353" t="inlineStr">
        <is>
          <t/>
        </is>
      </c>
      <c r="BO353" t="inlineStr">
        <is>
          <t/>
        </is>
      </c>
      <c r="BP353" t="inlineStr">
        <is>
          <t/>
        </is>
      </c>
      <c r="BQ353" t="inlineStr">
        <is>
          <t/>
        </is>
      </c>
      <c r="BR353" t="inlineStr">
        <is>
          <t/>
        </is>
      </c>
      <c r="BS353" t="inlineStr">
        <is>
          <t/>
        </is>
      </c>
      <c r="BT353" t="inlineStr">
        <is>
          <t/>
        </is>
      </c>
      <c r="BU353" t="inlineStr">
        <is>
          <t/>
        </is>
      </c>
      <c r="BV353" t="inlineStr">
        <is>
          <t/>
        </is>
      </c>
      <c r="BW353" t="inlineStr">
        <is>
          <t/>
        </is>
      </c>
      <c r="BX353" s="2" t="inlineStr">
        <is>
          <t>scenariusz przydziału emisji</t>
        </is>
      </c>
      <c r="BY353" s="2" t="inlineStr">
        <is>
          <t>3</t>
        </is>
      </c>
      <c r="BZ353" s="2" t="inlineStr">
        <is>
          <t/>
        </is>
      </c>
      <c r="CA353" t="inlineStr">
        <is>
          <t/>
        </is>
      </c>
      <c r="CB353" s="2" t="inlineStr">
        <is>
          <t>trajetória de dotações de emissões</t>
        </is>
      </c>
      <c r="CC353" s="2" t="inlineStr">
        <is>
          <t>3</t>
        </is>
      </c>
      <c r="CD353" s="2" t="inlineStr">
        <is>
          <t/>
        </is>
      </c>
      <c r="CE353" t="inlineStr">
        <is>
          <t>Metodologia para estabelecer as dotações anuais de emissões para cada Estado-Membro, tal como estabelecida no Regulamento (UE) 2018/1999.</t>
        </is>
      </c>
      <c r="CF353" t="inlineStr">
        <is>
          <t/>
        </is>
      </c>
      <c r="CG353" t="inlineStr">
        <is>
          <t/>
        </is>
      </c>
      <c r="CH353" t="inlineStr">
        <is>
          <t/>
        </is>
      </c>
      <c r="CI353" t="inlineStr">
        <is>
          <t/>
        </is>
      </c>
      <c r="CJ353" t="inlineStr">
        <is>
          <t/>
        </is>
      </c>
      <c r="CK353" t="inlineStr">
        <is>
          <t/>
        </is>
      </c>
      <c r="CL353" t="inlineStr">
        <is>
          <t/>
        </is>
      </c>
      <c r="CM353" t="inlineStr">
        <is>
          <t/>
        </is>
      </c>
      <c r="CN353" s="2" t="inlineStr">
        <is>
          <t>pot za dodeljevanje emisij</t>
        </is>
      </c>
      <c r="CO353" s="2" t="inlineStr">
        <is>
          <t>3</t>
        </is>
      </c>
      <c r="CP353" s="2" t="inlineStr">
        <is>
          <t/>
        </is>
      </c>
      <c r="CQ353" t="inlineStr">
        <is>
          <t/>
        </is>
      </c>
      <c r="CR353" t="inlineStr">
        <is>
          <t/>
        </is>
      </c>
      <c r="CS353" t="inlineStr">
        <is>
          <t/>
        </is>
      </c>
      <c r="CT353" t="inlineStr">
        <is>
          <t/>
        </is>
      </c>
      <c r="CU353" t="inlineStr">
        <is>
          <t/>
        </is>
      </c>
    </row>
    <row r="354">
      <c r="A354" s="1" t="str">
        <f>HYPERLINK("https://iate.europa.eu/entry/result/3613502/all", "3613502")</f>
        <v>3613502</v>
      </c>
      <c r="B354" t="inlineStr">
        <is>
          <t>AGRICULTURE, FORESTRY AND FISHERIES</t>
        </is>
      </c>
      <c r="C354" t="inlineStr">
        <is>
          <t>AGRICULTURE, FORESTRY AND FISHERIES|agricultural policy|common agricultural policy</t>
        </is>
      </c>
      <c r="D354" t="inlineStr">
        <is>
          <t/>
        </is>
      </c>
      <c r="E354" t="inlineStr">
        <is>
          <t/>
        </is>
      </c>
      <c r="F354" t="inlineStr">
        <is>
          <t/>
        </is>
      </c>
      <c r="G354" t="inlineStr">
        <is>
          <t/>
        </is>
      </c>
      <c r="H354" t="inlineStr">
        <is>
          <t/>
        </is>
      </c>
      <c r="I354" t="inlineStr">
        <is>
          <t/>
        </is>
      </c>
      <c r="J354" t="inlineStr">
        <is>
          <t/>
        </is>
      </c>
      <c r="K354" t="inlineStr">
        <is>
          <t/>
        </is>
      </c>
      <c r="L354" t="inlineStr">
        <is>
          <t/>
        </is>
      </c>
      <c r="M354" t="inlineStr">
        <is>
          <t/>
        </is>
      </c>
      <c r="N354" t="inlineStr">
        <is>
          <t/>
        </is>
      </c>
      <c r="O354" t="inlineStr">
        <is>
          <t/>
        </is>
      </c>
      <c r="P354" t="inlineStr">
        <is>
          <t/>
        </is>
      </c>
      <c r="Q354" t="inlineStr">
        <is>
          <t/>
        </is>
      </c>
      <c r="R354" t="inlineStr">
        <is>
          <t/>
        </is>
      </c>
      <c r="S354" t="inlineStr">
        <is>
          <t/>
        </is>
      </c>
      <c r="T354" t="inlineStr">
        <is>
          <t/>
        </is>
      </c>
      <c r="U354" t="inlineStr">
        <is>
          <t/>
        </is>
      </c>
      <c r="V354" t="inlineStr">
        <is>
          <t/>
        </is>
      </c>
      <c r="W354" t="inlineStr">
        <is>
          <t/>
        </is>
      </c>
      <c r="X354" s="2" t="inlineStr">
        <is>
          <t>Common Agricultural Policy Regionalised Impact Modelling System|
CAPRI model|
Common Agricultural Policy Regional Impact model|
CAPRI Modelling System</t>
        </is>
      </c>
      <c r="Y354" s="2" t="inlineStr">
        <is>
          <t>3|
3|
3|
3</t>
        </is>
      </c>
      <c r="Z354" s="2" t="inlineStr">
        <is>
          <t xml:space="preserve">|
|
|
</t>
        </is>
      </c>
      <c r="AA354" t="inlineStr">
        <is>
          <t>economic model developed by European Commission research funds which supports decision-making related to the Common Agricultural Policy based on sound scientific quantitative analysis</t>
        </is>
      </c>
      <c r="AB354" t="inlineStr">
        <is>
          <t/>
        </is>
      </c>
      <c r="AC354" t="inlineStr">
        <is>
          <t/>
        </is>
      </c>
      <c r="AD354" t="inlineStr">
        <is>
          <t/>
        </is>
      </c>
      <c r="AE354" t="inlineStr">
        <is>
          <t/>
        </is>
      </c>
      <c r="AF354" t="inlineStr">
        <is>
          <t/>
        </is>
      </c>
      <c r="AG354" t="inlineStr">
        <is>
          <t/>
        </is>
      </c>
      <c r="AH354" t="inlineStr">
        <is>
          <t/>
        </is>
      </c>
      <c r="AI354" t="inlineStr">
        <is>
          <t/>
        </is>
      </c>
      <c r="AJ354" s="2" t="inlineStr">
        <is>
          <t>CAPRI-malli</t>
        </is>
      </c>
      <c r="AK354" s="2" t="inlineStr">
        <is>
          <t>3</t>
        </is>
      </c>
      <c r="AL354" s="2" t="inlineStr">
        <is>
          <t/>
        </is>
      </c>
      <c r="AM354" t="inlineStr">
        <is>
          <t>maatalousalalla sovellettava malli, jonka avulla on mahdollista analysoida yhteisen 
maatalouspolitiikan, ympäristöpolitiikan tai kauppapolitiikan eri 
osatekijöiden vaikutusta EU:n maatalouteen alueellisella tasolla</t>
        </is>
      </c>
      <c r="AN354" t="inlineStr">
        <is>
          <t/>
        </is>
      </c>
      <c r="AO354" t="inlineStr">
        <is>
          <t/>
        </is>
      </c>
      <c r="AP354" t="inlineStr">
        <is>
          <t/>
        </is>
      </c>
      <c r="AQ354" t="inlineStr">
        <is>
          <t/>
        </is>
      </c>
      <c r="AR354" s="2" t="inlineStr">
        <is>
          <t>samhail CAPRI|
córas samhaltaithe le haghaidh thionchar réigiúnach an Chomhbheartais Talmhaíochta</t>
        </is>
      </c>
      <c r="AS354" s="2" t="inlineStr">
        <is>
          <t>3|
3</t>
        </is>
      </c>
      <c r="AT354" s="2" t="inlineStr">
        <is>
          <t xml:space="preserve">|
</t>
        </is>
      </c>
      <c r="AU354" t="inlineStr">
        <is>
          <t/>
        </is>
      </c>
      <c r="AV354" t="inlineStr">
        <is>
          <t/>
        </is>
      </c>
      <c r="AW354" t="inlineStr">
        <is>
          <t/>
        </is>
      </c>
      <c r="AX354" t="inlineStr">
        <is>
          <t/>
        </is>
      </c>
      <c r="AY354" t="inlineStr">
        <is>
          <t/>
        </is>
      </c>
      <c r="AZ354" s="2" t="inlineStr">
        <is>
          <t>a közös agrárpolitika regionális hatásaira vonatkozó modell|
CAPRI-modell</t>
        </is>
      </c>
      <c r="BA354" s="2" t="inlineStr">
        <is>
          <t>2|
3</t>
        </is>
      </c>
      <c r="BB354" s="2" t="inlineStr">
        <is>
          <t xml:space="preserve">proposed|
</t>
        </is>
      </c>
      <c r="BC354" t="inlineStr">
        <is>
          <t>az Európai Bizottság kutatási alapjai által kifejlesztett gazdasági modell, amely támogatást nyújt a közös agrárpolitikával kapcsolatos, megalapozott, tudományos és kvantitatív elemzéseken alapuló döntéshozatalhoz</t>
        </is>
      </c>
      <c r="BD354" t="inlineStr">
        <is>
          <t/>
        </is>
      </c>
      <c r="BE354" t="inlineStr">
        <is>
          <t/>
        </is>
      </c>
      <c r="BF354" t="inlineStr">
        <is>
          <t/>
        </is>
      </c>
      <c r="BG354" t="inlineStr">
        <is>
          <t/>
        </is>
      </c>
      <c r="BH354" t="inlineStr">
        <is>
          <t/>
        </is>
      </c>
      <c r="BI354" t="inlineStr">
        <is>
          <t/>
        </is>
      </c>
      <c r="BJ354" t="inlineStr">
        <is>
          <t/>
        </is>
      </c>
      <c r="BK354" t="inlineStr">
        <is>
          <t/>
        </is>
      </c>
      <c r="BL354" t="inlineStr">
        <is>
          <t/>
        </is>
      </c>
      <c r="BM354" t="inlineStr">
        <is>
          <t/>
        </is>
      </c>
      <c r="BN354" t="inlineStr">
        <is>
          <t/>
        </is>
      </c>
      <c r="BO354" t="inlineStr">
        <is>
          <t/>
        </is>
      </c>
      <c r="BP354" t="inlineStr">
        <is>
          <t/>
        </is>
      </c>
      <c r="BQ354" t="inlineStr">
        <is>
          <t/>
        </is>
      </c>
      <c r="BR354" t="inlineStr">
        <is>
          <t/>
        </is>
      </c>
      <c r="BS354" t="inlineStr">
        <is>
          <t/>
        </is>
      </c>
      <c r="BT354" t="inlineStr">
        <is>
          <t/>
        </is>
      </c>
      <c r="BU354" t="inlineStr">
        <is>
          <t/>
        </is>
      </c>
      <c r="BV354" t="inlineStr">
        <is>
          <t/>
        </is>
      </c>
      <c r="BW354" t="inlineStr">
        <is>
          <t/>
        </is>
      </c>
      <c r="BX354" s="2" t="inlineStr">
        <is>
          <t>model CAPRI|
model regionalnego oddziaływania wspólnej polityki rolnej</t>
        </is>
      </c>
      <c r="BY354" s="2" t="inlineStr">
        <is>
          <t>3|
2</t>
        </is>
      </c>
      <c r="BZ354" s="2" t="inlineStr">
        <is>
          <t xml:space="preserve">|
</t>
        </is>
      </c>
      <c r="CA354" t="inlineStr">
        <is>
          <t>opracowany w ramach funduszy badawczych Komisji Europejskiej globalny model sektora rolniczego obejmującego wiele krajów, służący do prognoz dotyczących działalności rolniczej.</t>
        </is>
      </c>
      <c r="CB354" s="2" t="inlineStr">
        <is>
          <t>modelo CAPRI|
modelo do impacto regional da política agrícola comum</t>
        </is>
      </c>
      <c r="CC354" s="2" t="inlineStr">
        <is>
          <t>3|
3</t>
        </is>
      </c>
      <c r="CD354" s="2" t="inlineStr">
        <is>
          <t xml:space="preserve">|
</t>
        </is>
      </c>
      <c r="CE354" t="inlineStr">
        <is>
          <t>Modelo sectorial agrícola que abrange tanto a totalidade da UE-27 e a Noruega, ao nível regional
(250 regiões), como os mercados agrícolas mundiais e que permite analisar o impacto dos diferentes
elementos da política agrícola comum e das políticas ambiental e comercial na agricultura da União Europeia ao
nível regional</t>
        </is>
      </c>
      <c r="CF354" t="inlineStr">
        <is>
          <t/>
        </is>
      </c>
      <c r="CG354" t="inlineStr">
        <is>
          <t/>
        </is>
      </c>
      <c r="CH354" t="inlineStr">
        <is>
          <t/>
        </is>
      </c>
      <c r="CI354" t="inlineStr">
        <is>
          <t/>
        </is>
      </c>
      <c r="CJ354" t="inlineStr">
        <is>
          <t/>
        </is>
      </c>
      <c r="CK354" t="inlineStr">
        <is>
          <t/>
        </is>
      </c>
      <c r="CL354" t="inlineStr">
        <is>
          <t/>
        </is>
      </c>
      <c r="CM354" t="inlineStr">
        <is>
          <t/>
        </is>
      </c>
      <c r="CN354" s="2" t="inlineStr">
        <is>
          <t>modelirni system CAPRI|
model za ocenjevanje regionalnega vpliva skupne kmetijske politike|
modelirni sistem za ocenjevanje regionaliziranega vpliva skupne kmetijske politike|
model CAPRI</t>
        </is>
      </c>
      <c r="CO354" s="2" t="inlineStr">
        <is>
          <t>3|
3|
3|
3</t>
        </is>
      </c>
      <c r="CP354" s="2" t="inlineStr">
        <is>
          <t xml:space="preserve">|
|
|
</t>
        </is>
      </c>
      <c r="CQ354" t="inlineStr">
        <is>
          <t/>
        </is>
      </c>
      <c r="CR354" t="inlineStr">
        <is>
          <t/>
        </is>
      </c>
      <c r="CS354" t="inlineStr">
        <is>
          <t/>
        </is>
      </c>
      <c r="CT354" t="inlineStr">
        <is>
          <t/>
        </is>
      </c>
      <c r="CU354" t="inlineStr">
        <is>
          <t/>
        </is>
      </c>
    </row>
    <row r="355">
      <c r="A355" s="1" t="str">
        <f>HYPERLINK("https://iate.europa.eu/entry/result/3613499/all", "3613499")</f>
        <v>3613499</v>
      </c>
      <c r="B355" t="inlineStr">
        <is>
          <t>TRANSPORT;ENVIRONMENT</t>
        </is>
      </c>
      <c r="C355" t="inlineStr">
        <is>
          <t>TRANSPORT;ENVIRONMENT|deterioration of the environment|nuisance|pollutant|atmospheric pollutant|greenhouse gas</t>
        </is>
      </c>
      <c r="D355" t="inlineStr">
        <is>
          <t/>
        </is>
      </c>
      <c r="E355" t="inlineStr">
        <is>
          <t/>
        </is>
      </c>
      <c r="F355" t="inlineStr">
        <is>
          <t/>
        </is>
      </c>
      <c r="G355" t="inlineStr">
        <is>
          <t/>
        </is>
      </c>
      <c r="H355" t="inlineStr">
        <is>
          <t/>
        </is>
      </c>
      <c r="I355" t="inlineStr">
        <is>
          <t/>
        </is>
      </c>
      <c r="J355" t="inlineStr">
        <is>
          <t/>
        </is>
      </c>
      <c r="K355" t="inlineStr">
        <is>
          <t/>
        </is>
      </c>
      <c r="L355" t="inlineStr">
        <is>
          <t/>
        </is>
      </c>
      <c r="M355" t="inlineStr">
        <is>
          <t/>
        </is>
      </c>
      <c r="N355" t="inlineStr">
        <is>
          <t/>
        </is>
      </c>
      <c r="O355" t="inlineStr">
        <is>
          <t/>
        </is>
      </c>
      <c r="P355" t="inlineStr">
        <is>
          <t/>
        </is>
      </c>
      <c r="Q355" t="inlineStr">
        <is>
          <t/>
        </is>
      </c>
      <c r="R355" t="inlineStr">
        <is>
          <t/>
        </is>
      </c>
      <c r="S355" t="inlineStr">
        <is>
          <t/>
        </is>
      </c>
      <c r="T355" t="inlineStr">
        <is>
          <t/>
        </is>
      </c>
      <c r="U355" t="inlineStr">
        <is>
          <t/>
        </is>
      </c>
      <c r="V355" t="inlineStr">
        <is>
          <t/>
        </is>
      </c>
      <c r="W355" t="inlineStr">
        <is>
          <t/>
        </is>
      </c>
      <c r="X355" s="2" t="inlineStr">
        <is>
          <t>PRIMES-TREMOVE transport model|
PRIMES-TREMOVE</t>
        </is>
      </c>
      <c r="Y355" s="2" t="inlineStr">
        <is>
          <t>3|
3</t>
        </is>
      </c>
      <c r="Z355" s="2" t="inlineStr">
        <is>
          <t xml:space="preserve">|
</t>
        </is>
      </c>
      <c r="AA355" t="inlineStr">
        <is>
          <t>model which is part of the PRIMES suite and which has been recently enhanced to include linkage to synthetic fuels and hydrogen and
 to detailed spatial projections of transport activity and route 
assignment by the forthcoming TRIMODE model</t>
        </is>
      </c>
      <c r="AB355" t="inlineStr">
        <is>
          <t/>
        </is>
      </c>
      <c r="AC355" t="inlineStr">
        <is>
          <t/>
        </is>
      </c>
      <c r="AD355" t="inlineStr">
        <is>
          <t/>
        </is>
      </c>
      <c r="AE355" t="inlineStr">
        <is>
          <t/>
        </is>
      </c>
      <c r="AF355" t="inlineStr">
        <is>
          <t/>
        </is>
      </c>
      <c r="AG355" t="inlineStr">
        <is>
          <t/>
        </is>
      </c>
      <c r="AH355" t="inlineStr">
        <is>
          <t/>
        </is>
      </c>
      <c r="AI355" t="inlineStr">
        <is>
          <t/>
        </is>
      </c>
      <c r="AJ355" s="2" t="inlineStr">
        <is>
          <t>PRIMES-TREMOVE</t>
        </is>
      </c>
      <c r="AK355" s="2" t="inlineStr">
        <is>
          <t>3</t>
        </is>
      </c>
      <c r="AL355" s="2" t="inlineStr">
        <is>
          <t/>
        </is>
      </c>
      <c r="AM355" t="inlineStr">
        <is>
          <t/>
        </is>
      </c>
      <c r="AN355" t="inlineStr">
        <is>
          <t/>
        </is>
      </c>
      <c r="AO355" t="inlineStr">
        <is>
          <t/>
        </is>
      </c>
      <c r="AP355" t="inlineStr">
        <is>
          <t/>
        </is>
      </c>
      <c r="AQ355" t="inlineStr">
        <is>
          <t/>
        </is>
      </c>
      <c r="AR355" s="2" t="inlineStr">
        <is>
          <t>samhail iompair PRIMES-TREMOVE|
PRIMES-TREMOVE</t>
        </is>
      </c>
      <c r="AS355" s="2" t="inlineStr">
        <is>
          <t>3|
3</t>
        </is>
      </c>
      <c r="AT355" s="2" t="inlineStr">
        <is>
          <t xml:space="preserve">|
</t>
        </is>
      </c>
      <c r="AU355" t="inlineStr">
        <is>
          <t/>
        </is>
      </c>
      <c r="AV355" t="inlineStr">
        <is>
          <t/>
        </is>
      </c>
      <c r="AW355" t="inlineStr">
        <is>
          <t/>
        </is>
      </c>
      <c r="AX355" t="inlineStr">
        <is>
          <t/>
        </is>
      </c>
      <c r="AY355" t="inlineStr">
        <is>
          <t/>
        </is>
      </c>
      <c r="AZ355" t="inlineStr">
        <is>
          <t/>
        </is>
      </c>
      <c r="BA355" t="inlineStr">
        <is>
          <t/>
        </is>
      </c>
      <c r="BB355" t="inlineStr">
        <is>
          <t/>
        </is>
      </c>
      <c r="BC355" t="inlineStr">
        <is>
          <t/>
        </is>
      </c>
      <c r="BD355" t="inlineStr">
        <is>
          <t/>
        </is>
      </c>
      <c r="BE355" t="inlineStr">
        <is>
          <t/>
        </is>
      </c>
      <c r="BF355" t="inlineStr">
        <is>
          <t/>
        </is>
      </c>
      <c r="BG355" t="inlineStr">
        <is>
          <t/>
        </is>
      </c>
      <c r="BH355" t="inlineStr">
        <is>
          <t/>
        </is>
      </c>
      <c r="BI355" t="inlineStr">
        <is>
          <t/>
        </is>
      </c>
      <c r="BJ355" t="inlineStr">
        <is>
          <t/>
        </is>
      </c>
      <c r="BK355" t="inlineStr">
        <is>
          <t/>
        </is>
      </c>
      <c r="BL355" t="inlineStr">
        <is>
          <t/>
        </is>
      </c>
      <c r="BM355" t="inlineStr">
        <is>
          <t/>
        </is>
      </c>
      <c r="BN355" t="inlineStr">
        <is>
          <t/>
        </is>
      </c>
      <c r="BO355" t="inlineStr">
        <is>
          <t/>
        </is>
      </c>
      <c r="BP355" t="inlineStr">
        <is>
          <t/>
        </is>
      </c>
      <c r="BQ355" t="inlineStr">
        <is>
          <t/>
        </is>
      </c>
      <c r="BR355" t="inlineStr">
        <is>
          <t/>
        </is>
      </c>
      <c r="BS355" t="inlineStr">
        <is>
          <t/>
        </is>
      </c>
      <c r="BT355" t="inlineStr">
        <is>
          <t/>
        </is>
      </c>
      <c r="BU355" t="inlineStr">
        <is>
          <t/>
        </is>
      </c>
      <c r="BV355" t="inlineStr">
        <is>
          <t/>
        </is>
      </c>
      <c r="BW355" t="inlineStr">
        <is>
          <t/>
        </is>
      </c>
      <c r="BX355" s="2" t="inlineStr">
        <is>
          <t>PRIMES-TREMOVE|
model transportowy PRIMES-TREMOVE</t>
        </is>
      </c>
      <c r="BY355" s="2" t="inlineStr">
        <is>
          <t>3|
3</t>
        </is>
      </c>
      <c r="BZ355" s="2" t="inlineStr">
        <is>
          <t xml:space="preserve">|
</t>
        </is>
      </c>
      <c r="CA355" t="inlineStr">
        <is>
          <t/>
        </is>
      </c>
      <c r="CB355" s="2" t="inlineStr">
        <is>
          <t>modelo PRIMES-TREMOVE para o setor dos transportes|
PRIMES-TREMOVE</t>
        </is>
      </c>
      <c r="CC355" s="2" t="inlineStr">
        <is>
          <t>3|
3</t>
        </is>
      </c>
      <c r="CD355" s="2" t="inlineStr">
        <is>
          <t xml:space="preserve">|
</t>
        </is>
      </c>
      <c r="CE355" t="inlineStr">
        <is>
          <t>&lt;div&gt;Modelo que produz projeções da atividade dos transportes, do volume de negócios dos meios de transporte, da escolha tecnológica, do consumo de energia por combustível e emissões e de outras externalidades, recentemente reforçado, para incluir a ligação aos combustíveis sintéticos e ao hidrogénio e a projeções espaciais pormenorizadas da atividade de transporte e da atribuição de rotas pelo próximo modelo TRIMODE.&lt;/div&gt;</t>
        </is>
      </c>
      <c r="CF355" t="inlineStr">
        <is>
          <t/>
        </is>
      </c>
      <c r="CG355" t="inlineStr">
        <is>
          <t/>
        </is>
      </c>
      <c r="CH355" t="inlineStr">
        <is>
          <t/>
        </is>
      </c>
      <c r="CI355" t="inlineStr">
        <is>
          <t/>
        </is>
      </c>
      <c r="CJ355" t="inlineStr">
        <is>
          <t/>
        </is>
      </c>
      <c r="CK355" t="inlineStr">
        <is>
          <t/>
        </is>
      </c>
      <c r="CL355" t="inlineStr">
        <is>
          <t/>
        </is>
      </c>
      <c r="CM355" t="inlineStr">
        <is>
          <t/>
        </is>
      </c>
      <c r="CN355" s="2" t="inlineStr">
        <is>
          <t>model za promet PRIMES-TREMOVE|
PRIMES-TREMOVE</t>
        </is>
      </c>
      <c r="CO355" s="2" t="inlineStr">
        <is>
          <t>3|
3</t>
        </is>
      </c>
      <c r="CP355" s="2" t="inlineStr">
        <is>
          <t xml:space="preserve">|
</t>
        </is>
      </c>
      <c r="CQ355" t="inlineStr">
        <is>
          <t/>
        </is>
      </c>
      <c r="CR355" t="inlineStr">
        <is>
          <t/>
        </is>
      </c>
      <c r="CS355" t="inlineStr">
        <is>
          <t/>
        </is>
      </c>
      <c r="CT355" t="inlineStr">
        <is>
          <t/>
        </is>
      </c>
      <c r="CU355" t="inlineStr">
        <is>
          <t/>
        </is>
      </c>
    </row>
    <row r="356">
      <c r="A356" s="1" t="str">
        <f>HYPERLINK("https://iate.europa.eu/entry/result/3613490/all", "3613490")</f>
        <v>3613490</v>
      </c>
      <c r="B356" t="inlineStr">
        <is>
          <t>TRANSPORT;INTERNATIONAL ORGANISATIONS;ENVIRONMENT</t>
        </is>
      </c>
      <c r="C356" t="inlineStr">
        <is>
          <t>TRANSPORT|air and space transport|air transport;INTERNATIONAL ORGANISATIONS|United Nations|UN specialised agency|International Civil Aviation Organisation;ENVIRONMENT|deterioration of the environment|nuisance|pollutant|atmospheric pollutant|greenhouse gas</t>
        </is>
      </c>
      <c r="D356" t="inlineStr">
        <is>
          <t/>
        </is>
      </c>
      <c r="E356" t="inlineStr">
        <is>
          <t/>
        </is>
      </c>
      <c r="F356" t="inlineStr">
        <is>
          <t/>
        </is>
      </c>
      <c r="G356" t="inlineStr">
        <is>
          <t/>
        </is>
      </c>
      <c r="H356" t="inlineStr">
        <is>
          <t/>
        </is>
      </c>
      <c r="I356" t="inlineStr">
        <is>
          <t/>
        </is>
      </c>
      <c r="J356" t="inlineStr">
        <is>
          <t/>
        </is>
      </c>
      <c r="K356" t="inlineStr">
        <is>
          <t/>
        </is>
      </c>
      <c r="L356" t="inlineStr">
        <is>
          <t/>
        </is>
      </c>
      <c r="M356" t="inlineStr">
        <is>
          <t/>
        </is>
      </c>
      <c r="N356" t="inlineStr">
        <is>
          <t/>
        </is>
      </c>
      <c r="O356" t="inlineStr">
        <is>
          <t/>
        </is>
      </c>
      <c r="P356" t="inlineStr">
        <is>
          <t/>
        </is>
      </c>
      <c r="Q356" t="inlineStr">
        <is>
          <t/>
        </is>
      </c>
      <c r="R356" t="inlineStr">
        <is>
          <t/>
        </is>
      </c>
      <c r="S356" t="inlineStr">
        <is>
          <t/>
        </is>
      </c>
      <c r="T356" t="inlineStr">
        <is>
          <t/>
        </is>
      </c>
      <c r="U356" t="inlineStr">
        <is>
          <t/>
        </is>
      </c>
      <c r="V356" t="inlineStr">
        <is>
          <t/>
        </is>
      </c>
      <c r="W356" t="inlineStr">
        <is>
          <t/>
        </is>
      </c>
      <c r="X356" s="2" t="inlineStr">
        <is>
          <t>emissions unit|
offset credit|
emission unit|
CORSIA eligible emissions unit</t>
        </is>
      </c>
      <c r="Y356" s="2" t="inlineStr">
        <is>
          <t>3|
3|
3|
3</t>
        </is>
      </c>
      <c r="Z356" s="2" t="inlineStr">
        <is>
          <t xml:space="preserve">|
|
|
</t>
        </is>
      </c>
      <c r="AA356" t="inlineStr">
        <is>
          <t>unit equal to one metric &lt;i&gt;tonne of carbon dioxide equivalent&lt;/i&gt; [ &lt;a href="/entry/result/3518035/en" id="ENTRY_TO_ENTRY_CONVERTER" target="_blank"&gt;IATE:3518035/EN&lt;/a&gt; ]</t>
        </is>
      </c>
      <c r="AB356" t="inlineStr">
        <is>
          <t/>
        </is>
      </c>
      <c r="AC356" t="inlineStr">
        <is>
          <t/>
        </is>
      </c>
      <c r="AD356" t="inlineStr">
        <is>
          <t/>
        </is>
      </c>
      <c r="AE356" t="inlineStr">
        <is>
          <t/>
        </is>
      </c>
      <c r="AF356" t="inlineStr">
        <is>
          <t/>
        </is>
      </c>
      <c r="AG356" t="inlineStr">
        <is>
          <t/>
        </is>
      </c>
      <c r="AH356" t="inlineStr">
        <is>
          <t/>
        </is>
      </c>
      <c r="AI356" t="inlineStr">
        <is>
          <t/>
        </is>
      </c>
      <c r="AJ356" s="2" t="inlineStr">
        <is>
          <t>päästöyksikkö</t>
        </is>
      </c>
      <c r="AK356" s="2" t="inlineStr">
        <is>
          <t>3</t>
        </is>
      </c>
      <c r="AL356" s="2" t="inlineStr">
        <is>
          <t/>
        </is>
      </c>
      <c r="AM356" t="inlineStr">
        <is>
          <t>yksikkö, joka vastaa yhden &lt;a href="https://iate.europa.eu/entry/result/3518035/fi" target="_blank"&gt;CO2-ekvivalenttitonnin&lt;/a&gt; verran vähennettyjä päästöjä</t>
        </is>
      </c>
      <c r="AN356" t="inlineStr">
        <is>
          <t/>
        </is>
      </c>
      <c r="AO356" t="inlineStr">
        <is>
          <t/>
        </is>
      </c>
      <c r="AP356" t="inlineStr">
        <is>
          <t/>
        </is>
      </c>
      <c r="AQ356" t="inlineStr">
        <is>
          <t/>
        </is>
      </c>
      <c r="AR356" s="2" t="inlineStr">
        <is>
          <t>aonad astaíochtaí|
aonad astaíochtaí incháilithe CORSIA</t>
        </is>
      </c>
      <c r="AS356" s="2" t="inlineStr">
        <is>
          <t>3|
3</t>
        </is>
      </c>
      <c r="AT356" s="2" t="inlineStr">
        <is>
          <t xml:space="preserve">|
</t>
        </is>
      </c>
      <c r="AU356" t="inlineStr">
        <is>
          <t/>
        </is>
      </c>
      <c r="AV356" t="inlineStr">
        <is>
          <t/>
        </is>
      </c>
      <c r="AW356" t="inlineStr">
        <is>
          <t/>
        </is>
      </c>
      <c r="AX356" t="inlineStr">
        <is>
          <t/>
        </is>
      </c>
      <c r="AY356" t="inlineStr">
        <is>
          <t/>
        </is>
      </c>
      <c r="AZ356" t="inlineStr">
        <is>
          <t/>
        </is>
      </c>
      <c r="BA356" t="inlineStr">
        <is>
          <t/>
        </is>
      </c>
      <c r="BB356" t="inlineStr">
        <is>
          <t/>
        </is>
      </c>
      <c r="BC356" t="inlineStr">
        <is>
          <t/>
        </is>
      </c>
      <c r="BD356" t="inlineStr">
        <is>
          <t/>
        </is>
      </c>
      <c r="BE356" t="inlineStr">
        <is>
          <t/>
        </is>
      </c>
      <c r="BF356" t="inlineStr">
        <is>
          <t/>
        </is>
      </c>
      <c r="BG356" t="inlineStr">
        <is>
          <t/>
        </is>
      </c>
      <c r="BH356" t="inlineStr">
        <is>
          <t/>
        </is>
      </c>
      <c r="BI356" t="inlineStr">
        <is>
          <t/>
        </is>
      </c>
      <c r="BJ356" t="inlineStr">
        <is>
          <t/>
        </is>
      </c>
      <c r="BK356" t="inlineStr">
        <is>
          <t/>
        </is>
      </c>
      <c r="BL356" t="inlineStr">
        <is>
          <t/>
        </is>
      </c>
      <c r="BM356" t="inlineStr">
        <is>
          <t/>
        </is>
      </c>
      <c r="BN356" t="inlineStr">
        <is>
          <t/>
        </is>
      </c>
      <c r="BO356" t="inlineStr">
        <is>
          <t/>
        </is>
      </c>
      <c r="BP356" s="2" t="inlineStr">
        <is>
          <t>unità ta' emissjonijiet eliġibbli CORSIA|
unità ta' emissjonijiet|
kreditu ta' kumpens</t>
        </is>
      </c>
      <c r="BQ356" s="2" t="inlineStr">
        <is>
          <t>3|
3|
3</t>
        </is>
      </c>
      <c r="BR356" s="2" t="inlineStr">
        <is>
          <t xml:space="preserve">|
|
</t>
        </is>
      </c>
      <c r="BS356" t="inlineStr">
        <is>
          <t>unità ugwali għal &lt;i&gt;tunnellata metrika ta'ekwivalenti ta' diossidu tal-karbonju&lt;/i&gt; [ &lt;a href="/entry/result/3518035/mt" id="ENTRY_TO_ENTRY_CONVERTER" target="_blank"&gt;IATE:3518035/MT&lt;/a&gt; ]</t>
        </is>
      </c>
      <c r="BT356" t="inlineStr">
        <is>
          <t/>
        </is>
      </c>
      <c r="BU356" t="inlineStr">
        <is>
          <t/>
        </is>
      </c>
      <c r="BV356" t="inlineStr">
        <is>
          <t/>
        </is>
      </c>
      <c r="BW356" t="inlineStr">
        <is>
          <t/>
        </is>
      </c>
      <c r="BX356" s="2" t="inlineStr">
        <is>
          <t>jednostka emisji|
kwalifikowalna jednostka emisji w ramach mechanizmu CORSIA</t>
        </is>
      </c>
      <c r="BY356" s="2" t="inlineStr">
        <is>
          <t>3|
3</t>
        </is>
      </c>
      <c r="BZ356" s="2" t="inlineStr">
        <is>
          <t xml:space="preserve">|
</t>
        </is>
      </c>
      <c r="CA356" t="inlineStr">
        <is>
          <t/>
        </is>
      </c>
      <c r="CB356" s="2" t="inlineStr">
        <is>
          <t>unidade de emissões elegíveis para o CORSIA|
unidade de emissões</t>
        </is>
      </c>
      <c r="CC356" s="2" t="inlineStr">
        <is>
          <t>3|
3</t>
        </is>
      </c>
      <c r="CD356" s="2" t="inlineStr">
        <is>
          <t xml:space="preserve">|
</t>
        </is>
      </c>
      <c r="CE356" t="inlineStr">
        <is>
          <t>Unidade que corresponde a uma tonelada métrica equivalente de dióxido de carbono.</t>
        </is>
      </c>
      <c r="CF356" t="inlineStr">
        <is>
          <t/>
        </is>
      </c>
      <c r="CG356" t="inlineStr">
        <is>
          <t/>
        </is>
      </c>
      <c r="CH356" t="inlineStr">
        <is>
          <t/>
        </is>
      </c>
      <c r="CI356" t="inlineStr">
        <is>
          <t/>
        </is>
      </c>
      <c r="CJ356" t="inlineStr">
        <is>
          <t/>
        </is>
      </c>
      <c r="CK356" t="inlineStr">
        <is>
          <t/>
        </is>
      </c>
      <c r="CL356" t="inlineStr">
        <is>
          <t/>
        </is>
      </c>
      <c r="CM356" t="inlineStr">
        <is>
          <t/>
        </is>
      </c>
      <c r="CN356" s="2" t="inlineStr">
        <is>
          <t>upravičena emisijska enota CORSIA|
emisijska enota|
izravnalni dobropis</t>
        </is>
      </c>
      <c r="CO356" s="2" t="inlineStr">
        <is>
          <t>3|
3|
3</t>
        </is>
      </c>
      <c r="CP356" s="2" t="inlineStr">
        <is>
          <t xml:space="preserve">|
|
</t>
        </is>
      </c>
      <c r="CQ356" t="inlineStr">
        <is>
          <t/>
        </is>
      </c>
      <c r="CR356" t="inlineStr">
        <is>
          <t/>
        </is>
      </c>
      <c r="CS356" t="inlineStr">
        <is>
          <t/>
        </is>
      </c>
      <c r="CT356" t="inlineStr">
        <is>
          <t/>
        </is>
      </c>
      <c r="CU356" t="inlineStr">
        <is>
          <t/>
        </is>
      </c>
    </row>
    <row r="357">
      <c r="A357" s="1" t="str">
        <f>HYPERLINK("https://iate.europa.eu/entry/result/3608566/all", "3608566")</f>
        <v>3608566</v>
      </c>
      <c r="B357" t="inlineStr">
        <is>
          <t>ENVIRONMENT</t>
        </is>
      </c>
      <c r="C357" t="inlineStr">
        <is>
          <t>ENVIRONMENT|deterioration of the environment|nuisance|pollutant|atmospheric pollutant|greenhouse gas</t>
        </is>
      </c>
      <c r="D357" t="inlineStr">
        <is>
          <t/>
        </is>
      </c>
      <c r="E357" t="inlineStr">
        <is>
          <t/>
        </is>
      </c>
      <c r="F357" t="inlineStr">
        <is>
          <t/>
        </is>
      </c>
      <c r="G357" t="inlineStr">
        <is>
          <t/>
        </is>
      </c>
      <c r="H357" t="inlineStr">
        <is>
          <t/>
        </is>
      </c>
      <c r="I357" t="inlineStr">
        <is>
          <t/>
        </is>
      </c>
      <c r="J357" t="inlineStr">
        <is>
          <t/>
        </is>
      </c>
      <c r="K357" t="inlineStr">
        <is>
          <t/>
        </is>
      </c>
      <c r="L357" t="inlineStr">
        <is>
          <t/>
        </is>
      </c>
      <c r="M357" t="inlineStr">
        <is>
          <t/>
        </is>
      </c>
      <c r="N357" t="inlineStr">
        <is>
          <t/>
        </is>
      </c>
      <c r="O357" t="inlineStr">
        <is>
          <t/>
        </is>
      </c>
      <c r="P357" t="inlineStr">
        <is>
          <t/>
        </is>
      </c>
      <c r="Q357" t="inlineStr">
        <is>
          <t/>
        </is>
      </c>
      <c r="R357" t="inlineStr">
        <is>
          <t/>
        </is>
      </c>
      <c r="S357" t="inlineStr">
        <is>
          <t/>
        </is>
      </c>
      <c r="T357" t="inlineStr">
        <is>
          <t/>
        </is>
      </c>
      <c r="U357" t="inlineStr">
        <is>
          <t/>
        </is>
      </c>
      <c r="V357" t="inlineStr">
        <is>
          <t/>
        </is>
      </c>
      <c r="W357" t="inlineStr">
        <is>
          <t/>
        </is>
      </c>
      <c r="X357" s="2" t="inlineStr">
        <is>
          <t>emissions|
anthropogenic GHG emissions by sources|
anthropogenic emissions by sources|
anthropogenic emissions by sources of GHGs</t>
        </is>
      </c>
      <c r="Y357" s="2" t="inlineStr">
        <is>
          <t>3|
3|
3|
3</t>
        </is>
      </c>
      <c r="Z357" s="2" t="inlineStr">
        <is>
          <t xml:space="preserve">|
|
|
</t>
        </is>
      </c>
      <c r="AA357" t="inlineStr">
        <is>
          <t/>
        </is>
      </c>
      <c r="AB357" t="inlineStr">
        <is>
          <t/>
        </is>
      </c>
      <c r="AC357" t="inlineStr">
        <is>
          <t/>
        </is>
      </c>
      <c r="AD357" t="inlineStr">
        <is>
          <t/>
        </is>
      </c>
      <c r="AE357" t="inlineStr">
        <is>
          <t/>
        </is>
      </c>
      <c r="AF357" t="inlineStr">
        <is>
          <t/>
        </is>
      </c>
      <c r="AG357" t="inlineStr">
        <is>
          <t/>
        </is>
      </c>
      <c r="AH357" t="inlineStr">
        <is>
          <t/>
        </is>
      </c>
      <c r="AI357" t="inlineStr">
        <is>
          <t/>
        </is>
      </c>
      <c r="AJ357" s="2" t="inlineStr">
        <is>
          <t>ihmisen toiminnan aiheuttamat kasvihuonekaasujen lähteistä syntyvät päästöt</t>
        </is>
      </c>
      <c r="AK357" s="2" t="inlineStr">
        <is>
          <t>3</t>
        </is>
      </c>
      <c r="AL357" s="2" t="inlineStr">
        <is>
          <t/>
        </is>
      </c>
      <c r="AM357" t="inlineStr">
        <is>
          <t/>
        </is>
      </c>
      <c r="AN357" t="inlineStr">
        <is>
          <t/>
        </is>
      </c>
      <c r="AO357" t="inlineStr">
        <is>
          <t/>
        </is>
      </c>
      <c r="AP357" t="inlineStr">
        <is>
          <t/>
        </is>
      </c>
      <c r="AQ357" t="inlineStr">
        <is>
          <t/>
        </is>
      </c>
      <c r="AR357" s="2" t="inlineStr">
        <is>
          <t>astaíochtaí antrapaigineacha gás ceaptha teasa de réir foinse</t>
        </is>
      </c>
      <c r="AS357" s="2" t="inlineStr">
        <is>
          <t>3</t>
        </is>
      </c>
      <c r="AT357" s="2" t="inlineStr">
        <is>
          <t/>
        </is>
      </c>
      <c r="AU357" t="inlineStr">
        <is>
          <t/>
        </is>
      </c>
      <c r="AV357" t="inlineStr">
        <is>
          <t/>
        </is>
      </c>
      <c r="AW357" t="inlineStr">
        <is>
          <t/>
        </is>
      </c>
      <c r="AX357" t="inlineStr">
        <is>
          <t/>
        </is>
      </c>
      <c r="AY357" t="inlineStr">
        <is>
          <t/>
        </is>
      </c>
      <c r="AZ357" t="inlineStr">
        <is>
          <t/>
        </is>
      </c>
      <c r="BA357" t="inlineStr">
        <is>
          <t/>
        </is>
      </c>
      <c r="BB357" t="inlineStr">
        <is>
          <t/>
        </is>
      </c>
      <c r="BC357" t="inlineStr">
        <is>
          <t/>
        </is>
      </c>
      <c r="BD357" t="inlineStr">
        <is>
          <t/>
        </is>
      </c>
      <c r="BE357" t="inlineStr">
        <is>
          <t/>
        </is>
      </c>
      <c r="BF357" t="inlineStr">
        <is>
          <t/>
        </is>
      </c>
      <c r="BG357" t="inlineStr">
        <is>
          <t/>
        </is>
      </c>
      <c r="BH357" t="inlineStr">
        <is>
          <t/>
        </is>
      </c>
      <c r="BI357" t="inlineStr">
        <is>
          <t/>
        </is>
      </c>
      <c r="BJ357" t="inlineStr">
        <is>
          <t/>
        </is>
      </c>
      <c r="BK357" t="inlineStr">
        <is>
          <t/>
        </is>
      </c>
      <c r="BL357" t="inlineStr">
        <is>
          <t/>
        </is>
      </c>
      <c r="BM357" t="inlineStr">
        <is>
          <t/>
        </is>
      </c>
      <c r="BN357" t="inlineStr">
        <is>
          <t/>
        </is>
      </c>
      <c r="BO357" t="inlineStr">
        <is>
          <t/>
        </is>
      </c>
      <c r="BP357" t="inlineStr">
        <is>
          <t/>
        </is>
      </c>
      <c r="BQ357" t="inlineStr">
        <is>
          <t/>
        </is>
      </c>
      <c r="BR357" t="inlineStr">
        <is>
          <t/>
        </is>
      </c>
      <c r="BS357" t="inlineStr">
        <is>
          <t/>
        </is>
      </c>
      <c r="BT357" t="inlineStr">
        <is>
          <t/>
        </is>
      </c>
      <c r="BU357" t="inlineStr">
        <is>
          <t/>
        </is>
      </c>
      <c r="BV357" t="inlineStr">
        <is>
          <t/>
        </is>
      </c>
      <c r="BW357" t="inlineStr">
        <is>
          <t/>
        </is>
      </c>
      <c r="BX357" s="2" t="inlineStr">
        <is>
          <t>antropogeniczne emisje gazów cieplarnianych według źródeł|
antropogeniczne emisje z różnych źródeł</t>
        </is>
      </c>
      <c r="BY357" s="2" t="inlineStr">
        <is>
          <t>3|
3</t>
        </is>
      </c>
      <c r="BZ357" s="2" t="inlineStr">
        <is>
          <t xml:space="preserve">|
</t>
        </is>
      </c>
      <c r="CA357" t="inlineStr">
        <is>
          <t/>
        </is>
      </c>
      <c r="CB357" s="2" t="inlineStr">
        <is>
          <t>emissões antropogénicas de GEE por fontes|
emissões antropogénicas por fontes</t>
        </is>
      </c>
      <c r="CC357" s="2" t="inlineStr">
        <is>
          <t>2|
3</t>
        </is>
      </c>
      <c r="CD357" s="2" t="inlineStr">
        <is>
          <t xml:space="preserve">|
</t>
        </is>
      </c>
      <c r="CE357" t="inlineStr">
        <is>
          <t/>
        </is>
      </c>
      <c r="CF357" t="inlineStr">
        <is>
          <t/>
        </is>
      </c>
      <c r="CG357" t="inlineStr">
        <is>
          <t/>
        </is>
      </c>
      <c r="CH357" t="inlineStr">
        <is>
          <t/>
        </is>
      </c>
      <c r="CI357" t="inlineStr">
        <is>
          <t/>
        </is>
      </c>
      <c r="CJ357" t="inlineStr">
        <is>
          <t/>
        </is>
      </c>
      <c r="CK357" t="inlineStr">
        <is>
          <t/>
        </is>
      </c>
      <c r="CL357" t="inlineStr">
        <is>
          <t/>
        </is>
      </c>
      <c r="CM357" t="inlineStr">
        <is>
          <t/>
        </is>
      </c>
      <c r="CN357" s="2" t="inlineStr">
        <is>
          <t>antropogene emisije TGP iz virov|
antropogene emisije iz virov</t>
        </is>
      </c>
      <c r="CO357" s="2" t="inlineStr">
        <is>
          <t>3|
3</t>
        </is>
      </c>
      <c r="CP357" s="2" t="inlineStr">
        <is>
          <t xml:space="preserve">|
</t>
        </is>
      </c>
      <c r="CQ357" t="inlineStr">
        <is>
          <t/>
        </is>
      </c>
      <c r="CR357" t="inlineStr">
        <is>
          <t/>
        </is>
      </c>
      <c r="CS357" t="inlineStr">
        <is>
          <t/>
        </is>
      </c>
      <c r="CT357" t="inlineStr">
        <is>
          <t/>
        </is>
      </c>
      <c r="CU357" t="inlineStr">
        <is>
          <t/>
        </is>
      </c>
    </row>
    <row r="358">
      <c r="A358" s="1" t="str">
        <f>HYPERLINK("https://iate.europa.eu/entry/result/3599707/all", "3599707")</f>
        <v>3599707</v>
      </c>
      <c r="B358" t="inlineStr">
        <is>
          <t>ENVIRONMENT;PRODUCTION, TECHNOLOGY AND RESEARCH</t>
        </is>
      </c>
      <c r="C358" t="inlineStr">
        <is>
          <t>ENVIRONMENT|environmental policy|climate change policy|emission trading|EU Emissions Trading Scheme;PRODUCTION, TECHNOLOGY AND RESEARCH|technology and technical regulations|biotechnology|biomass</t>
        </is>
      </c>
      <c r="D358" t="inlineStr">
        <is>
          <t/>
        </is>
      </c>
      <c r="E358" t="inlineStr">
        <is>
          <t/>
        </is>
      </c>
      <c r="F358" t="inlineStr">
        <is>
          <t/>
        </is>
      </c>
      <c r="G358" t="inlineStr">
        <is>
          <t/>
        </is>
      </c>
      <c r="H358" t="inlineStr">
        <is>
          <t/>
        </is>
      </c>
      <c r="I358" t="inlineStr">
        <is>
          <t/>
        </is>
      </c>
      <c r="J358" t="inlineStr">
        <is>
          <t/>
        </is>
      </c>
      <c r="K358" t="inlineStr">
        <is>
          <t/>
        </is>
      </c>
      <c r="L358" t="inlineStr">
        <is>
          <t/>
        </is>
      </c>
      <c r="M358" t="inlineStr">
        <is>
          <t/>
        </is>
      </c>
      <c r="N358" t="inlineStr">
        <is>
          <t/>
        </is>
      </c>
      <c r="O358" t="inlineStr">
        <is>
          <t/>
        </is>
      </c>
      <c r="P358" t="inlineStr">
        <is>
          <t/>
        </is>
      </c>
      <c r="Q358" t="inlineStr">
        <is>
          <t/>
        </is>
      </c>
      <c r="R358" t="inlineStr">
        <is>
          <t/>
        </is>
      </c>
      <c r="S358" t="inlineStr">
        <is>
          <t/>
        </is>
      </c>
      <c r="T358" t="inlineStr">
        <is>
          <t/>
        </is>
      </c>
      <c r="U358" t="inlineStr">
        <is>
          <t/>
        </is>
      </c>
      <c r="V358" t="inlineStr">
        <is>
          <t/>
        </is>
      </c>
      <c r="W358" t="inlineStr">
        <is>
          <t/>
        </is>
      </c>
      <c r="X358" s="2" t="inlineStr">
        <is>
          <t>zero-rated biomass combustion</t>
        </is>
      </c>
      <c r="Y358" s="2" t="inlineStr">
        <is>
          <t>3</t>
        </is>
      </c>
      <c r="Z358" s="2" t="inlineStr">
        <is>
          <t/>
        </is>
      </c>
      <c r="AA358" t="inlineStr">
        <is>
          <t>situation where burning of biomass in the installations throughout Europe is considered to be carbon-neutral by the EU ETS scheme</t>
        </is>
      </c>
      <c r="AB358" t="inlineStr">
        <is>
          <t/>
        </is>
      </c>
      <c r="AC358" t="inlineStr">
        <is>
          <t/>
        </is>
      </c>
      <c r="AD358" t="inlineStr">
        <is>
          <t/>
        </is>
      </c>
      <c r="AE358" t="inlineStr">
        <is>
          <t/>
        </is>
      </c>
      <c r="AF358" t="inlineStr">
        <is>
          <t/>
        </is>
      </c>
      <c r="AG358" t="inlineStr">
        <is>
          <t/>
        </is>
      </c>
      <c r="AH358" t="inlineStr">
        <is>
          <t/>
        </is>
      </c>
      <c r="AI358" t="inlineStr">
        <is>
          <t/>
        </is>
      </c>
      <c r="AJ358" t="inlineStr">
        <is>
          <t/>
        </is>
      </c>
      <c r="AK358" t="inlineStr">
        <is>
          <t/>
        </is>
      </c>
      <c r="AL358" t="inlineStr">
        <is>
          <t/>
        </is>
      </c>
      <c r="AM358" t="inlineStr">
        <is>
          <t/>
        </is>
      </c>
      <c r="AN358" t="inlineStr">
        <is>
          <t/>
        </is>
      </c>
      <c r="AO358" t="inlineStr">
        <is>
          <t/>
        </is>
      </c>
      <c r="AP358" t="inlineStr">
        <is>
          <t/>
        </is>
      </c>
      <c r="AQ358" t="inlineStr">
        <is>
          <t/>
        </is>
      </c>
      <c r="AR358" s="2" t="inlineStr">
        <is>
          <t>dóchán bithmhaise nialas‑rátaithe</t>
        </is>
      </c>
      <c r="AS358" s="2" t="inlineStr">
        <is>
          <t>3</t>
        </is>
      </c>
      <c r="AT358" s="2" t="inlineStr">
        <is>
          <t/>
        </is>
      </c>
      <c r="AU358" t="inlineStr">
        <is>
          <t/>
        </is>
      </c>
      <c r="AV358" t="inlineStr">
        <is>
          <t/>
        </is>
      </c>
      <c r="AW358" t="inlineStr">
        <is>
          <t/>
        </is>
      </c>
      <c r="AX358" t="inlineStr">
        <is>
          <t/>
        </is>
      </c>
      <c r="AY358" t="inlineStr">
        <is>
          <t/>
        </is>
      </c>
      <c r="AZ358" t="inlineStr">
        <is>
          <t/>
        </is>
      </c>
      <c r="BA358" t="inlineStr">
        <is>
          <t/>
        </is>
      </c>
      <c r="BB358" t="inlineStr">
        <is>
          <t/>
        </is>
      </c>
      <c r="BC358" t="inlineStr">
        <is>
          <t/>
        </is>
      </c>
      <c r="BD358" t="inlineStr">
        <is>
          <t/>
        </is>
      </c>
      <c r="BE358" t="inlineStr">
        <is>
          <t/>
        </is>
      </c>
      <c r="BF358" t="inlineStr">
        <is>
          <t/>
        </is>
      </c>
      <c r="BG358" t="inlineStr">
        <is>
          <t/>
        </is>
      </c>
      <c r="BH358" t="inlineStr">
        <is>
          <t/>
        </is>
      </c>
      <c r="BI358" t="inlineStr">
        <is>
          <t/>
        </is>
      </c>
      <c r="BJ358" t="inlineStr">
        <is>
          <t/>
        </is>
      </c>
      <c r="BK358" t="inlineStr">
        <is>
          <t/>
        </is>
      </c>
      <c r="BL358" t="inlineStr">
        <is>
          <t/>
        </is>
      </c>
      <c r="BM358" t="inlineStr">
        <is>
          <t/>
        </is>
      </c>
      <c r="BN358" t="inlineStr">
        <is>
          <t/>
        </is>
      </c>
      <c r="BO358" t="inlineStr">
        <is>
          <t/>
        </is>
      </c>
      <c r="BP358" t="inlineStr">
        <is>
          <t/>
        </is>
      </c>
      <c r="BQ358" t="inlineStr">
        <is>
          <t/>
        </is>
      </c>
      <c r="BR358" t="inlineStr">
        <is>
          <t/>
        </is>
      </c>
      <c r="BS358" t="inlineStr">
        <is>
          <t/>
        </is>
      </c>
      <c r="BT358" t="inlineStr">
        <is>
          <t/>
        </is>
      </c>
      <c r="BU358" t="inlineStr">
        <is>
          <t/>
        </is>
      </c>
      <c r="BV358" t="inlineStr">
        <is>
          <t/>
        </is>
      </c>
      <c r="BW358" t="inlineStr">
        <is>
          <t/>
        </is>
      </c>
      <c r="BX358" s="2" t="inlineStr">
        <is>
          <t>spalanie biomasy przy współczynniku zero</t>
        </is>
      </c>
      <c r="BY358" s="2" t="inlineStr">
        <is>
          <t>3</t>
        </is>
      </c>
      <c r="BZ358" s="2" t="inlineStr">
        <is>
          <t/>
        </is>
      </c>
      <c r="CA358" t="inlineStr">
        <is>
          <t/>
        </is>
      </c>
      <c r="CB358" s="2" t="inlineStr">
        <is>
          <t>queima de biomassa com fator de emissão zero</t>
        </is>
      </c>
      <c r="CC358" s="2" t="inlineStr">
        <is>
          <t>3</t>
        </is>
      </c>
      <c r="CD358" s="2" t="inlineStr">
        <is>
          <t/>
        </is>
      </c>
      <c r="CE358" t="inlineStr">
        <is>
          <t>Situação em que a queima de biomassa nas instalações dos Estados-Membros da União Europeia é considerada neutra em carbono, de acordo com o Sistema de Comércio de Licenças de Emissão da União Europeia (CELE).</t>
        </is>
      </c>
      <c r="CF358" t="inlineStr">
        <is>
          <t/>
        </is>
      </c>
      <c r="CG358" t="inlineStr">
        <is>
          <t/>
        </is>
      </c>
      <c r="CH358" t="inlineStr">
        <is>
          <t/>
        </is>
      </c>
      <c r="CI358" t="inlineStr">
        <is>
          <t/>
        </is>
      </c>
      <c r="CJ358" t="inlineStr">
        <is>
          <t/>
        </is>
      </c>
      <c r="CK358" t="inlineStr">
        <is>
          <t/>
        </is>
      </c>
      <c r="CL358" t="inlineStr">
        <is>
          <t/>
        </is>
      </c>
      <c r="CM358" t="inlineStr">
        <is>
          <t/>
        </is>
      </c>
      <c r="CN358" s="2" t="inlineStr">
        <is>
          <t>zgorevanje biomase po ničelni stopnji</t>
        </is>
      </c>
      <c r="CO358" s="2" t="inlineStr">
        <is>
          <t>3</t>
        </is>
      </c>
      <c r="CP358" s="2" t="inlineStr">
        <is>
          <t/>
        </is>
      </c>
      <c r="CQ358" t="inlineStr">
        <is>
          <t>stanje, v katerem se zgorevanje biomase v napravah po vsej Evropi v sistemu EU ETS šteje za ogljično nevtralno</t>
        </is>
      </c>
      <c r="CR358" t="inlineStr">
        <is>
          <t/>
        </is>
      </c>
      <c r="CS358" t="inlineStr">
        <is>
          <t/>
        </is>
      </c>
      <c r="CT358" t="inlineStr">
        <is>
          <t/>
        </is>
      </c>
      <c r="CU358" t="inlineStr">
        <is>
          <t/>
        </is>
      </c>
    </row>
    <row r="359">
      <c r="A359" s="1" t="str">
        <f>HYPERLINK("https://iate.europa.eu/entry/result/3599706/all", "3599706")</f>
        <v>3599706</v>
      </c>
      <c r="B359" t="inlineStr">
        <is>
          <t>ENVIRONMENT</t>
        </is>
      </c>
      <c r="C359" t="inlineStr">
        <is>
          <t>ENVIRONMENT|environmental policy|climate change policy|emission trading|EU Emissions Trading Scheme</t>
        </is>
      </c>
      <c r="D359" t="inlineStr">
        <is>
          <t/>
        </is>
      </c>
      <c r="E359" t="inlineStr">
        <is>
          <t/>
        </is>
      </c>
      <c r="F359" t="inlineStr">
        <is>
          <t/>
        </is>
      </c>
      <c r="G359" t="inlineStr">
        <is>
          <t/>
        </is>
      </c>
      <c r="H359" t="inlineStr">
        <is>
          <t/>
        </is>
      </c>
      <c r="I359" t="inlineStr">
        <is>
          <t/>
        </is>
      </c>
      <c r="J359" t="inlineStr">
        <is>
          <t/>
        </is>
      </c>
      <c r="K359" t="inlineStr">
        <is>
          <t/>
        </is>
      </c>
      <c r="L359" t="inlineStr">
        <is>
          <t/>
        </is>
      </c>
      <c r="M359" t="inlineStr">
        <is>
          <t/>
        </is>
      </c>
      <c r="N359" t="inlineStr">
        <is>
          <t/>
        </is>
      </c>
      <c r="O359" t="inlineStr">
        <is>
          <t/>
        </is>
      </c>
      <c r="P359" t="inlineStr">
        <is>
          <t/>
        </is>
      </c>
      <c r="Q359" t="inlineStr">
        <is>
          <t/>
        </is>
      </c>
      <c r="R359" t="inlineStr">
        <is>
          <t/>
        </is>
      </c>
      <c r="S359" t="inlineStr">
        <is>
          <t/>
        </is>
      </c>
      <c r="T359" t="inlineStr">
        <is>
          <t/>
        </is>
      </c>
      <c r="U359" t="inlineStr">
        <is>
          <t/>
        </is>
      </c>
      <c r="V359" t="inlineStr">
        <is>
          <t/>
        </is>
      </c>
      <c r="W359" t="inlineStr">
        <is>
          <t/>
        </is>
      </c>
      <c r="X359" s="2" t="inlineStr">
        <is>
          <t>free allocation buffer</t>
        </is>
      </c>
      <c r="Y359" s="2" t="inlineStr">
        <is>
          <t>3</t>
        </is>
      </c>
      <c r="Z359" s="2" t="inlineStr">
        <is>
          <t/>
        </is>
      </c>
      <c r="AA359" t="inlineStr">
        <is>
          <t/>
        </is>
      </c>
      <c r="AB359" t="inlineStr">
        <is>
          <t/>
        </is>
      </c>
      <c r="AC359" t="inlineStr">
        <is>
          <t/>
        </is>
      </c>
      <c r="AD359" t="inlineStr">
        <is>
          <t/>
        </is>
      </c>
      <c r="AE359" t="inlineStr">
        <is>
          <t/>
        </is>
      </c>
      <c r="AF359" t="inlineStr">
        <is>
          <t/>
        </is>
      </c>
      <c r="AG359" t="inlineStr">
        <is>
          <t/>
        </is>
      </c>
      <c r="AH359" t="inlineStr">
        <is>
          <t/>
        </is>
      </c>
      <c r="AI359" t="inlineStr">
        <is>
          <t/>
        </is>
      </c>
      <c r="AJ359" t="inlineStr">
        <is>
          <t/>
        </is>
      </c>
      <c r="AK359" t="inlineStr">
        <is>
          <t/>
        </is>
      </c>
      <c r="AL359" t="inlineStr">
        <is>
          <t/>
        </is>
      </c>
      <c r="AM359" t="inlineStr">
        <is>
          <t/>
        </is>
      </c>
      <c r="AN359" t="inlineStr">
        <is>
          <t/>
        </is>
      </c>
      <c r="AO359" t="inlineStr">
        <is>
          <t/>
        </is>
      </c>
      <c r="AP359" t="inlineStr">
        <is>
          <t/>
        </is>
      </c>
      <c r="AQ359" t="inlineStr">
        <is>
          <t/>
        </is>
      </c>
      <c r="AR359" s="2" t="inlineStr">
        <is>
          <t>maolán leithdháiltí saor in aisce</t>
        </is>
      </c>
      <c r="AS359" s="2" t="inlineStr">
        <is>
          <t>3</t>
        </is>
      </c>
      <c r="AT359" s="2" t="inlineStr">
        <is>
          <t/>
        </is>
      </c>
      <c r="AU359" t="inlineStr">
        <is>
          <t/>
        </is>
      </c>
      <c r="AV359" t="inlineStr">
        <is>
          <t/>
        </is>
      </c>
      <c r="AW359" t="inlineStr">
        <is>
          <t/>
        </is>
      </c>
      <c r="AX359" t="inlineStr">
        <is>
          <t/>
        </is>
      </c>
      <c r="AY359" t="inlineStr">
        <is>
          <t/>
        </is>
      </c>
      <c r="AZ359" t="inlineStr">
        <is>
          <t/>
        </is>
      </c>
      <c r="BA359" t="inlineStr">
        <is>
          <t/>
        </is>
      </c>
      <c r="BB359" t="inlineStr">
        <is>
          <t/>
        </is>
      </c>
      <c r="BC359" t="inlineStr">
        <is>
          <t/>
        </is>
      </c>
      <c r="BD359" t="inlineStr">
        <is>
          <t/>
        </is>
      </c>
      <c r="BE359" t="inlineStr">
        <is>
          <t/>
        </is>
      </c>
      <c r="BF359" t="inlineStr">
        <is>
          <t/>
        </is>
      </c>
      <c r="BG359" t="inlineStr">
        <is>
          <t/>
        </is>
      </c>
      <c r="BH359" t="inlineStr">
        <is>
          <t/>
        </is>
      </c>
      <c r="BI359" t="inlineStr">
        <is>
          <t/>
        </is>
      </c>
      <c r="BJ359" t="inlineStr">
        <is>
          <t/>
        </is>
      </c>
      <c r="BK359" t="inlineStr">
        <is>
          <t/>
        </is>
      </c>
      <c r="BL359" t="inlineStr">
        <is>
          <t/>
        </is>
      </c>
      <c r="BM359" t="inlineStr">
        <is>
          <t/>
        </is>
      </c>
      <c r="BN359" t="inlineStr">
        <is>
          <t/>
        </is>
      </c>
      <c r="BO359" t="inlineStr">
        <is>
          <t/>
        </is>
      </c>
      <c r="BP359" t="inlineStr">
        <is>
          <t/>
        </is>
      </c>
      <c r="BQ359" t="inlineStr">
        <is>
          <t/>
        </is>
      </c>
      <c r="BR359" t="inlineStr">
        <is>
          <t/>
        </is>
      </c>
      <c r="BS359" t="inlineStr">
        <is>
          <t/>
        </is>
      </c>
      <c r="BT359" t="inlineStr">
        <is>
          <t/>
        </is>
      </c>
      <c r="BU359" t="inlineStr">
        <is>
          <t/>
        </is>
      </c>
      <c r="BV359" t="inlineStr">
        <is>
          <t/>
        </is>
      </c>
      <c r="BW359" t="inlineStr">
        <is>
          <t/>
        </is>
      </c>
      <c r="BX359" s="2" t="inlineStr">
        <is>
          <t>bufor przydziału bezpłatnych uprawnień</t>
        </is>
      </c>
      <c r="BY359" s="2" t="inlineStr">
        <is>
          <t>3</t>
        </is>
      </c>
      <c r="BZ359" s="2" t="inlineStr">
        <is>
          <t/>
        </is>
      </c>
      <c r="CA359" t="inlineStr">
        <is>
          <t/>
        </is>
      </c>
      <c r="CB359" s="2" t="inlineStr">
        <is>
          <t>reserva para a atribuição de licenças a título gratuito</t>
        </is>
      </c>
      <c r="CC359" s="2" t="inlineStr">
        <is>
          <t>3</t>
        </is>
      </c>
      <c r="CD359" s="2" t="inlineStr">
        <is>
          <t/>
        </is>
      </c>
      <c r="CE359" t="inlineStr">
        <is>
          <t/>
        </is>
      </c>
      <c r="CF359" t="inlineStr">
        <is>
          <t/>
        </is>
      </c>
      <c r="CG359" t="inlineStr">
        <is>
          <t/>
        </is>
      </c>
      <c r="CH359" t="inlineStr">
        <is>
          <t/>
        </is>
      </c>
      <c r="CI359" t="inlineStr">
        <is>
          <t/>
        </is>
      </c>
      <c r="CJ359" t="inlineStr">
        <is>
          <t/>
        </is>
      </c>
      <c r="CK359" t="inlineStr">
        <is>
          <t/>
        </is>
      </c>
      <c r="CL359" t="inlineStr">
        <is>
          <t/>
        </is>
      </c>
      <c r="CM359" t="inlineStr">
        <is>
          <t/>
        </is>
      </c>
      <c r="CN359" s="2" t="inlineStr">
        <is>
          <t>rezerva za brezplačno dodelitev</t>
        </is>
      </c>
      <c r="CO359" s="2" t="inlineStr">
        <is>
          <t>3</t>
        </is>
      </c>
      <c r="CP359" s="2" t="inlineStr">
        <is>
          <t/>
        </is>
      </c>
      <c r="CQ359" t="inlineStr">
        <is>
          <t/>
        </is>
      </c>
      <c r="CR359" t="inlineStr">
        <is>
          <t/>
        </is>
      </c>
      <c r="CS359" t="inlineStr">
        <is>
          <t/>
        </is>
      </c>
      <c r="CT359" t="inlineStr">
        <is>
          <t/>
        </is>
      </c>
      <c r="CU359" t="inlineStr">
        <is>
          <t/>
        </is>
      </c>
    </row>
    <row r="360">
      <c r="A360" s="1" t="str">
        <f>HYPERLINK("https://iate.europa.eu/entry/result/3599701/all", "3599701")</f>
        <v>3599701</v>
      </c>
      <c r="B360" t="inlineStr">
        <is>
          <t>ENVIRONMENT</t>
        </is>
      </c>
      <c r="C360" t="inlineStr">
        <is>
          <t>ENVIRONMENT|environmental policy|climate change policy</t>
        </is>
      </c>
      <c r="D360" t="inlineStr">
        <is>
          <t/>
        </is>
      </c>
      <c r="E360" t="inlineStr">
        <is>
          <t/>
        </is>
      </c>
      <c r="F360" t="inlineStr">
        <is>
          <t/>
        </is>
      </c>
      <c r="G360" t="inlineStr">
        <is>
          <t/>
        </is>
      </c>
      <c r="H360" t="inlineStr">
        <is>
          <t/>
        </is>
      </c>
      <c r="I360" t="inlineStr">
        <is>
          <t/>
        </is>
      </c>
      <c r="J360" t="inlineStr">
        <is>
          <t/>
        </is>
      </c>
      <c r="K360" t="inlineStr">
        <is>
          <t/>
        </is>
      </c>
      <c r="L360" t="inlineStr">
        <is>
          <t/>
        </is>
      </c>
      <c r="M360" t="inlineStr">
        <is>
          <t/>
        </is>
      </c>
      <c r="N360" t="inlineStr">
        <is>
          <t/>
        </is>
      </c>
      <c r="O360" t="inlineStr">
        <is>
          <t/>
        </is>
      </c>
      <c r="P360" t="inlineStr">
        <is>
          <t/>
        </is>
      </c>
      <c r="Q360" t="inlineStr">
        <is>
          <t/>
        </is>
      </c>
      <c r="R360" t="inlineStr">
        <is>
          <t/>
        </is>
      </c>
      <c r="S360" t="inlineStr">
        <is>
          <t/>
        </is>
      </c>
      <c r="T360" t="inlineStr">
        <is>
          <t/>
        </is>
      </c>
      <c r="U360" t="inlineStr">
        <is>
          <t/>
        </is>
      </c>
      <c r="V360" t="inlineStr">
        <is>
          <t/>
        </is>
      </c>
      <c r="W360" t="inlineStr">
        <is>
          <t/>
        </is>
      </c>
      <c r="X360" s="2" t="inlineStr">
        <is>
          <t>EU Reference Scenario</t>
        </is>
      </c>
      <c r="Y360" s="2" t="inlineStr">
        <is>
          <t>3</t>
        </is>
      </c>
      <c r="Z360" s="2" t="inlineStr">
        <is>
          <t/>
        </is>
      </c>
      <c r="AA360" t="inlineStr">
        <is>
          <t>one of the European Commission's key analysis tools in the areas of 
energy, transport and climate action that allows policy-makers to analyse
 the long-term economic, energy, climate and transport outlook based on 
the current policy framework</t>
        </is>
      </c>
      <c r="AB360" t="inlineStr">
        <is>
          <t/>
        </is>
      </c>
      <c r="AC360" t="inlineStr">
        <is>
          <t/>
        </is>
      </c>
      <c r="AD360" t="inlineStr">
        <is>
          <t/>
        </is>
      </c>
      <c r="AE360" t="inlineStr">
        <is>
          <t/>
        </is>
      </c>
      <c r="AF360" t="inlineStr">
        <is>
          <t/>
        </is>
      </c>
      <c r="AG360" t="inlineStr">
        <is>
          <t/>
        </is>
      </c>
      <c r="AH360" t="inlineStr">
        <is>
          <t/>
        </is>
      </c>
      <c r="AI360" t="inlineStr">
        <is>
          <t/>
        </is>
      </c>
      <c r="AJ360" t="inlineStr">
        <is>
          <t/>
        </is>
      </c>
      <c r="AK360" t="inlineStr">
        <is>
          <t/>
        </is>
      </c>
      <c r="AL360" t="inlineStr">
        <is>
          <t/>
        </is>
      </c>
      <c r="AM360" t="inlineStr">
        <is>
          <t/>
        </is>
      </c>
      <c r="AN360" t="inlineStr">
        <is>
          <t/>
        </is>
      </c>
      <c r="AO360" t="inlineStr">
        <is>
          <t/>
        </is>
      </c>
      <c r="AP360" t="inlineStr">
        <is>
          <t/>
        </is>
      </c>
      <c r="AQ360" t="inlineStr">
        <is>
          <t/>
        </is>
      </c>
      <c r="AR360" s="2" t="inlineStr">
        <is>
          <t>Cás Tagartha AE</t>
        </is>
      </c>
      <c r="AS360" s="2" t="inlineStr">
        <is>
          <t>3</t>
        </is>
      </c>
      <c r="AT360" s="2" t="inlineStr">
        <is>
          <t/>
        </is>
      </c>
      <c r="AU360" t="inlineStr">
        <is>
          <t/>
        </is>
      </c>
      <c r="AV360" t="inlineStr">
        <is>
          <t/>
        </is>
      </c>
      <c r="AW360" t="inlineStr">
        <is>
          <t/>
        </is>
      </c>
      <c r="AX360" t="inlineStr">
        <is>
          <t/>
        </is>
      </c>
      <c r="AY360" t="inlineStr">
        <is>
          <t/>
        </is>
      </c>
      <c r="AZ360" s="2" t="inlineStr">
        <is>
          <t>uniós referencia-forgatókönyv</t>
        </is>
      </c>
      <c r="BA360" s="2" t="inlineStr">
        <is>
          <t>3</t>
        </is>
      </c>
      <c r="BB360" s="2" t="inlineStr">
        <is>
          <t/>
        </is>
      </c>
      <c r="BC360" t="inlineStr">
        <is>
          <t>az Európai
Bizottságnak az energiaügyi, a közlekedési és az éghajlatvédelmi intézkedések
területén alkalmazott egyik legfontosabb elemzési eszköze, amelynek
segítségével a politikai döntéshozók a hatályos szakpolitikai keret alapján megvizsgálhatják
a hosszú távú gazdasági, energiaügyi, éghajlat-, illetve közlekedéspolitikai
kilátásokat</t>
        </is>
      </c>
      <c r="BD360" t="inlineStr">
        <is>
          <t/>
        </is>
      </c>
      <c r="BE360" t="inlineStr">
        <is>
          <t/>
        </is>
      </c>
      <c r="BF360" t="inlineStr">
        <is>
          <t/>
        </is>
      </c>
      <c r="BG360" t="inlineStr">
        <is>
          <t/>
        </is>
      </c>
      <c r="BH360" t="inlineStr">
        <is>
          <t/>
        </is>
      </c>
      <c r="BI360" t="inlineStr">
        <is>
          <t/>
        </is>
      </c>
      <c r="BJ360" t="inlineStr">
        <is>
          <t/>
        </is>
      </c>
      <c r="BK360" t="inlineStr">
        <is>
          <t/>
        </is>
      </c>
      <c r="BL360" t="inlineStr">
        <is>
          <t/>
        </is>
      </c>
      <c r="BM360" t="inlineStr">
        <is>
          <t/>
        </is>
      </c>
      <c r="BN360" t="inlineStr">
        <is>
          <t/>
        </is>
      </c>
      <c r="BO360" t="inlineStr">
        <is>
          <t/>
        </is>
      </c>
      <c r="BP360" t="inlineStr">
        <is>
          <t/>
        </is>
      </c>
      <c r="BQ360" t="inlineStr">
        <is>
          <t/>
        </is>
      </c>
      <c r="BR360" t="inlineStr">
        <is>
          <t/>
        </is>
      </c>
      <c r="BS360" t="inlineStr">
        <is>
          <t/>
        </is>
      </c>
      <c r="BT360" t="inlineStr">
        <is>
          <t/>
        </is>
      </c>
      <c r="BU360" t="inlineStr">
        <is>
          <t/>
        </is>
      </c>
      <c r="BV360" t="inlineStr">
        <is>
          <t/>
        </is>
      </c>
      <c r="BW360" t="inlineStr">
        <is>
          <t/>
        </is>
      </c>
      <c r="BX360" s="2" t="inlineStr">
        <is>
          <t>unijny scenariusz odniesienia</t>
        </is>
      </c>
      <c r="BY360" s="2" t="inlineStr">
        <is>
          <t>3</t>
        </is>
      </c>
      <c r="BZ360" s="2" t="inlineStr">
        <is>
          <t/>
        </is>
      </c>
      <c r="CA360" t="inlineStr">
        <is>
          <t/>
        </is>
      </c>
      <c r="CB360" s="2" t="inlineStr">
        <is>
          <t>cenário de referência da UE</t>
        </is>
      </c>
      <c r="CC360" s="2" t="inlineStr">
        <is>
          <t>3</t>
        </is>
      </c>
      <c r="CD360" s="2" t="inlineStr">
        <is>
          <t/>
        </is>
      </c>
      <c r="CE360" t="inlineStr">
        <is>
          <t>Um dos principais instrumentos de análise da Comissão Europeia nos domínios da energia, dos transportes e da ação climática, que permite aos decisores políticos analisar as perspetivas a longo prazo em termos económicos, energéticos, climáticos e de transportes, com base no atual quadro político.</t>
        </is>
      </c>
      <c r="CF360" t="inlineStr">
        <is>
          <t/>
        </is>
      </c>
      <c r="CG360" t="inlineStr">
        <is>
          <t/>
        </is>
      </c>
      <c r="CH360" t="inlineStr">
        <is>
          <t/>
        </is>
      </c>
      <c r="CI360" t="inlineStr">
        <is>
          <t/>
        </is>
      </c>
      <c r="CJ360" t="inlineStr">
        <is>
          <t/>
        </is>
      </c>
      <c r="CK360" t="inlineStr">
        <is>
          <t/>
        </is>
      </c>
      <c r="CL360" t="inlineStr">
        <is>
          <t/>
        </is>
      </c>
      <c r="CM360" t="inlineStr">
        <is>
          <t/>
        </is>
      </c>
      <c r="CN360" s="2" t="inlineStr">
        <is>
          <t>referenčni scenarij EU</t>
        </is>
      </c>
      <c r="CO360" s="2" t="inlineStr">
        <is>
          <t>3</t>
        </is>
      </c>
      <c r="CP360" s="2" t="inlineStr">
        <is>
          <t/>
        </is>
      </c>
      <c r="CQ360" t="inlineStr">
        <is>
          <t/>
        </is>
      </c>
      <c r="CR360" t="inlineStr">
        <is>
          <t/>
        </is>
      </c>
      <c r="CS360" t="inlineStr">
        <is>
          <t/>
        </is>
      </c>
      <c r="CT360" t="inlineStr">
        <is>
          <t/>
        </is>
      </c>
      <c r="CU360" t="inlineStr">
        <is>
          <t/>
        </is>
      </c>
    </row>
    <row r="361">
      <c r="A361" s="1" t="str">
        <f>HYPERLINK("https://iate.europa.eu/entry/result/3599700/all", "3599700")</f>
        <v>3599700</v>
      </c>
      <c r="B361" t="inlineStr">
        <is>
          <t>ECONOMICS;ENVIRONMENT</t>
        </is>
      </c>
      <c r="C361" t="inlineStr">
        <is>
          <t>ECONOMICS|economic policy|economic support|investment aid;ENVIRONMENT|environmental policy|climate change policy|reduction of gas emissions</t>
        </is>
      </c>
      <c r="D361" t="inlineStr">
        <is>
          <t/>
        </is>
      </c>
      <c r="E361" t="inlineStr">
        <is>
          <t/>
        </is>
      </c>
      <c r="F361" t="inlineStr">
        <is>
          <t/>
        </is>
      </c>
      <c r="G361" t="inlineStr">
        <is>
          <t/>
        </is>
      </c>
      <c r="H361" t="inlineStr">
        <is>
          <t/>
        </is>
      </c>
      <c r="I361" t="inlineStr">
        <is>
          <t/>
        </is>
      </c>
      <c r="J361" t="inlineStr">
        <is>
          <t/>
        </is>
      </c>
      <c r="K361" t="inlineStr">
        <is>
          <t/>
        </is>
      </c>
      <c r="L361" t="inlineStr">
        <is>
          <t/>
        </is>
      </c>
      <c r="M361" t="inlineStr">
        <is>
          <t/>
        </is>
      </c>
      <c r="N361" t="inlineStr">
        <is>
          <t/>
        </is>
      </c>
      <c r="O361" t="inlineStr">
        <is>
          <t/>
        </is>
      </c>
      <c r="P361" t="inlineStr">
        <is>
          <t/>
        </is>
      </c>
      <c r="Q361" t="inlineStr">
        <is>
          <t/>
        </is>
      </c>
      <c r="R361" t="inlineStr">
        <is>
          <t/>
        </is>
      </c>
      <c r="S361" t="inlineStr">
        <is>
          <t/>
        </is>
      </c>
      <c r="T361" t="inlineStr">
        <is>
          <t/>
        </is>
      </c>
      <c r="U361" t="inlineStr">
        <is>
          <t/>
        </is>
      </c>
      <c r="V361" t="inlineStr">
        <is>
          <t/>
        </is>
      </c>
      <c r="W361" t="inlineStr">
        <is>
          <t/>
        </is>
      </c>
      <c r="X361" s="2" t="inlineStr">
        <is>
          <t>low-carbon funding mechanism</t>
        </is>
      </c>
      <c r="Y361" s="2" t="inlineStr">
        <is>
          <t>3</t>
        </is>
      </c>
      <c r="Z361" s="2" t="inlineStr">
        <is>
          <t/>
        </is>
      </c>
      <c r="AA361" t="inlineStr">
        <is>
          <t/>
        </is>
      </c>
      <c r="AB361" t="inlineStr">
        <is>
          <t/>
        </is>
      </c>
      <c r="AC361" t="inlineStr">
        <is>
          <t/>
        </is>
      </c>
      <c r="AD361" t="inlineStr">
        <is>
          <t/>
        </is>
      </c>
      <c r="AE361" t="inlineStr">
        <is>
          <t/>
        </is>
      </c>
      <c r="AF361" s="2" t="inlineStr">
        <is>
          <t>süsinikdioksiidiheite vähendamist toetav rahastamismehhanism</t>
        </is>
      </c>
      <c r="AG361" s="2" t="inlineStr">
        <is>
          <t>3</t>
        </is>
      </c>
      <c r="AH361" s="2" t="inlineStr">
        <is>
          <t/>
        </is>
      </c>
      <c r="AI361" t="inlineStr">
        <is>
          <t/>
        </is>
      </c>
      <c r="AJ361" t="inlineStr">
        <is>
          <t/>
        </is>
      </c>
      <c r="AK361" t="inlineStr">
        <is>
          <t/>
        </is>
      </c>
      <c r="AL361" t="inlineStr">
        <is>
          <t/>
        </is>
      </c>
      <c r="AM361" t="inlineStr">
        <is>
          <t/>
        </is>
      </c>
      <c r="AN361" t="inlineStr">
        <is>
          <t/>
        </is>
      </c>
      <c r="AO361" t="inlineStr">
        <is>
          <t/>
        </is>
      </c>
      <c r="AP361" t="inlineStr">
        <is>
          <t/>
        </is>
      </c>
      <c r="AQ361" t="inlineStr">
        <is>
          <t/>
        </is>
      </c>
      <c r="AR361" s="2" t="inlineStr">
        <is>
          <t>sásra cistiúcháin ísealcharbóin</t>
        </is>
      </c>
      <c r="AS361" s="2" t="inlineStr">
        <is>
          <t>3</t>
        </is>
      </c>
      <c r="AT361" s="2" t="inlineStr">
        <is>
          <t/>
        </is>
      </c>
      <c r="AU361" t="inlineStr">
        <is>
          <t/>
        </is>
      </c>
      <c r="AV361" t="inlineStr">
        <is>
          <t/>
        </is>
      </c>
      <c r="AW361" t="inlineStr">
        <is>
          <t/>
        </is>
      </c>
      <c r="AX361" t="inlineStr">
        <is>
          <t/>
        </is>
      </c>
      <c r="AY361" t="inlineStr">
        <is>
          <t/>
        </is>
      </c>
      <c r="AZ361" t="inlineStr">
        <is>
          <t/>
        </is>
      </c>
      <c r="BA361" t="inlineStr">
        <is>
          <t/>
        </is>
      </c>
      <c r="BB361" t="inlineStr">
        <is>
          <t/>
        </is>
      </c>
      <c r="BC361" t="inlineStr">
        <is>
          <t/>
        </is>
      </c>
      <c r="BD361" t="inlineStr">
        <is>
          <t/>
        </is>
      </c>
      <c r="BE361" t="inlineStr">
        <is>
          <t/>
        </is>
      </c>
      <c r="BF361" t="inlineStr">
        <is>
          <t/>
        </is>
      </c>
      <c r="BG361" t="inlineStr">
        <is>
          <t/>
        </is>
      </c>
      <c r="BH361" t="inlineStr">
        <is>
          <t/>
        </is>
      </c>
      <c r="BI361" t="inlineStr">
        <is>
          <t/>
        </is>
      </c>
      <c r="BJ361" t="inlineStr">
        <is>
          <t/>
        </is>
      </c>
      <c r="BK361" t="inlineStr">
        <is>
          <t/>
        </is>
      </c>
      <c r="BL361" t="inlineStr">
        <is>
          <t/>
        </is>
      </c>
      <c r="BM361" t="inlineStr">
        <is>
          <t/>
        </is>
      </c>
      <c r="BN361" t="inlineStr">
        <is>
          <t/>
        </is>
      </c>
      <c r="BO361" t="inlineStr">
        <is>
          <t/>
        </is>
      </c>
      <c r="BP361" t="inlineStr">
        <is>
          <t/>
        </is>
      </c>
      <c r="BQ361" t="inlineStr">
        <is>
          <t/>
        </is>
      </c>
      <c r="BR361" t="inlineStr">
        <is>
          <t/>
        </is>
      </c>
      <c r="BS361" t="inlineStr">
        <is>
          <t/>
        </is>
      </c>
      <c r="BT361" t="inlineStr">
        <is>
          <t/>
        </is>
      </c>
      <c r="BU361" t="inlineStr">
        <is>
          <t/>
        </is>
      </c>
      <c r="BV361" t="inlineStr">
        <is>
          <t/>
        </is>
      </c>
      <c r="BW361" t="inlineStr">
        <is>
          <t/>
        </is>
      </c>
      <c r="BX361" s="2" t="inlineStr">
        <is>
          <t>mechanizm finansowania rozwiązań niskoemisyjnych</t>
        </is>
      </c>
      <c r="BY361" s="2" t="inlineStr">
        <is>
          <t>3</t>
        </is>
      </c>
      <c r="BZ361" s="2" t="inlineStr">
        <is>
          <t/>
        </is>
      </c>
      <c r="CA361" t="inlineStr">
        <is>
          <t/>
        </is>
      </c>
      <c r="CB361" s="2" t="inlineStr">
        <is>
          <t>mecanismo de financiamento para alcançar uma economia hipocarbónica</t>
        </is>
      </c>
      <c r="CC361" s="2" t="inlineStr">
        <is>
          <t>3</t>
        </is>
      </c>
      <c r="CD361" s="2" t="inlineStr">
        <is>
          <t/>
        </is>
      </c>
      <c r="CE361" t="inlineStr">
        <is>
          <t/>
        </is>
      </c>
      <c r="CF361" t="inlineStr">
        <is>
          <t/>
        </is>
      </c>
      <c r="CG361" t="inlineStr">
        <is>
          <t/>
        </is>
      </c>
      <c r="CH361" t="inlineStr">
        <is>
          <t/>
        </is>
      </c>
      <c r="CI361" t="inlineStr">
        <is>
          <t/>
        </is>
      </c>
      <c r="CJ361" t="inlineStr">
        <is>
          <t/>
        </is>
      </c>
      <c r="CK361" t="inlineStr">
        <is>
          <t/>
        </is>
      </c>
      <c r="CL361" t="inlineStr">
        <is>
          <t/>
        </is>
      </c>
      <c r="CM361" t="inlineStr">
        <is>
          <t/>
        </is>
      </c>
      <c r="CN361" s="2" t="inlineStr">
        <is>
          <t>mehanizem za sofinanciranje nizkoogljičnih tehnologij</t>
        </is>
      </c>
      <c r="CO361" s="2" t="inlineStr">
        <is>
          <t>3</t>
        </is>
      </c>
      <c r="CP361" s="2" t="inlineStr">
        <is>
          <t/>
        </is>
      </c>
      <c r="CQ361" t="inlineStr">
        <is>
          <t/>
        </is>
      </c>
      <c r="CR361" t="inlineStr">
        <is>
          <t/>
        </is>
      </c>
      <c r="CS361" t="inlineStr">
        <is>
          <t/>
        </is>
      </c>
      <c r="CT361" t="inlineStr">
        <is>
          <t/>
        </is>
      </c>
      <c r="CU361" t="inlineStr">
        <is>
          <t/>
        </is>
      </c>
    </row>
    <row r="362">
      <c r="A362" s="1" t="str">
        <f>HYPERLINK("https://iate.europa.eu/entry/result/3599696/all", "3599696")</f>
        <v>3599696</v>
      </c>
      <c r="B362" t="inlineStr">
        <is>
          <t>ENVIRONMENT</t>
        </is>
      </c>
      <c r="C362" t="inlineStr">
        <is>
          <t>ENVIRONMENT|environmental policy|climate change policy|emission trading|EU Emissions Trading Scheme</t>
        </is>
      </c>
      <c r="D362" t="inlineStr">
        <is>
          <t/>
        </is>
      </c>
      <c r="E362" t="inlineStr">
        <is>
          <t/>
        </is>
      </c>
      <c r="F362" t="inlineStr">
        <is>
          <t/>
        </is>
      </c>
      <c r="G362" t="inlineStr">
        <is>
          <t/>
        </is>
      </c>
      <c r="H362" t="inlineStr">
        <is>
          <t/>
        </is>
      </c>
      <c r="I362" t="inlineStr">
        <is>
          <t/>
        </is>
      </c>
      <c r="J362" t="inlineStr">
        <is>
          <t/>
        </is>
      </c>
      <c r="K362" t="inlineStr">
        <is>
          <t/>
        </is>
      </c>
      <c r="L362" t="inlineStr">
        <is>
          <t/>
        </is>
      </c>
      <c r="M362" t="inlineStr">
        <is>
          <t/>
        </is>
      </c>
      <c r="N362" t="inlineStr">
        <is>
          <t/>
        </is>
      </c>
      <c r="O362" t="inlineStr">
        <is>
          <t/>
        </is>
      </c>
      <c r="P362" t="inlineStr">
        <is>
          <t/>
        </is>
      </c>
      <c r="Q362" t="inlineStr">
        <is>
          <t/>
        </is>
      </c>
      <c r="R362" t="inlineStr">
        <is>
          <t/>
        </is>
      </c>
      <c r="S362" t="inlineStr">
        <is>
          <t/>
        </is>
      </c>
      <c r="T362" t="inlineStr">
        <is>
          <t/>
        </is>
      </c>
      <c r="U362" t="inlineStr">
        <is>
          <t/>
        </is>
      </c>
      <c r="V362" t="inlineStr">
        <is>
          <t/>
        </is>
      </c>
      <c r="W362" t="inlineStr">
        <is>
          <t/>
        </is>
      </c>
      <c r="X362" s="2" t="inlineStr">
        <is>
          <t>unallocated allowance</t>
        </is>
      </c>
      <c r="Y362" s="2" t="inlineStr">
        <is>
          <t>3</t>
        </is>
      </c>
      <c r="Z362" s="2" t="inlineStr">
        <is>
          <t/>
        </is>
      </c>
      <c r="AA362" t="inlineStr">
        <is>
          <t>&lt;i&gt;&lt;a href="https://iate.europa.eu/entry/result/3518010/en" target="_blank"&gt;allowance&lt;/a&gt; &lt;/i&gt;not allocated to &lt;a href="https://iate.europa.eu/entry/result/1175110/en" target="_blank"&gt;&lt;i&gt;installations&lt;/i&gt;&lt;/a&gt;because of the application of Article 10a(19) and (20) of Directive 2003/87/EC</t>
        </is>
      </c>
      <c r="AB362" t="inlineStr">
        <is>
          <t/>
        </is>
      </c>
      <c r="AC362" t="inlineStr">
        <is>
          <t/>
        </is>
      </c>
      <c r="AD362" t="inlineStr">
        <is>
          <t/>
        </is>
      </c>
      <c r="AE362" t="inlineStr">
        <is>
          <t/>
        </is>
      </c>
      <c r="AF362" t="inlineStr">
        <is>
          <t/>
        </is>
      </c>
      <c r="AG362" t="inlineStr">
        <is>
          <t/>
        </is>
      </c>
      <c r="AH362" t="inlineStr">
        <is>
          <t/>
        </is>
      </c>
      <c r="AI362" t="inlineStr">
        <is>
          <t/>
        </is>
      </c>
      <c r="AJ362" t="inlineStr">
        <is>
          <t/>
        </is>
      </c>
      <c r="AK362" t="inlineStr">
        <is>
          <t/>
        </is>
      </c>
      <c r="AL362" t="inlineStr">
        <is>
          <t/>
        </is>
      </c>
      <c r="AM362" t="inlineStr">
        <is>
          <t/>
        </is>
      </c>
      <c r="AN362" t="inlineStr">
        <is>
          <t/>
        </is>
      </c>
      <c r="AO362" t="inlineStr">
        <is>
          <t/>
        </is>
      </c>
      <c r="AP362" t="inlineStr">
        <is>
          <t/>
        </is>
      </c>
      <c r="AQ362" t="inlineStr">
        <is>
          <t/>
        </is>
      </c>
      <c r="AR362" s="2" t="inlineStr">
        <is>
          <t>lamháltas neamh-leithdháilte</t>
        </is>
      </c>
      <c r="AS362" s="2" t="inlineStr">
        <is>
          <t>3</t>
        </is>
      </c>
      <c r="AT362" s="2" t="inlineStr">
        <is>
          <t/>
        </is>
      </c>
      <c r="AU362" t="inlineStr">
        <is>
          <t/>
        </is>
      </c>
      <c r="AV362" t="inlineStr">
        <is>
          <t/>
        </is>
      </c>
      <c r="AW362" t="inlineStr">
        <is>
          <t/>
        </is>
      </c>
      <c r="AX362" t="inlineStr">
        <is>
          <t/>
        </is>
      </c>
      <c r="AY362" t="inlineStr">
        <is>
          <t/>
        </is>
      </c>
      <c r="AZ362" t="inlineStr">
        <is>
          <t/>
        </is>
      </c>
      <c r="BA362" t="inlineStr">
        <is>
          <t/>
        </is>
      </c>
      <c r="BB362" t="inlineStr">
        <is>
          <t/>
        </is>
      </c>
      <c r="BC362" t="inlineStr">
        <is>
          <t/>
        </is>
      </c>
      <c r="BD362" t="inlineStr">
        <is>
          <t/>
        </is>
      </c>
      <c r="BE362" t="inlineStr">
        <is>
          <t/>
        </is>
      </c>
      <c r="BF362" t="inlineStr">
        <is>
          <t/>
        </is>
      </c>
      <c r="BG362" t="inlineStr">
        <is>
          <t/>
        </is>
      </c>
      <c r="BH362" t="inlineStr">
        <is>
          <t/>
        </is>
      </c>
      <c r="BI362" t="inlineStr">
        <is>
          <t/>
        </is>
      </c>
      <c r="BJ362" t="inlineStr">
        <is>
          <t/>
        </is>
      </c>
      <c r="BK362" t="inlineStr">
        <is>
          <t/>
        </is>
      </c>
      <c r="BL362" t="inlineStr">
        <is>
          <t/>
        </is>
      </c>
      <c r="BM362" t="inlineStr">
        <is>
          <t/>
        </is>
      </c>
      <c r="BN362" t="inlineStr">
        <is>
          <t/>
        </is>
      </c>
      <c r="BO362" t="inlineStr">
        <is>
          <t/>
        </is>
      </c>
      <c r="BP362" t="inlineStr">
        <is>
          <t/>
        </is>
      </c>
      <c r="BQ362" t="inlineStr">
        <is>
          <t/>
        </is>
      </c>
      <c r="BR362" t="inlineStr">
        <is>
          <t/>
        </is>
      </c>
      <c r="BS362" t="inlineStr">
        <is>
          <t/>
        </is>
      </c>
      <c r="BT362" t="inlineStr">
        <is>
          <t/>
        </is>
      </c>
      <c r="BU362" t="inlineStr">
        <is>
          <t/>
        </is>
      </c>
      <c r="BV362" t="inlineStr">
        <is>
          <t/>
        </is>
      </c>
      <c r="BW362" t="inlineStr">
        <is>
          <t/>
        </is>
      </c>
      <c r="BX362" s="2" t="inlineStr">
        <is>
          <t>nieprzydzielone uprawnienie</t>
        </is>
      </c>
      <c r="BY362" s="2" t="inlineStr">
        <is>
          <t>3</t>
        </is>
      </c>
      <c r="BZ362" s="2" t="inlineStr">
        <is>
          <t/>
        </is>
      </c>
      <c r="CA362" t="inlineStr">
        <is>
          <t/>
        </is>
      </c>
      <c r="CB362" s="2" t="inlineStr">
        <is>
          <t>licença de emissão não atribuída</t>
        </is>
      </c>
      <c r="CC362" s="2" t="inlineStr">
        <is>
          <t>3</t>
        </is>
      </c>
      <c r="CD362" s="2" t="inlineStr">
        <is>
          <t/>
        </is>
      </c>
      <c r="CE362" t="inlineStr">
        <is>
          <t>Licença de emissão não atribuída a instalações em virtude da aplicação do artigo 10.º-A, n.&lt;sup&gt;os&lt;/sup&gt; 19 e 20 da &lt;a href="https://eur-lex.europa.eu/legal-content/PT/TXT/?uri=CELEX%3A32003L0087&amp;amp;from=PT" target="_blank"&gt;Diretiva 2003/87/CE&lt;/a&gt;.</t>
        </is>
      </c>
      <c r="CF362" t="inlineStr">
        <is>
          <t/>
        </is>
      </c>
      <c r="CG362" t="inlineStr">
        <is>
          <t/>
        </is>
      </c>
      <c r="CH362" t="inlineStr">
        <is>
          <t/>
        </is>
      </c>
      <c r="CI362" t="inlineStr">
        <is>
          <t/>
        </is>
      </c>
      <c r="CJ362" t="inlineStr">
        <is>
          <t/>
        </is>
      </c>
      <c r="CK362" t="inlineStr">
        <is>
          <t/>
        </is>
      </c>
      <c r="CL362" t="inlineStr">
        <is>
          <t/>
        </is>
      </c>
      <c r="CM362" t="inlineStr">
        <is>
          <t/>
        </is>
      </c>
      <c r="CN362" s="2" t="inlineStr">
        <is>
          <t>nedodeljena pravica</t>
        </is>
      </c>
      <c r="CO362" s="2" t="inlineStr">
        <is>
          <t>3</t>
        </is>
      </c>
      <c r="CP362" s="2" t="inlineStr">
        <is>
          <t/>
        </is>
      </c>
      <c r="CQ362" t="inlineStr">
        <is>
          <t>&lt;a href="https://iate.europa.eu/entry/result/3518010/sl" target="_blank"&gt;pravica&lt;/a&gt;, ki se ne dodeli &lt;a href="https://iate.europa.eu/entry/result/1175110/sl" target="_blank"&gt;napravam &lt;/a&gt;zaradi uporabe člena 10a(19) in (20) Direktive 2003/87/ES</t>
        </is>
      </c>
      <c r="CR362" t="inlineStr">
        <is>
          <t/>
        </is>
      </c>
      <c r="CS362" t="inlineStr">
        <is>
          <t/>
        </is>
      </c>
      <c r="CT362" t="inlineStr">
        <is>
          <t/>
        </is>
      </c>
      <c r="CU362" t="inlineStr">
        <is>
          <t/>
        </is>
      </c>
    </row>
    <row r="363">
      <c r="A363" s="1" t="str">
        <f>HYPERLINK("https://iate.europa.eu/entry/result/3529360/all", "3529360")</f>
        <v>3529360</v>
      </c>
      <c r="B363" t="inlineStr">
        <is>
          <t>ENVIRONMENT</t>
        </is>
      </c>
      <c r="C363" t="inlineStr">
        <is>
          <t>ENVIRONMENT|environmental policy|climate change policy|emission trading|EU Emissions Trading Scheme</t>
        </is>
      </c>
      <c r="D363" t="inlineStr">
        <is>
          <t/>
        </is>
      </c>
      <c r="E363" t="inlineStr">
        <is>
          <t/>
        </is>
      </c>
      <c r="F363" t="inlineStr">
        <is>
          <t/>
        </is>
      </c>
      <c r="G363" t="inlineStr">
        <is>
          <t/>
        </is>
      </c>
      <c r="H363" t="inlineStr">
        <is>
          <t/>
        </is>
      </c>
      <c r="I363" t="inlineStr">
        <is>
          <t/>
        </is>
      </c>
      <c r="J363" t="inlineStr">
        <is>
          <t/>
        </is>
      </c>
      <c r="K363" t="inlineStr">
        <is>
          <t/>
        </is>
      </c>
      <c r="L363" t="inlineStr">
        <is>
          <t/>
        </is>
      </c>
      <c r="M363" t="inlineStr">
        <is>
          <t/>
        </is>
      </c>
      <c r="N363" t="inlineStr">
        <is>
          <t/>
        </is>
      </c>
      <c r="O363" t="inlineStr">
        <is>
          <t/>
        </is>
      </c>
      <c r="P363" t="inlineStr">
        <is>
          <t/>
        </is>
      </c>
      <c r="Q363" t="inlineStr">
        <is>
          <t/>
        </is>
      </c>
      <c r="R363" t="inlineStr">
        <is>
          <t/>
        </is>
      </c>
      <c r="S363" t="inlineStr">
        <is>
          <t/>
        </is>
      </c>
      <c r="T363" s="2" t="inlineStr">
        <is>
          <t>μήνυμα σχετικά με την τιμή των ανθρακούχων εκπομπών</t>
        </is>
      </c>
      <c r="U363" s="2" t="inlineStr">
        <is>
          <t>3</t>
        </is>
      </c>
      <c r="V363" s="2" t="inlineStr">
        <is>
          <t/>
        </is>
      </c>
      <c r="W363" t="inlineStr">
        <is>
          <t/>
        </is>
      </c>
      <c r="X363" s="2" t="inlineStr">
        <is>
          <t>carbon price signal</t>
        </is>
      </c>
      <c r="Y363" s="2" t="inlineStr">
        <is>
          <t>3</t>
        </is>
      </c>
      <c r="Z363" s="2" t="inlineStr">
        <is>
          <t/>
        </is>
      </c>
      <c r="AA363" t="inlineStr">
        <is>
          <t>economic signal provided by &lt;a href="https://iate.europa.eu/entry/result/3541669/en" target="_blank"&gt;&lt;i&gt;carbon price&lt;/i&gt;&lt;/a&gt; which, when it is effective, stimulates investment in favour of low-carbon alternatives</t>
        </is>
      </c>
      <c r="AB363" t="inlineStr">
        <is>
          <t/>
        </is>
      </c>
      <c r="AC363" t="inlineStr">
        <is>
          <t/>
        </is>
      </c>
      <c r="AD363" t="inlineStr">
        <is>
          <t/>
        </is>
      </c>
      <c r="AE363" t="inlineStr">
        <is>
          <t/>
        </is>
      </c>
      <c r="AF363" s="2" t="inlineStr">
        <is>
          <t>CO&lt;sub&gt;2 &lt;/sub&gt;hinnasignaal|
CO&lt;sub&gt;2&lt;/sub&gt;-hinnasignaal</t>
        </is>
      </c>
      <c r="AG363" s="2" t="inlineStr">
        <is>
          <t>3|
3</t>
        </is>
      </c>
      <c r="AH363" s="2" t="inlineStr">
        <is>
          <t xml:space="preserve">preferred|
</t>
        </is>
      </c>
      <c r="AI363" t="inlineStr">
        <is>
          <t/>
        </is>
      </c>
      <c r="AJ363" s="2" t="inlineStr">
        <is>
          <t>hiilen hintasignaali</t>
        </is>
      </c>
      <c r="AK363" s="2" t="inlineStr">
        <is>
          <t>3</t>
        </is>
      </c>
      <c r="AL363" s="2" t="inlineStr">
        <is>
          <t/>
        </is>
      </c>
      <c r="AM363" t="inlineStr">
        <is>
          <t/>
        </is>
      </c>
      <c r="AN363" s="2" t="inlineStr">
        <is>
          <t>signal de prix du carbone</t>
        </is>
      </c>
      <c r="AO363" s="2" t="inlineStr">
        <is>
          <t>3</t>
        </is>
      </c>
      <c r="AP363" s="2" t="inlineStr">
        <is>
          <t/>
        </is>
      </c>
      <c r="AQ363" t="inlineStr">
        <is>
          <t/>
        </is>
      </c>
      <c r="AR363" s="2" t="inlineStr">
        <is>
          <t>comhartha faoi phraghas an charbóin|
comhartha faoi phraghas ar charbón</t>
        </is>
      </c>
      <c r="AS363" s="2" t="inlineStr">
        <is>
          <t>3|
3</t>
        </is>
      </c>
      <c r="AT363" s="2" t="inlineStr">
        <is>
          <t xml:space="preserve">|
</t>
        </is>
      </c>
      <c r="AU363" t="inlineStr">
        <is>
          <t/>
        </is>
      </c>
      <c r="AV363" t="inlineStr">
        <is>
          <t/>
        </is>
      </c>
      <c r="AW363" t="inlineStr">
        <is>
          <t/>
        </is>
      </c>
      <c r="AX363" t="inlineStr">
        <is>
          <t/>
        </is>
      </c>
      <c r="AY363" t="inlineStr">
        <is>
          <t/>
        </is>
      </c>
      <c r="AZ363" t="inlineStr">
        <is>
          <t/>
        </is>
      </c>
      <c r="BA363" t="inlineStr">
        <is>
          <t/>
        </is>
      </c>
      <c r="BB363" t="inlineStr">
        <is>
          <t/>
        </is>
      </c>
      <c r="BC363" t="inlineStr">
        <is>
          <t/>
        </is>
      </c>
      <c r="BD363" s="2" t="inlineStr">
        <is>
          <t>segnale del prezzo del carbonio|
segnale trasmesso dal prezzo del carbonio</t>
        </is>
      </c>
      <c r="BE363" s="2" t="inlineStr">
        <is>
          <t>3|
3</t>
        </is>
      </c>
      <c r="BF363" s="2" t="inlineStr">
        <is>
          <t xml:space="preserve">|
</t>
        </is>
      </c>
      <c r="BG363" t="inlineStr">
        <is>
          <t>prelievo obbligatorio avente la capacità di esercitare un effetto disincentivante sull'emissione di gas a effetto serra</t>
        </is>
      </c>
      <c r="BH363" t="inlineStr">
        <is>
          <t/>
        </is>
      </c>
      <c r="BI363" t="inlineStr">
        <is>
          <t/>
        </is>
      </c>
      <c r="BJ363" t="inlineStr">
        <is>
          <t/>
        </is>
      </c>
      <c r="BK363" t="inlineStr">
        <is>
          <t/>
        </is>
      </c>
      <c r="BL363" t="inlineStr">
        <is>
          <t/>
        </is>
      </c>
      <c r="BM363" t="inlineStr">
        <is>
          <t/>
        </is>
      </c>
      <c r="BN363" t="inlineStr">
        <is>
          <t/>
        </is>
      </c>
      <c r="BO363" t="inlineStr">
        <is>
          <t/>
        </is>
      </c>
      <c r="BP363" s="2" t="inlineStr">
        <is>
          <t>sinjal tal-prezz tal-karbonju</t>
        </is>
      </c>
      <c r="BQ363" s="2" t="inlineStr">
        <is>
          <t>3</t>
        </is>
      </c>
      <c r="BR363" s="2" t="inlineStr">
        <is>
          <t/>
        </is>
      </c>
      <c r="BS363" t="inlineStr">
        <is>
          <t>sinjal ekonomiku provdut mill-prezz tal-karbonju li, meta jkun effettiv, jistimola l-investiment favur alternattivi b'livell baxx ta' emissjonijiet tal-karbonju</t>
        </is>
      </c>
      <c r="BT363" t="inlineStr">
        <is>
          <t/>
        </is>
      </c>
      <c r="BU363" t="inlineStr">
        <is>
          <t/>
        </is>
      </c>
      <c r="BV363" t="inlineStr">
        <is>
          <t/>
        </is>
      </c>
      <c r="BW363" t="inlineStr">
        <is>
          <t/>
        </is>
      </c>
      <c r="BX363" s="2" t="inlineStr">
        <is>
          <t>sygnał cenowy dotyczący emisji dwutlenku węgla</t>
        </is>
      </c>
      <c r="BY363" s="2" t="inlineStr">
        <is>
          <t>3</t>
        </is>
      </c>
      <c r="BZ363" s="2" t="inlineStr">
        <is>
          <t/>
        </is>
      </c>
      <c r="CA363" t="inlineStr">
        <is>
          <t/>
        </is>
      </c>
      <c r="CB363" s="2" t="inlineStr">
        <is>
          <t>sinal de preço do carbono</t>
        </is>
      </c>
      <c r="CC363" s="2" t="inlineStr">
        <is>
          <t>3</t>
        </is>
      </c>
      <c r="CD363" s="2" t="inlineStr">
        <is>
          <t/>
        </is>
      </c>
      <c r="CE363" t="inlineStr">
        <is>
          <t>Sinal económico dado pelo &lt;a href="https://iate.europa.eu/entry/result/3541669/pt" target="_blank"&gt;preço do carbono&lt;/a&gt; que, quando eficaz, estimula o investimento a favor de
alternativas hipocarbónicas.</t>
        </is>
      </c>
      <c r="CF363" t="inlineStr">
        <is>
          <t/>
        </is>
      </c>
      <c r="CG363" t="inlineStr">
        <is>
          <t/>
        </is>
      </c>
      <c r="CH363" t="inlineStr">
        <is>
          <t/>
        </is>
      </c>
      <c r="CI363" t="inlineStr">
        <is>
          <t/>
        </is>
      </c>
      <c r="CJ363" t="inlineStr">
        <is>
          <t/>
        </is>
      </c>
      <c r="CK363" t="inlineStr">
        <is>
          <t/>
        </is>
      </c>
      <c r="CL363" t="inlineStr">
        <is>
          <t/>
        </is>
      </c>
      <c r="CM363" t="inlineStr">
        <is>
          <t/>
        </is>
      </c>
      <c r="CN363" s="2" t="inlineStr">
        <is>
          <t>signal cene ogljika</t>
        </is>
      </c>
      <c r="CO363" s="2" t="inlineStr">
        <is>
          <t>3</t>
        </is>
      </c>
      <c r="CP363" s="2" t="inlineStr">
        <is>
          <t/>
        </is>
      </c>
      <c r="CQ363" t="inlineStr">
        <is>
          <t/>
        </is>
      </c>
      <c r="CR363" s="2" t="inlineStr">
        <is>
          <t>prissignal för koldioxidutsläpp</t>
        </is>
      </c>
      <c r="CS363" s="2" t="inlineStr">
        <is>
          <t>3</t>
        </is>
      </c>
      <c r="CT363" s="2" t="inlineStr">
        <is>
          <t/>
        </is>
      </c>
      <c r="CU363" t="inlineStr">
        <is>
          <t/>
        </is>
      </c>
    </row>
    <row r="364">
      <c r="A364" s="1" t="str">
        <f>HYPERLINK("https://iate.europa.eu/entry/result/3518044/all", "3518044")</f>
        <v>3518044</v>
      </c>
      <c r="B364" t="inlineStr">
        <is>
          <t>ENVIRONMENT</t>
        </is>
      </c>
      <c r="C364" t="inlineStr">
        <is>
          <t>ENVIRONMENT|environmental policy|climate change policy|emission trading|EU Emissions Trading Scheme</t>
        </is>
      </c>
      <c r="D364" t="inlineStr">
        <is>
          <t/>
        </is>
      </c>
      <c r="E364" t="inlineStr">
        <is>
          <t/>
        </is>
      </c>
      <c r="F364" t="inlineStr">
        <is>
          <t/>
        </is>
      </c>
      <c r="G364" t="inlineStr">
        <is>
          <t/>
        </is>
      </c>
      <c r="H364" t="inlineStr">
        <is>
          <t/>
        </is>
      </c>
      <c r="I364" t="inlineStr">
        <is>
          <t/>
        </is>
      </c>
      <c r="J364" t="inlineStr">
        <is>
          <t/>
        </is>
      </c>
      <c r="K364" t="inlineStr">
        <is>
          <t/>
        </is>
      </c>
      <c r="L364" t="inlineStr">
        <is>
          <t/>
        </is>
      </c>
      <c r="M364" t="inlineStr">
        <is>
          <t/>
        </is>
      </c>
      <c r="N364" t="inlineStr">
        <is>
          <t/>
        </is>
      </c>
      <c r="O364" t="inlineStr">
        <is>
          <t/>
        </is>
      </c>
      <c r="P364" t="inlineStr">
        <is>
          <t/>
        </is>
      </c>
      <c r="Q364" t="inlineStr">
        <is>
          <t/>
        </is>
      </c>
      <c r="R364" t="inlineStr">
        <is>
          <t/>
        </is>
      </c>
      <c r="S364" t="inlineStr">
        <is>
          <t/>
        </is>
      </c>
      <c r="T364" t="inlineStr">
        <is>
          <t/>
        </is>
      </c>
      <c r="U364" t="inlineStr">
        <is>
          <t/>
        </is>
      </c>
      <c r="V364" t="inlineStr">
        <is>
          <t/>
        </is>
      </c>
      <c r="W364" t="inlineStr">
        <is>
          <t/>
        </is>
      </c>
      <c r="X364" s="2" t="inlineStr">
        <is>
          <t>issue of allowances|
issuance of emission allowances</t>
        </is>
      </c>
      <c r="Y364" s="2" t="inlineStr">
        <is>
          <t>3|
3</t>
        </is>
      </c>
      <c r="Z364" s="2" t="inlineStr">
        <is>
          <t xml:space="preserve">|
</t>
        </is>
      </c>
      <c r="AA364" t="inlineStr">
        <is>
          <t/>
        </is>
      </c>
      <c r="AB364" t="inlineStr">
        <is>
          <t/>
        </is>
      </c>
      <c r="AC364" t="inlineStr">
        <is>
          <t/>
        </is>
      </c>
      <c r="AD364" t="inlineStr">
        <is>
          <t/>
        </is>
      </c>
      <c r="AE364" t="inlineStr">
        <is>
          <t/>
        </is>
      </c>
      <c r="AF364" t="inlineStr">
        <is>
          <t/>
        </is>
      </c>
      <c r="AG364" t="inlineStr">
        <is>
          <t/>
        </is>
      </c>
      <c r="AH364" t="inlineStr">
        <is>
          <t/>
        </is>
      </c>
      <c r="AI364" t="inlineStr">
        <is>
          <t/>
        </is>
      </c>
      <c r="AJ364" s="2" t="inlineStr">
        <is>
          <t>päästöoikeuksien myöntäminen</t>
        </is>
      </c>
      <c r="AK364" s="2" t="inlineStr">
        <is>
          <t>3</t>
        </is>
      </c>
      <c r="AL364" s="2" t="inlineStr">
        <is>
          <t/>
        </is>
      </c>
      <c r="AM364" t="inlineStr">
        <is>
          <t/>
        </is>
      </c>
      <c r="AN364" s="2" t="inlineStr">
        <is>
          <t>délivrance de quotas</t>
        </is>
      </c>
      <c r="AO364" s="2" t="inlineStr">
        <is>
          <t>3</t>
        </is>
      </c>
      <c r="AP364" s="2" t="inlineStr">
        <is>
          <t/>
        </is>
      </c>
      <c r="AQ364" t="inlineStr">
        <is>
          <t/>
        </is>
      </c>
      <c r="AR364" s="2" t="inlineStr">
        <is>
          <t>eisiúint lamháltas|
eisiúint lamháltas astaíochtaí</t>
        </is>
      </c>
      <c r="AS364" s="2" t="inlineStr">
        <is>
          <t>3|
3</t>
        </is>
      </c>
      <c r="AT364" s="2" t="inlineStr">
        <is>
          <t xml:space="preserve">|
</t>
        </is>
      </c>
      <c r="AU364" t="inlineStr">
        <is>
          <t/>
        </is>
      </c>
      <c r="AV364" t="inlineStr">
        <is>
          <t/>
        </is>
      </c>
      <c r="AW364" t="inlineStr">
        <is>
          <t/>
        </is>
      </c>
      <c r="AX364" t="inlineStr">
        <is>
          <t/>
        </is>
      </c>
      <c r="AY364" t="inlineStr">
        <is>
          <t/>
        </is>
      </c>
      <c r="AZ364" t="inlineStr">
        <is>
          <t/>
        </is>
      </c>
      <c r="BA364" t="inlineStr">
        <is>
          <t/>
        </is>
      </c>
      <c r="BB364" t="inlineStr">
        <is>
          <t/>
        </is>
      </c>
      <c r="BC364" t="inlineStr">
        <is>
          <t/>
        </is>
      </c>
      <c r="BD364" t="inlineStr">
        <is>
          <t/>
        </is>
      </c>
      <c r="BE364" t="inlineStr">
        <is>
          <t/>
        </is>
      </c>
      <c r="BF364" t="inlineStr">
        <is>
          <t/>
        </is>
      </c>
      <c r="BG364" t="inlineStr">
        <is>
          <t/>
        </is>
      </c>
      <c r="BH364" t="inlineStr">
        <is>
          <t/>
        </is>
      </c>
      <c r="BI364" t="inlineStr">
        <is>
          <t/>
        </is>
      </c>
      <c r="BJ364" t="inlineStr">
        <is>
          <t/>
        </is>
      </c>
      <c r="BK364" t="inlineStr">
        <is>
          <t/>
        </is>
      </c>
      <c r="BL364" t="inlineStr">
        <is>
          <t/>
        </is>
      </c>
      <c r="BM364" t="inlineStr">
        <is>
          <t/>
        </is>
      </c>
      <c r="BN364" t="inlineStr">
        <is>
          <t/>
        </is>
      </c>
      <c r="BO364" t="inlineStr">
        <is>
          <t/>
        </is>
      </c>
      <c r="BP364" s="2" t="inlineStr">
        <is>
          <t>ħruġ ta’ kwoti</t>
        </is>
      </c>
      <c r="BQ364" s="2" t="inlineStr">
        <is>
          <t>3</t>
        </is>
      </c>
      <c r="BR364" s="2" t="inlineStr">
        <is>
          <t/>
        </is>
      </c>
      <c r="BS364" t="inlineStr">
        <is>
          <t/>
        </is>
      </c>
      <c r="BT364" t="inlineStr">
        <is>
          <t/>
        </is>
      </c>
      <c r="BU364" t="inlineStr">
        <is>
          <t/>
        </is>
      </c>
      <c r="BV364" t="inlineStr">
        <is>
          <t/>
        </is>
      </c>
      <c r="BW364" t="inlineStr">
        <is>
          <t/>
        </is>
      </c>
      <c r="BX364" s="2" t="inlineStr">
        <is>
          <t>wydawanie uprawnień|
wydawanie uprawnień do emisji</t>
        </is>
      </c>
      <c r="BY364" s="2" t="inlineStr">
        <is>
          <t>3|
3</t>
        </is>
      </c>
      <c r="BZ364" s="2" t="inlineStr">
        <is>
          <t xml:space="preserve">|
</t>
        </is>
      </c>
      <c r="CA364" t="inlineStr">
        <is>
          <t/>
        </is>
      </c>
      <c r="CB364" s="2" t="inlineStr">
        <is>
          <t>emissão de licenças|
concessão de licenças de emissão</t>
        </is>
      </c>
      <c r="CC364" s="2" t="inlineStr">
        <is>
          <t>3|
3</t>
        </is>
      </c>
      <c r="CD364" s="2" t="inlineStr">
        <is>
          <t xml:space="preserve">|
</t>
        </is>
      </c>
      <c r="CE364" t="inlineStr">
        <is>
          <t/>
        </is>
      </c>
      <c r="CF364" t="inlineStr">
        <is>
          <t/>
        </is>
      </c>
      <c r="CG364" t="inlineStr">
        <is>
          <t/>
        </is>
      </c>
      <c r="CH364" t="inlineStr">
        <is>
          <t/>
        </is>
      </c>
      <c r="CI364" t="inlineStr">
        <is>
          <t/>
        </is>
      </c>
      <c r="CJ364" t="inlineStr">
        <is>
          <t/>
        </is>
      </c>
      <c r="CK364" t="inlineStr">
        <is>
          <t/>
        </is>
      </c>
      <c r="CL364" t="inlineStr">
        <is>
          <t/>
        </is>
      </c>
      <c r="CM364" t="inlineStr">
        <is>
          <t/>
        </is>
      </c>
      <c r="CN364" s="2" t="inlineStr">
        <is>
          <t>izdaja pravic|
izdaja pravic do emisije</t>
        </is>
      </c>
      <c r="CO364" s="2" t="inlineStr">
        <is>
          <t>3|
3</t>
        </is>
      </c>
      <c r="CP364" s="2" t="inlineStr">
        <is>
          <t xml:space="preserve">|
</t>
        </is>
      </c>
      <c r="CQ364" t="inlineStr">
        <is>
          <t/>
        </is>
      </c>
      <c r="CR364" t="inlineStr">
        <is>
          <t/>
        </is>
      </c>
      <c r="CS364" t="inlineStr">
        <is>
          <t/>
        </is>
      </c>
      <c r="CT364" t="inlineStr">
        <is>
          <t/>
        </is>
      </c>
      <c r="CU364" t="inlineStr">
        <is>
          <t/>
        </is>
      </c>
    </row>
    <row r="365">
      <c r="A365" s="1" t="str">
        <f>HYPERLINK("https://iate.europa.eu/entry/result/1631677/all", "1631677")</f>
        <v>1631677</v>
      </c>
      <c r="B365" t="inlineStr">
        <is>
          <t>AGRICULTURE, FORESTRY AND FISHERIES;SCIENCE</t>
        </is>
      </c>
      <c r="C365" t="inlineStr">
        <is>
          <t>AGRICULTURE, FORESTRY AND FISHERIES|cultivation of agricultural land|land use;SCIENCE|natural and applied sciences|earth sciences|geography|geographical information system</t>
        </is>
      </c>
      <c r="D365" t="inlineStr">
        <is>
          <t/>
        </is>
      </c>
      <c r="E365" t="inlineStr">
        <is>
          <t/>
        </is>
      </c>
      <c r="F365" t="inlineStr">
        <is>
          <t/>
        </is>
      </c>
      <c r="G365" t="inlineStr">
        <is>
          <t/>
        </is>
      </c>
      <c r="H365" t="inlineStr">
        <is>
          <t/>
        </is>
      </c>
      <c r="I365" t="inlineStr">
        <is>
          <t/>
        </is>
      </c>
      <c r="J365" t="inlineStr">
        <is>
          <t/>
        </is>
      </c>
      <c r="K365" t="inlineStr">
        <is>
          <t/>
        </is>
      </c>
      <c r="L365" t="inlineStr">
        <is>
          <t/>
        </is>
      </c>
      <c r="M365" t="inlineStr">
        <is>
          <t/>
        </is>
      </c>
      <c r="N365" t="inlineStr">
        <is>
          <t/>
        </is>
      </c>
      <c r="O365" t="inlineStr">
        <is>
          <t/>
        </is>
      </c>
      <c r="P365" t="inlineStr">
        <is>
          <t/>
        </is>
      </c>
      <c r="Q365" t="inlineStr">
        <is>
          <t/>
        </is>
      </c>
      <c r="R365" t="inlineStr">
        <is>
          <t/>
        </is>
      </c>
      <c r="S365" t="inlineStr">
        <is>
          <t/>
        </is>
      </c>
      <c r="T365" t="inlineStr">
        <is>
          <t/>
        </is>
      </c>
      <c r="U365" t="inlineStr">
        <is>
          <t/>
        </is>
      </c>
      <c r="V365" t="inlineStr">
        <is>
          <t/>
        </is>
      </c>
      <c r="W365" t="inlineStr">
        <is>
          <t/>
        </is>
      </c>
      <c r="X365" s="2" t="inlineStr">
        <is>
          <t>land unit</t>
        </is>
      </c>
      <c r="Y365" s="2" t="inlineStr">
        <is>
          <t>3</t>
        </is>
      </c>
      <c r="Z365" s="2" t="inlineStr">
        <is>
          <t/>
        </is>
      </c>
      <c r="AA365" t="inlineStr">
        <is>
          <t>subdivision of the land within which land cover, land use and characteristic elements could be aggregated</t>
        </is>
      </c>
      <c r="AB365" t="inlineStr">
        <is>
          <t/>
        </is>
      </c>
      <c r="AC365" t="inlineStr">
        <is>
          <t/>
        </is>
      </c>
      <c r="AD365" t="inlineStr">
        <is>
          <t/>
        </is>
      </c>
      <c r="AE365" t="inlineStr">
        <is>
          <t/>
        </is>
      </c>
      <c r="AF365" t="inlineStr">
        <is>
          <t/>
        </is>
      </c>
      <c r="AG365" t="inlineStr">
        <is>
          <t/>
        </is>
      </c>
      <c r="AH365" t="inlineStr">
        <is>
          <t/>
        </is>
      </c>
      <c r="AI365" t="inlineStr">
        <is>
          <t/>
        </is>
      </c>
      <c r="AJ365" s="2" t="inlineStr">
        <is>
          <t>maayksikkö</t>
        </is>
      </c>
      <c r="AK365" s="2" t="inlineStr">
        <is>
          <t>3</t>
        </is>
      </c>
      <c r="AL365" s="2" t="inlineStr">
        <is>
          <t/>
        </is>
      </c>
      <c r="AM365" t="inlineStr">
        <is>
          <t/>
        </is>
      </c>
      <c r="AN365" t="inlineStr">
        <is>
          <t/>
        </is>
      </c>
      <c r="AO365" t="inlineStr">
        <is>
          <t/>
        </is>
      </c>
      <c r="AP365" t="inlineStr">
        <is>
          <t/>
        </is>
      </c>
      <c r="AQ365" t="inlineStr">
        <is>
          <t/>
        </is>
      </c>
      <c r="AR365" s="2" t="inlineStr">
        <is>
          <t>aonad talún</t>
        </is>
      </c>
      <c r="AS365" s="2" t="inlineStr">
        <is>
          <t>3</t>
        </is>
      </c>
      <c r="AT365" s="2" t="inlineStr">
        <is>
          <t/>
        </is>
      </c>
      <c r="AU365" t="inlineStr">
        <is>
          <t/>
        </is>
      </c>
      <c r="AV365" t="inlineStr">
        <is>
          <t/>
        </is>
      </c>
      <c r="AW365" t="inlineStr">
        <is>
          <t/>
        </is>
      </c>
      <c r="AX365" t="inlineStr">
        <is>
          <t/>
        </is>
      </c>
      <c r="AY365" t="inlineStr">
        <is>
          <t/>
        </is>
      </c>
      <c r="AZ365" t="inlineStr">
        <is>
          <t/>
        </is>
      </c>
      <c r="BA365" t="inlineStr">
        <is>
          <t/>
        </is>
      </c>
      <c r="BB365" t="inlineStr">
        <is>
          <t/>
        </is>
      </c>
      <c r="BC365" t="inlineStr">
        <is>
          <t/>
        </is>
      </c>
      <c r="BD365" t="inlineStr">
        <is>
          <t/>
        </is>
      </c>
      <c r="BE365" t="inlineStr">
        <is>
          <t/>
        </is>
      </c>
      <c r="BF365" t="inlineStr">
        <is>
          <t/>
        </is>
      </c>
      <c r="BG365" t="inlineStr">
        <is>
          <t/>
        </is>
      </c>
      <c r="BH365" t="inlineStr">
        <is>
          <t/>
        </is>
      </c>
      <c r="BI365" t="inlineStr">
        <is>
          <t/>
        </is>
      </c>
      <c r="BJ365" t="inlineStr">
        <is>
          <t/>
        </is>
      </c>
      <c r="BK365" t="inlineStr">
        <is>
          <t/>
        </is>
      </c>
      <c r="BL365" t="inlineStr">
        <is>
          <t/>
        </is>
      </c>
      <c r="BM365" t="inlineStr">
        <is>
          <t/>
        </is>
      </c>
      <c r="BN365" t="inlineStr">
        <is>
          <t/>
        </is>
      </c>
      <c r="BO365" t="inlineStr">
        <is>
          <t/>
        </is>
      </c>
      <c r="BP365" t="inlineStr">
        <is>
          <t/>
        </is>
      </c>
      <c r="BQ365" t="inlineStr">
        <is>
          <t/>
        </is>
      </c>
      <c r="BR365" t="inlineStr">
        <is>
          <t/>
        </is>
      </c>
      <c r="BS365" t="inlineStr">
        <is>
          <t/>
        </is>
      </c>
      <c r="BT365" t="inlineStr">
        <is>
          <t/>
        </is>
      </c>
      <c r="BU365" t="inlineStr">
        <is>
          <t/>
        </is>
      </c>
      <c r="BV365" t="inlineStr">
        <is>
          <t/>
        </is>
      </c>
      <c r="BW365" t="inlineStr">
        <is>
          <t/>
        </is>
      </c>
      <c r="BX365" s="2" t="inlineStr">
        <is>
          <t>jednostka gruntów</t>
        </is>
      </c>
      <c r="BY365" s="2" t="inlineStr">
        <is>
          <t>3</t>
        </is>
      </c>
      <c r="BZ365" s="2" t="inlineStr">
        <is>
          <t/>
        </is>
      </c>
      <c r="CA365" t="inlineStr">
        <is>
          <t/>
        </is>
      </c>
      <c r="CB365" s="2" t="inlineStr">
        <is>
          <t>unidade de solo</t>
        </is>
      </c>
      <c r="CC365" s="2" t="inlineStr">
        <is>
          <t>3</t>
        </is>
      </c>
      <c r="CD365" s="2" t="inlineStr">
        <is>
          <t/>
        </is>
      </c>
      <c r="CE365" t="inlineStr">
        <is>
          <t>Subdivisão do terreno no qual a ocupação do solo, o uso do solo e outros elementos caraterísticos poderão ser agregados.</t>
        </is>
      </c>
      <c r="CF365" t="inlineStr">
        <is>
          <t/>
        </is>
      </c>
      <c r="CG365" t="inlineStr">
        <is>
          <t/>
        </is>
      </c>
      <c r="CH365" t="inlineStr">
        <is>
          <t/>
        </is>
      </c>
      <c r="CI365" t="inlineStr">
        <is>
          <t/>
        </is>
      </c>
      <c r="CJ365" t="inlineStr">
        <is>
          <t/>
        </is>
      </c>
      <c r="CK365" t="inlineStr">
        <is>
          <t/>
        </is>
      </c>
      <c r="CL365" t="inlineStr">
        <is>
          <t/>
        </is>
      </c>
      <c r="CM365" t="inlineStr">
        <is>
          <t/>
        </is>
      </c>
      <c r="CN365" s="2" t="inlineStr">
        <is>
          <t>enota zemljišča</t>
        </is>
      </c>
      <c r="CO365" s="2" t="inlineStr">
        <is>
          <t>3</t>
        </is>
      </c>
      <c r="CP365" s="2" t="inlineStr">
        <is>
          <t/>
        </is>
      </c>
      <c r="CQ365" t="inlineStr">
        <is>
          <t/>
        </is>
      </c>
      <c r="CR365" t="inlineStr">
        <is>
          <t/>
        </is>
      </c>
      <c r="CS365" t="inlineStr">
        <is>
          <t/>
        </is>
      </c>
      <c r="CT365" t="inlineStr">
        <is>
          <t/>
        </is>
      </c>
      <c r="CU365" t="inlineStr">
        <is>
          <t/>
        </is>
      </c>
    </row>
    <row r="366">
      <c r="A366" s="1" t="str">
        <f>HYPERLINK("https://iate.europa.eu/entry/result/1076169/all", "1076169")</f>
        <v>1076169</v>
      </c>
      <c r="B366" t="inlineStr">
        <is>
          <t>ENERGY</t>
        </is>
      </c>
      <c r="C366" t="inlineStr">
        <is>
          <t>ENERGY|electrical and nuclear industries|electrical industry|electrical energy</t>
        </is>
      </c>
      <c r="D366" t="inlineStr">
        <is>
          <t/>
        </is>
      </c>
      <c r="E366" t="inlineStr">
        <is>
          <t/>
        </is>
      </c>
      <c r="F366" t="inlineStr">
        <is>
          <t/>
        </is>
      </c>
      <c r="G366" t="inlineStr">
        <is>
          <t/>
        </is>
      </c>
      <c r="H366" t="inlineStr">
        <is>
          <t/>
        </is>
      </c>
      <c r="I366" t="inlineStr">
        <is>
          <t/>
        </is>
      </c>
      <c r="J366" t="inlineStr">
        <is>
          <t/>
        </is>
      </c>
      <c r="K366" t="inlineStr">
        <is>
          <t/>
        </is>
      </c>
      <c r="L366" s="2" t="inlineStr">
        <is>
          <t>generator|
generatoraggregat|
elektrisk generator</t>
        </is>
      </c>
      <c r="M366" s="2" t="inlineStr">
        <is>
          <t>3|
3|
3</t>
        </is>
      </c>
      <c r="N366" s="2" t="inlineStr">
        <is>
          <t xml:space="preserve">|
|
</t>
        </is>
      </c>
      <c r="O366" t="inlineStr">
        <is>
          <t>1) Elektricitetsproducerende udstyr 2) elektrisk maskine, der omdanner mekanisk energi (input) til elektrisk energi (output)</t>
        </is>
      </c>
      <c r="P366" s="2" t="inlineStr">
        <is>
          <t>Generator|
Stromerzeuger|
Lichtmaschine|
elektrischer Generator|
Dynamo</t>
        </is>
      </c>
      <c r="Q366" s="2" t="inlineStr">
        <is>
          <t>3|
3|
3|
3|
3</t>
        </is>
      </c>
      <c r="R366" s="2" t="inlineStr">
        <is>
          <t xml:space="preserve">|
|
|
|
</t>
        </is>
      </c>
      <c r="S366" t="inlineStr">
        <is>
          <t>Maschine zur Erzeugung von elektrischer Energie</t>
        </is>
      </c>
      <c r="T366" s="2" t="inlineStr">
        <is>
          <t>ηλεκτρογεννήτρια|
γεννήτρια</t>
        </is>
      </c>
      <c r="U366" s="2" t="inlineStr">
        <is>
          <t>3|
3</t>
        </is>
      </c>
      <c r="V366" s="2" t="inlineStr">
        <is>
          <t xml:space="preserve">|
</t>
        </is>
      </c>
      <c r="W366" t="inlineStr">
        <is>
          <t>Μηχανή που παράγει ηλεκτρισμό</t>
        </is>
      </c>
      <c r="X366" s="2" t="inlineStr">
        <is>
          <t>electricity generating unit|
electricity generator|
electric generator</t>
        </is>
      </c>
      <c r="Y366" s="2" t="inlineStr">
        <is>
          <t>1|
3|
3</t>
        </is>
      </c>
      <c r="Z366" s="2" t="inlineStr">
        <is>
          <t xml:space="preserve">|
|
</t>
        </is>
      </c>
      <c r="AA366" t="inlineStr">
        <is>
          <t>device that converts motive power (mechanical energy) into electrical power for use in an external circuit</t>
        </is>
      </c>
      <c r="AB366" s="2" t="inlineStr">
        <is>
          <t>generador eléctrico|
generador</t>
        </is>
      </c>
      <c r="AC366" s="2" t="inlineStr">
        <is>
          <t>3|
3</t>
        </is>
      </c>
      <c r="AD366" s="2" t="inlineStr">
        <is>
          <t xml:space="preserve">|
</t>
        </is>
      </c>
      <c r="AE366" t="inlineStr">
        <is>
          <t>1) 1) máquina que produce electricidad 2) equipo existente a bordo para la generación de energía eléctrica 2) Todo dispositivo capaz de mantener una diferencia de potencial eléctrico entre dos de sus puntos, llamados polos, terminales o bornes.&lt;br&gt;Los generadores eléctricos son máquinas destinadas a transformar la energía mecánica en eléctrica. Esta transformación se consigue por la acción de un campo magnético sobre los conductores eléctricos dispuestos sobre una armadura (denominada también estator). Si mecánicamente se produce un movimiento relativo entre los conductores y el campo, se generará una fuerza electromotriz.</t>
        </is>
      </c>
      <c r="AF366" t="inlineStr">
        <is>
          <t/>
        </is>
      </c>
      <c r="AG366" t="inlineStr">
        <is>
          <t/>
        </is>
      </c>
      <c r="AH366" t="inlineStr">
        <is>
          <t/>
        </is>
      </c>
      <c r="AI366" t="inlineStr">
        <is>
          <t/>
        </is>
      </c>
      <c r="AJ366" s="2" t="inlineStr">
        <is>
          <t>sähkögeneraattori</t>
        </is>
      </c>
      <c r="AK366" s="2" t="inlineStr">
        <is>
          <t>3</t>
        </is>
      </c>
      <c r="AL366" s="2" t="inlineStr">
        <is>
          <t/>
        </is>
      </c>
      <c r="AM366" t="inlineStr">
        <is>
          <t>kone, joka muuttaa mekaanista liike-energiaa sähkövirraksi</t>
        </is>
      </c>
      <c r="AN366" s="2" t="inlineStr">
        <is>
          <t>générateur d'électricité|
générateur|
groupe électrogène|
génératrice électrique|
génératrice</t>
        </is>
      </c>
      <c r="AO366" s="2" t="inlineStr">
        <is>
          <t>3|
3|
3|
3|
3</t>
        </is>
      </c>
      <c r="AP366" s="2" t="inlineStr">
        <is>
          <t xml:space="preserve">|
|
|
|
</t>
        </is>
      </c>
      <c r="AQ366" t="inlineStr">
        <is>
          <t>1) Equipement produisant de l'électricité 2) machine qui transforme l'énergie mécanique en énergie électrique ;machine électrique qui transforme de l'énergie mécanique en énergie électrique ;Machine servant à convertir l'énergie mécanique en énergie électrique.</t>
        </is>
      </c>
      <c r="AR366" s="2" t="inlineStr">
        <is>
          <t>gineadóir leictreachais</t>
        </is>
      </c>
      <c r="AS366" s="2" t="inlineStr">
        <is>
          <t>3</t>
        </is>
      </c>
      <c r="AT366" s="2" t="inlineStr">
        <is>
          <t/>
        </is>
      </c>
      <c r="AU366" t="inlineStr">
        <is>
          <t/>
        </is>
      </c>
      <c r="AV366" t="inlineStr">
        <is>
          <t/>
        </is>
      </c>
      <c r="AW366" t="inlineStr">
        <is>
          <t/>
        </is>
      </c>
      <c r="AX366" t="inlineStr">
        <is>
          <t/>
        </is>
      </c>
      <c r="AY366" t="inlineStr">
        <is>
          <t/>
        </is>
      </c>
      <c r="AZ366" t="inlineStr">
        <is>
          <t/>
        </is>
      </c>
      <c r="BA366" t="inlineStr">
        <is>
          <t/>
        </is>
      </c>
      <c r="BB366" t="inlineStr">
        <is>
          <t/>
        </is>
      </c>
      <c r="BC366" t="inlineStr">
        <is>
          <t/>
        </is>
      </c>
      <c r="BD366" s="2" t="inlineStr">
        <is>
          <t>generatore|
gruppo elettrogeno|
generatrice|
generatore elettrico</t>
        </is>
      </c>
      <c r="BE366" s="2" t="inlineStr">
        <is>
          <t>3|
3|
3|
3</t>
        </is>
      </c>
      <c r="BF366" s="2" t="inlineStr">
        <is>
          <t xml:space="preserve">|
|
|
</t>
        </is>
      </c>
      <c r="BG366" t="inlineStr">
        <is>
          <t>1) Apparecchiatura che produce elettricità 2) Macchina che provvede alla trasformazione di energia meccanica in energia elettrica.</t>
        </is>
      </c>
      <c r="BH366" s="2" t="inlineStr">
        <is>
          <t>elektros gamintojas</t>
        </is>
      </c>
      <c r="BI366" s="2" t="inlineStr">
        <is>
          <t>2</t>
        </is>
      </c>
      <c r="BJ366" s="2" t="inlineStr">
        <is>
          <t/>
        </is>
      </c>
      <c r="BK366" t="inlineStr">
        <is>
          <t/>
        </is>
      </c>
      <c r="BL366" s="2" t="inlineStr">
        <is>
          <t>elektroģenerators|
ģenerators</t>
        </is>
      </c>
      <c r="BM366" s="2" t="inlineStr">
        <is>
          <t>2|
3</t>
        </is>
      </c>
      <c r="BN366" s="2" t="inlineStr">
        <is>
          <t xml:space="preserve">|
</t>
        </is>
      </c>
      <c r="BO366" t="inlineStr">
        <is>
          <t>ierīce, kas pārveido kādu enerģijas veidu citā</t>
        </is>
      </c>
      <c r="BP366" t="inlineStr">
        <is>
          <t/>
        </is>
      </c>
      <c r="BQ366" t="inlineStr">
        <is>
          <t/>
        </is>
      </c>
      <c r="BR366" t="inlineStr">
        <is>
          <t/>
        </is>
      </c>
      <c r="BS366" t="inlineStr">
        <is>
          <t/>
        </is>
      </c>
      <c r="BT366" s="2" t="inlineStr">
        <is>
          <t>stroomaggregaat|
dynamo|
elektrische generator|
generator|
elektriciteitsgenerator</t>
        </is>
      </c>
      <c r="BU366" s="2" t="inlineStr">
        <is>
          <t>3|
3|
3|
3|
3</t>
        </is>
      </c>
      <c r="BV366" s="2" t="inlineStr">
        <is>
          <t xml:space="preserve">|
|
|
|
</t>
        </is>
      </c>
      <c r="BW366" t="inlineStr">
        <is>
          <t>1) Apparaat waarmee elektriciteit opgewekt wordt 2) Roterend werktuig waarmee elektrische spanning kan worden opgewekt.</t>
        </is>
      </c>
      <c r="BX366" s="2" t="inlineStr">
        <is>
          <t>wytwórca energii elektrycznej</t>
        </is>
      </c>
      <c r="BY366" s="2" t="inlineStr">
        <is>
          <t>3</t>
        </is>
      </c>
      <c r="BZ366" s="2" t="inlineStr">
        <is>
          <t/>
        </is>
      </c>
      <c r="CA366" t="inlineStr">
        <is>
          <t>instalacja, która od dnia 1 stycznia 2005 r. włącznie wytwarzała energię elektryczną przeznaczoną do sprzedaży osobom trzecim i w której nie prowadzi się innych działań wymienionych w załączniku I niż „spalanie paliw”</t>
        </is>
      </c>
      <c r="CB366" s="2" t="inlineStr">
        <is>
          <t>gerador elétrico|
gerador de eletricidade|
produtor de eletricidade</t>
        </is>
      </c>
      <c r="CC366" s="2" t="inlineStr">
        <is>
          <t>3|
3|
3</t>
        </is>
      </c>
      <c r="CD366" s="2" t="inlineStr">
        <is>
          <t xml:space="preserve">|
|
</t>
        </is>
      </c>
      <c r="CE366" t="inlineStr">
        <is>
          <t>&lt;div&gt;Dispositivo que converte a potência motriz (energia mecânica) em energia elétrica para utilização num circuito externo.&lt;br&gt;&lt;/div&gt;</t>
        </is>
      </c>
      <c r="CF366" t="inlineStr">
        <is>
          <t/>
        </is>
      </c>
      <c r="CG366" t="inlineStr">
        <is>
          <t/>
        </is>
      </c>
      <c r="CH366" t="inlineStr">
        <is>
          <t/>
        </is>
      </c>
      <c r="CI366" t="inlineStr">
        <is>
          <t/>
        </is>
      </c>
      <c r="CJ366" t="inlineStr">
        <is>
          <t/>
        </is>
      </c>
      <c r="CK366" t="inlineStr">
        <is>
          <t/>
        </is>
      </c>
      <c r="CL366" t="inlineStr">
        <is>
          <t/>
        </is>
      </c>
      <c r="CM366" t="inlineStr">
        <is>
          <t/>
        </is>
      </c>
      <c r="CN366" s="2" t="inlineStr">
        <is>
          <t>električni generator|
proizvajalec električne energije</t>
        </is>
      </c>
      <c r="CO366" s="2" t="inlineStr">
        <is>
          <t>3|
3</t>
        </is>
      </c>
      <c r="CP366" s="2" t="inlineStr">
        <is>
          <t xml:space="preserve">|
</t>
        </is>
      </c>
      <c r="CQ366" t="inlineStr">
        <is>
          <t/>
        </is>
      </c>
      <c r="CR366" s="2" t="inlineStr">
        <is>
          <t>generator|
elgenerator|
elektrisk generator</t>
        </is>
      </c>
      <c r="CS366" s="2" t="inlineStr">
        <is>
          <t>3|
3|
3</t>
        </is>
      </c>
      <c r="CT366" s="2" t="inlineStr">
        <is>
          <t xml:space="preserve">|
|
</t>
        </is>
      </c>
      <c r="CU366" t="inlineStr">
        <is>
          <t>elektrisk maskin för omvandling av mekanisk energi till elektrisk</t>
        </is>
      </c>
    </row>
    <row r="367">
      <c r="A367" s="1" t="str">
        <f>HYPERLINK("https://iate.europa.eu/entry/result/933407/all", "933407")</f>
        <v>933407</v>
      </c>
      <c r="B367" t="inlineStr">
        <is>
          <t>ENVIRONMENT</t>
        </is>
      </c>
      <c r="C367" t="inlineStr">
        <is>
          <t>ENVIRONMENT|environmental policy|climate change policy|emission trading|EU Emissions Trading Scheme</t>
        </is>
      </c>
      <c r="D367" t="inlineStr">
        <is>
          <t/>
        </is>
      </c>
      <c r="E367" t="inlineStr">
        <is>
          <t/>
        </is>
      </c>
      <c r="F367" t="inlineStr">
        <is>
          <t/>
        </is>
      </c>
      <c r="G367" t="inlineStr">
        <is>
          <t/>
        </is>
      </c>
      <c r="H367" s="2" t="inlineStr">
        <is>
          <t>vyřadit povolenky</t>
        </is>
      </c>
      <c r="I367" s="2" t="inlineStr">
        <is>
          <t>3</t>
        </is>
      </c>
      <c r="J367" s="2" t="inlineStr">
        <is>
          <t/>
        </is>
      </c>
      <c r="K367" t="inlineStr">
        <is>
          <t/>
        </is>
      </c>
      <c r="L367" s="2" t="inlineStr">
        <is>
          <t>returnere kvoter</t>
        </is>
      </c>
      <c r="M367" s="2" t="inlineStr">
        <is>
          <t>4</t>
        </is>
      </c>
      <c r="N367" s="2" t="inlineStr">
        <is>
          <t/>
        </is>
      </c>
      <c r="O367" t="inlineStr">
        <is>
          <t/>
        </is>
      </c>
      <c r="P367" s="2" t="inlineStr">
        <is>
          <t>Abgabe von Zertifikaten</t>
        </is>
      </c>
      <c r="Q367" s="2" t="inlineStr">
        <is>
          <t>3</t>
        </is>
      </c>
      <c r="R367" s="2" t="inlineStr">
        <is>
          <t/>
        </is>
      </c>
      <c r="S367" t="inlineStr">
        <is>
          <t/>
        </is>
      </c>
      <c r="T367" s="2" t="inlineStr">
        <is>
          <t>παράδοση δικαιωμάτων</t>
        </is>
      </c>
      <c r="U367" s="2" t="inlineStr">
        <is>
          <t>3</t>
        </is>
      </c>
      <c r="V367" s="2" t="inlineStr">
        <is>
          <t/>
        </is>
      </c>
      <c r="W367" t="inlineStr">
        <is>
          <t/>
        </is>
      </c>
      <c r="X367" s="2" t="inlineStr">
        <is>
          <t>to surrender allowances|
surrender of allowances</t>
        </is>
      </c>
      <c r="Y367" s="2" t="inlineStr">
        <is>
          <t>3|
1</t>
        </is>
      </c>
      <c r="Z367" s="2" t="inlineStr">
        <is>
          <t xml:space="preserve">|
</t>
        </is>
      </c>
      <c r="AA367" t="inlineStr">
        <is>
          <t>to account an &lt;a href="https://iate.europa.eu/entry/result/3518010/en" target="_blank"&gt;&lt;i&gt;allowance&lt;/i&gt;&lt;/a&gt; by an operator or aircraft operator against the &lt;a href="https://iate.europa.eu/entry/result/2220728/en" target="_blank"&gt;&lt;i&gt;verified emissions&lt;/i&gt;&lt;/a&gt; of its installation or aircraft</t>
        </is>
      </c>
      <c r="AB367" t="inlineStr">
        <is>
          <t/>
        </is>
      </c>
      <c r="AC367" t="inlineStr">
        <is>
          <t/>
        </is>
      </c>
      <c r="AD367" t="inlineStr">
        <is>
          <t/>
        </is>
      </c>
      <c r="AE367" t="inlineStr">
        <is>
          <t/>
        </is>
      </c>
      <c r="AF367" t="inlineStr">
        <is>
          <t/>
        </is>
      </c>
      <c r="AG367" t="inlineStr">
        <is>
          <t/>
        </is>
      </c>
      <c r="AH367" t="inlineStr">
        <is>
          <t/>
        </is>
      </c>
      <c r="AI367" t="inlineStr">
        <is>
          <t/>
        </is>
      </c>
      <c r="AJ367" s="2" t="inlineStr">
        <is>
          <t>palauttaa päästöoikeuksia</t>
        </is>
      </c>
      <c r="AK367" s="2" t="inlineStr">
        <is>
          <t>2</t>
        </is>
      </c>
      <c r="AL367" s="2" t="inlineStr">
        <is>
          <t/>
        </is>
      </c>
      <c r="AM367" t="inlineStr">
        <is>
          <t/>
        </is>
      </c>
      <c r="AN367" s="2" t="inlineStr">
        <is>
          <t>restituer des quotas</t>
        </is>
      </c>
      <c r="AO367" s="2" t="inlineStr">
        <is>
          <t>3</t>
        </is>
      </c>
      <c r="AP367" s="2" t="inlineStr">
        <is>
          <t/>
        </is>
      </c>
      <c r="AQ367" t="inlineStr">
        <is>
          <t/>
        </is>
      </c>
      <c r="AR367" s="2" t="inlineStr">
        <is>
          <t>tabhairt suas lamháltas</t>
        </is>
      </c>
      <c r="AS367" s="2" t="inlineStr">
        <is>
          <t>3</t>
        </is>
      </c>
      <c r="AT367" s="2" t="inlineStr">
        <is>
          <t/>
        </is>
      </c>
      <c r="AU367" t="inlineStr">
        <is>
          <t/>
        </is>
      </c>
      <c r="AV367" t="inlineStr">
        <is>
          <t/>
        </is>
      </c>
      <c r="AW367" t="inlineStr">
        <is>
          <t/>
        </is>
      </c>
      <c r="AX367" t="inlineStr">
        <is>
          <t/>
        </is>
      </c>
      <c r="AY367" t="inlineStr">
        <is>
          <t/>
        </is>
      </c>
      <c r="AZ367" t="inlineStr">
        <is>
          <t/>
        </is>
      </c>
      <c r="BA367" t="inlineStr">
        <is>
          <t/>
        </is>
      </c>
      <c r="BB367" t="inlineStr">
        <is>
          <t/>
        </is>
      </c>
      <c r="BC367" t="inlineStr">
        <is>
          <t/>
        </is>
      </c>
      <c r="BD367" t="inlineStr">
        <is>
          <t/>
        </is>
      </c>
      <c r="BE367" t="inlineStr">
        <is>
          <t/>
        </is>
      </c>
      <c r="BF367" t="inlineStr">
        <is>
          <t/>
        </is>
      </c>
      <c r="BG367" t="inlineStr">
        <is>
          <t/>
        </is>
      </c>
      <c r="BH367" t="inlineStr">
        <is>
          <t/>
        </is>
      </c>
      <c r="BI367" t="inlineStr">
        <is>
          <t/>
        </is>
      </c>
      <c r="BJ367" t="inlineStr">
        <is>
          <t/>
        </is>
      </c>
      <c r="BK367" t="inlineStr">
        <is>
          <t/>
        </is>
      </c>
      <c r="BL367" t="inlineStr">
        <is>
          <t/>
        </is>
      </c>
      <c r="BM367" t="inlineStr">
        <is>
          <t/>
        </is>
      </c>
      <c r="BN367" t="inlineStr">
        <is>
          <t/>
        </is>
      </c>
      <c r="BO367" t="inlineStr">
        <is>
          <t/>
        </is>
      </c>
      <c r="BP367" t="inlineStr">
        <is>
          <t/>
        </is>
      </c>
      <c r="BQ367" t="inlineStr">
        <is>
          <t/>
        </is>
      </c>
      <c r="BR367" t="inlineStr">
        <is>
          <t/>
        </is>
      </c>
      <c r="BS367" t="inlineStr">
        <is>
          <t/>
        </is>
      </c>
      <c r="BT367" s="2" t="inlineStr">
        <is>
          <t>emissierechten inleveren</t>
        </is>
      </c>
      <c r="BU367" s="2" t="inlineStr">
        <is>
          <t>3</t>
        </is>
      </c>
      <c r="BV367" s="2" t="inlineStr">
        <is>
          <t/>
        </is>
      </c>
      <c r="BW367" t="inlineStr">
        <is>
          <t>Vergunningen voor broeikasgasemissies bevatten de verplichting binnen vier maanden na het einde van elk kalenderjaar een hoeveelheid emissierechten in te leveren die gelijk is aan de totale emissies van de installatie voor dat jaar.</t>
        </is>
      </c>
      <c r="BX367" s="2" t="inlineStr">
        <is>
          <t>umarzać uprawnienia</t>
        </is>
      </c>
      <c r="BY367" s="2" t="inlineStr">
        <is>
          <t>3</t>
        </is>
      </c>
      <c r="BZ367" s="2" t="inlineStr">
        <is>
          <t/>
        </is>
      </c>
      <c r="CA367" t="inlineStr">
        <is>
          <t/>
        </is>
      </c>
      <c r="CB367" s="2" t="inlineStr">
        <is>
          <t>devolver licenças de emissão</t>
        </is>
      </c>
      <c r="CC367" s="2" t="inlineStr">
        <is>
          <t>3</t>
        </is>
      </c>
      <c r="CD367" s="2" t="inlineStr">
        <is>
          <t/>
        </is>
      </c>
      <c r="CE367" t="inlineStr">
        <is>
          <t>Contabilizar uma licença de emissão por um operador ou um operador de aeronave para a cobertura das emissões verificadas da respetiva instalação ou aeronave.</t>
        </is>
      </c>
      <c r="CF367" t="inlineStr">
        <is>
          <t/>
        </is>
      </c>
      <c r="CG367" t="inlineStr">
        <is>
          <t/>
        </is>
      </c>
      <c r="CH367" t="inlineStr">
        <is>
          <t/>
        </is>
      </c>
      <c r="CI367" t="inlineStr">
        <is>
          <t/>
        </is>
      </c>
      <c r="CJ367" t="inlineStr">
        <is>
          <t/>
        </is>
      </c>
      <c r="CK367" t="inlineStr">
        <is>
          <t/>
        </is>
      </c>
      <c r="CL367" t="inlineStr">
        <is>
          <t/>
        </is>
      </c>
      <c r="CM367" t="inlineStr">
        <is>
          <t/>
        </is>
      </c>
      <c r="CN367" s="2" t="inlineStr">
        <is>
          <t>predati pravice</t>
        </is>
      </c>
      <c r="CO367" s="2" t="inlineStr">
        <is>
          <t>3</t>
        </is>
      </c>
      <c r="CP367" s="2" t="inlineStr">
        <is>
          <t/>
        </is>
      </c>
      <c r="CQ367" t="inlineStr">
        <is>
          <t>obračunati &lt;a href="https://iate.europa.eu/entry/result/3518010/sl" target="_blank"&gt;pravice&lt;/a&gt; do emisije s strani upravljavca ali operaterja zrakoplova glede na &lt;a href="https://iate.europa.eu/entry/result/2220728/sl" target="_blank"&gt;preverjene emisije&lt;/a&gt; njegove naprave ali zrakoplova</t>
        </is>
      </c>
      <c r="CR367" s="2" t="inlineStr">
        <is>
          <t>att överlämna utsläppsrätter</t>
        </is>
      </c>
      <c r="CS367" s="2" t="inlineStr">
        <is>
          <t>3</t>
        </is>
      </c>
      <c r="CT367" s="2" t="inlineStr">
        <is>
          <t/>
        </is>
      </c>
      <c r="CU367" t="inlineStr">
        <is>
          <t/>
        </is>
      </c>
    </row>
    <row r="368">
      <c r="A368" s="1" t="str">
        <f>HYPERLINK("https://iate.europa.eu/entry/result/766772/all", "766772")</f>
        <v>766772</v>
      </c>
      <c r="B368" t="inlineStr">
        <is>
          <t>FINANCE</t>
        </is>
      </c>
      <c r="C368" t="inlineStr">
        <is>
          <t>FINANCE|financing and investment|investment</t>
        </is>
      </c>
      <c r="D368" t="inlineStr">
        <is>
          <t/>
        </is>
      </c>
      <c r="E368" t="inlineStr">
        <is>
          <t/>
        </is>
      </c>
      <c r="F368" t="inlineStr">
        <is>
          <t/>
        </is>
      </c>
      <c r="G368" t="inlineStr">
        <is>
          <t/>
        </is>
      </c>
      <c r="H368" t="inlineStr">
        <is>
          <t/>
        </is>
      </c>
      <c r="I368" t="inlineStr">
        <is>
          <t/>
        </is>
      </c>
      <c r="J368" t="inlineStr">
        <is>
          <t/>
        </is>
      </c>
      <c r="K368" t="inlineStr">
        <is>
          <t/>
        </is>
      </c>
      <c r="L368" s="2" t="inlineStr">
        <is>
          <t>pay-off periode|
tilbagebetalingsperiode|
tilbagebetalingstid</t>
        </is>
      </c>
      <c r="M368" s="2" t="inlineStr">
        <is>
          <t>4|
4|
4</t>
        </is>
      </c>
      <c r="N368" s="2" t="inlineStr">
        <is>
          <t xml:space="preserve">|
|
</t>
        </is>
      </c>
      <c r="O368" t="inlineStr">
        <is>
          <t/>
        </is>
      </c>
      <c r="P368" s="2" t="inlineStr">
        <is>
          <t>Abschreibungszeit|
Amortisationszeitraum|
Kapitalrückflussdauer</t>
        </is>
      </c>
      <c r="Q368" s="2" t="inlineStr">
        <is>
          <t>1|
3|
1</t>
        </is>
      </c>
      <c r="R368" s="2" t="inlineStr">
        <is>
          <t xml:space="preserve">|
|
</t>
        </is>
      </c>
      <c r="S368" t="inlineStr">
        <is>
          <t/>
        </is>
      </c>
      <c r="T368" t="inlineStr">
        <is>
          <t/>
        </is>
      </c>
      <c r="U368" t="inlineStr">
        <is>
          <t/>
        </is>
      </c>
      <c r="V368" t="inlineStr">
        <is>
          <t/>
        </is>
      </c>
      <c r="W368" t="inlineStr">
        <is>
          <t/>
        </is>
      </c>
      <c r="X368" s="2" t="inlineStr">
        <is>
          <t>pay-back time|
pay back period|
payback period|
pay-back period</t>
        </is>
      </c>
      <c r="Y368" s="2" t="inlineStr">
        <is>
          <t>3|
3|
3|
3</t>
        </is>
      </c>
      <c r="Z368" s="2" t="inlineStr">
        <is>
          <t xml:space="preserve">|
|
|
</t>
        </is>
      </c>
      <c r="AA368" t="inlineStr">
        <is>
          <t>amount of time it takes to recover the cost of an investment</t>
        </is>
      </c>
      <c r="AB368" t="inlineStr">
        <is>
          <t/>
        </is>
      </c>
      <c r="AC368" t="inlineStr">
        <is>
          <t/>
        </is>
      </c>
      <c r="AD368" t="inlineStr">
        <is>
          <t/>
        </is>
      </c>
      <c r="AE368" t="inlineStr">
        <is>
          <t/>
        </is>
      </c>
      <c r="AF368" t="inlineStr">
        <is>
          <t/>
        </is>
      </c>
      <c r="AG368" t="inlineStr">
        <is>
          <t/>
        </is>
      </c>
      <c r="AH368" t="inlineStr">
        <is>
          <t/>
        </is>
      </c>
      <c r="AI368" t="inlineStr">
        <is>
          <t/>
        </is>
      </c>
      <c r="AJ368" t="inlineStr">
        <is>
          <t/>
        </is>
      </c>
      <c r="AK368" t="inlineStr">
        <is>
          <t/>
        </is>
      </c>
      <c r="AL368" t="inlineStr">
        <is>
          <t/>
        </is>
      </c>
      <c r="AM368" t="inlineStr">
        <is>
          <t/>
        </is>
      </c>
      <c r="AN368" s="2" t="inlineStr">
        <is>
          <t>période de récupération|
délais d'amortissement|
temps de retour|
période d'amortissement|
délai de récupération</t>
        </is>
      </c>
      <c r="AO368" s="2" t="inlineStr">
        <is>
          <t>3|
3|
1|
3|
3</t>
        </is>
      </c>
      <c r="AP368" s="2" t="inlineStr">
        <is>
          <t xml:space="preserve">|
|
|
|
</t>
        </is>
      </c>
      <c r="AQ368" t="inlineStr">
        <is>
          <t>..quatre méthodes principales de calcul..de rentabilité des investissements/: -- (pay-back period)...taux moyen de rentabilité...taux actualisé des profits futurs...valeur actualisée des profits futurs .</t>
        </is>
      </c>
      <c r="AR368" s="2" t="inlineStr">
        <is>
          <t>tréimhse aisíoca</t>
        </is>
      </c>
      <c r="AS368" s="2" t="inlineStr">
        <is>
          <t>3</t>
        </is>
      </c>
      <c r="AT368" s="2" t="inlineStr">
        <is>
          <t/>
        </is>
      </c>
      <c r="AU368" t="inlineStr">
        <is>
          <t/>
        </is>
      </c>
      <c r="AV368" t="inlineStr">
        <is>
          <t/>
        </is>
      </c>
      <c r="AW368" t="inlineStr">
        <is>
          <t/>
        </is>
      </c>
      <c r="AX368" t="inlineStr">
        <is>
          <t/>
        </is>
      </c>
      <c r="AY368" t="inlineStr">
        <is>
          <t/>
        </is>
      </c>
      <c r="AZ368" t="inlineStr">
        <is>
          <t/>
        </is>
      </c>
      <c r="BA368" t="inlineStr">
        <is>
          <t/>
        </is>
      </c>
      <c r="BB368" t="inlineStr">
        <is>
          <t/>
        </is>
      </c>
      <c r="BC368" t="inlineStr">
        <is>
          <t/>
        </is>
      </c>
      <c r="BD368" s="2" t="inlineStr">
        <is>
          <t>tempo di ritorno</t>
        </is>
      </c>
      <c r="BE368" s="2" t="inlineStr">
        <is>
          <t>2</t>
        </is>
      </c>
      <c r="BF368" s="2" t="inlineStr">
        <is>
          <t/>
        </is>
      </c>
      <c r="BG368" t="inlineStr">
        <is>
          <t/>
        </is>
      </c>
      <c r="BH368" t="inlineStr">
        <is>
          <t/>
        </is>
      </c>
      <c r="BI368" t="inlineStr">
        <is>
          <t/>
        </is>
      </c>
      <c r="BJ368" t="inlineStr">
        <is>
          <t/>
        </is>
      </c>
      <c r="BK368" t="inlineStr">
        <is>
          <t/>
        </is>
      </c>
      <c r="BL368" t="inlineStr">
        <is>
          <t/>
        </is>
      </c>
      <c r="BM368" t="inlineStr">
        <is>
          <t/>
        </is>
      </c>
      <c r="BN368" t="inlineStr">
        <is>
          <t/>
        </is>
      </c>
      <c r="BO368" t="inlineStr">
        <is>
          <t/>
        </is>
      </c>
      <c r="BP368" s="2" t="inlineStr">
        <is>
          <t>perjodu ta' rkupru tal-kost</t>
        </is>
      </c>
      <c r="BQ368" s="2" t="inlineStr">
        <is>
          <t>2</t>
        </is>
      </c>
      <c r="BR368" s="2" t="inlineStr">
        <is>
          <t/>
        </is>
      </c>
      <c r="BS368" t="inlineStr">
        <is>
          <t>It-tul ta' żmien meħtieġ biex jiġi rkuprat il-kost marbut ma' investiment.</t>
        </is>
      </c>
      <c r="BT368" t="inlineStr">
        <is>
          <t/>
        </is>
      </c>
      <c r="BU368" t="inlineStr">
        <is>
          <t/>
        </is>
      </c>
      <c r="BV368" t="inlineStr">
        <is>
          <t/>
        </is>
      </c>
      <c r="BW368" t="inlineStr">
        <is>
          <t/>
        </is>
      </c>
      <c r="BX368" s="2" t="inlineStr">
        <is>
          <t>okres zwrotu z inwestycji|
okres zwrotu|
okres zwrotu inwestycji</t>
        </is>
      </c>
      <c r="BY368" s="2" t="inlineStr">
        <is>
          <t>3|
3|
3</t>
        </is>
      </c>
      <c r="BZ368" s="2" t="inlineStr">
        <is>
          <t xml:space="preserve">|
|
</t>
        </is>
      </c>
      <c r="CA368" t="inlineStr">
        <is>
          <t>czas, po upływie którego wpływy pokrywają poniesione nakłady</t>
        </is>
      </c>
      <c r="CB368" s="2" t="inlineStr">
        <is>
          <t>prazo de amortização</t>
        </is>
      </c>
      <c r="CC368" s="2" t="inlineStr">
        <is>
          <t>3</t>
        </is>
      </c>
      <c r="CD368" s="2" t="inlineStr">
        <is>
          <t/>
        </is>
      </c>
      <c r="CE368" t="inlineStr">
        <is>
          <t>Período de tempo que demora a recuperar o custo de um investimento.</t>
        </is>
      </c>
      <c r="CF368" t="inlineStr">
        <is>
          <t/>
        </is>
      </c>
      <c r="CG368" t="inlineStr">
        <is>
          <t/>
        </is>
      </c>
      <c r="CH368" t="inlineStr">
        <is>
          <t/>
        </is>
      </c>
      <c r="CI368" t="inlineStr">
        <is>
          <t/>
        </is>
      </c>
      <c r="CJ368" t="inlineStr">
        <is>
          <t/>
        </is>
      </c>
      <c r="CK368" t="inlineStr">
        <is>
          <t/>
        </is>
      </c>
      <c r="CL368" t="inlineStr">
        <is>
          <t/>
        </is>
      </c>
      <c r="CM368" t="inlineStr">
        <is>
          <t/>
        </is>
      </c>
      <c r="CN368" s="2" t="inlineStr">
        <is>
          <t>doba vračanja|
čas vračanja</t>
        </is>
      </c>
      <c r="CO368" s="2" t="inlineStr">
        <is>
          <t>3|
3</t>
        </is>
      </c>
      <c r="CP368" s="2" t="inlineStr">
        <is>
          <t xml:space="preserve">|
</t>
        </is>
      </c>
      <c r="CQ368" t="inlineStr">
        <is>
          <t>čas, potreben za vračilo naložbe</t>
        </is>
      </c>
      <c r="CR368" t="inlineStr">
        <is>
          <t/>
        </is>
      </c>
      <c r="CS368" t="inlineStr">
        <is>
          <t/>
        </is>
      </c>
      <c r="CT368" t="inlineStr">
        <is>
          <t/>
        </is>
      </c>
      <c r="CU368" t="inlineStr">
        <is>
          <t/>
        </is>
      </c>
    </row>
    <row r="369">
      <c r="A369" s="1" t="str">
        <f>HYPERLINK("https://iate.europa.eu/entry/result/3589915/all", "3589915")</f>
        <v>3589915</v>
      </c>
      <c r="B369" t="inlineStr">
        <is>
          <t>EUROPEAN UNION;EDUCATION AND COMMUNICATIONS</t>
        </is>
      </c>
      <c r="C369" t="inlineStr">
        <is>
          <t>EUROPEAN UNION|EU institutions and European civil service|EU institution|European Commission;EDUCATION AND COMMUNICATIONS|communications|communications industry|information technology;EDUCATION AND COMMUNICATIONS|information technology and data processing;EUROPEAN UNION|EU institutions and European civil service|operation of the Institutions|administration of the Institutions</t>
        </is>
      </c>
      <c r="D369" s="2" t="inlineStr">
        <is>
          <t>Съвет по информационни технологии и киберсигурност</t>
        </is>
      </c>
      <c r="E369" s="2" t="inlineStr">
        <is>
          <t>3</t>
        </is>
      </c>
      <c r="F369" s="2" t="inlineStr">
        <is>
          <t/>
        </is>
      </c>
      <c r="G369" t="inlineStr">
        <is>
          <t/>
        </is>
      </c>
      <c r="H369" s="2" t="inlineStr">
        <is>
          <t>Rada pro informační technologie a kybernetickou bezpečnost|
ITCB</t>
        </is>
      </c>
      <c r="I369" s="2" t="inlineStr">
        <is>
          <t>3|
3</t>
        </is>
      </c>
      <c r="J369" s="2" t="inlineStr">
        <is>
          <t xml:space="preserve">|
</t>
        </is>
      </c>
      <c r="K369" t="inlineStr">
        <is>
          <t>podskupina &lt;i&gt;řídící rady&lt;/i&gt; ( &lt;a href="/entry/result/3573522/all" id="ENTRY_TO_ENTRY_CONVERTER" target="_blank"&gt;IATE:3573522&lt;/a&gt; ) v Evropské komisi, která prevzala úkoly &lt;i&gt;Rady pro informační technologie&lt;/i&gt; a &lt;i&gt;Rady pro informační technologie a kybernetickou bezpečnost&lt;/i&gt; ( &lt;a href="/entry/result/3589915/all" id="ENTRY_TO_ENTRY_CONVERTER" target="_blank"&gt;IATE:3589915&lt;/a&gt; )</t>
        </is>
      </c>
      <c r="L369" s="2" t="inlineStr">
        <is>
          <t>Rådet for Informationsteknologi og Cybersikkerhed|
ITCB</t>
        </is>
      </c>
      <c r="M369" s="2" t="inlineStr">
        <is>
          <t>4|
3</t>
        </is>
      </c>
      <c r="N369" s="2" t="inlineStr">
        <is>
          <t xml:space="preserve">|
</t>
        </is>
      </c>
      <c r="O369" t="inlineStr">
        <is>
          <t>permanent undergruppe under &lt;a href="https://iate.europa.eu/entry/result/3573522/da" target="_blank"&gt;Administrationsrådet&lt;/a&gt;, som sikrer, at ressourcer og investeringer i informationsteknologi anvendes effektivt, og at erhvervslivets behov understøttes af effektive, sikre og robuste kommunikations- og informationssystemer i overensstemmelse med principperne om beskyttelse af personoplysninger</t>
        </is>
      </c>
      <c r="P369" s="2" t="inlineStr">
        <is>
          <t>Informationstechnik- und Cybersicherheitsbeirat</t>
        </is>
      </c>
      <c r="Q369" s="2" t="inlineStr">
        <is>
          <t>3</t>
        </is>
      </c>
      <c r="R369" s="2" t="inlineStr">
        <is>
          <t/>
        </is>
      </c>
      <c r="S369" t="inlineStr">
        <is>
          <t>ständige Untergruppe des &lt;a href="https://iate.europa.eu/entry/result/3573522/all" target="_blank"&gt;Managementkontrollgremiums&lt;/a&gt;, die gewährleistet, dass IT-Ressourcen und -Investitionen effizient genutzt werden und dass die geschäftlichen Bedürfnisse durch effiziente, sichere und belastbare Kommunikations- und Informationssysteme im Einklang mit den Grundsätzen des Schutzes personenbezogener Daten unterstützt werden</t>
        </is>
      </c>
      <c r="T369" s="2" t="inlineStr">
        <is>
          <t>συμβούλιο τεχνολογίας πληροφοριών και κυβερνοασφάλειας</t>
        </is>
      </c>
      <c r="U369" s="2" t="inlineStr">
        <is>
          <t>3</t>
        </is>
      </c>
      <c r="V369" s="2" t="inlineStr">
        <is>
          <t/>
        </is>
      </c>
      <c r="W369" t="inlineStr">
        <is>
          <t>μόνιμη υποομάδα του συμβουλίου εσωτερικής διοίκησης η οποία διασφαλίζει ότι οι πόροι και οι επενδύσεις στον τομέα της τεχνολογίας των πληροφοριών χρησιμοποιούνται με αποδοτικό τρόπο και ότι οι επιχειρηματικές ανάγκες υποστηρίζονται από αποδοτικά, ασφαλή και ανθεκτικά συστήματα επικοινωνίας και πληροφοριών, σύμφωνα με τις αρχές προστασίας των δεδομένων προσωπικού χαρακτήρα</t>
        </is>
      </c>
      <c r="X369" s="2" t="inlineStr">
        <is>
          <t>Information Technology and Cybersecurity Board|
ITCB</t>
        </is>
      </c>
      <c r="Y369" s="2" t="inlineStr">
        <is>
          <t>4|
3</t>
        </is>
      </c>
      <c r="Z369" s="2" t="inlineStr">
        <is>
          <t xml:space="preserve">|
</t>
        </is>
      </c>
      <c r="AA369" t="inlineStr">
        <is>
          <t>permanent sub-group of the &lt;a href="https://iate.europa.eu/entry/result/3573522" target="_blank"&gt;Corporate Management Board&lt;/a&gt;, which ensures that resources and investments in information technology are used
efficiently and that business needs are supported by efficient, secure and
resilient communication and information systems, in compliance with personal data
protection principles</t>
        </is>
      </c>
      <c r="AB369" s="2" t="inlineStr">
        <is>
          <t>Consejo de Tecnologías de la Información y Ciberseguridad|
ITCB</t>
        </is>
      </c>
      <c r="AC369" s="2" t="inlineStr">
        <is>
          <t>3|
3</t>
        </is>
      </c>
      <c r="AD369" s="2" t="inlineStr">
        <is>
          <t xml:space="preserve">|
</t>
        </is>
      </c>
      <c r="AE369" t="inlineStr">
        <is>
          <t>Subgrupo permanente del &lt;a href="https://iate.europa.eu/entry/result/3573522/es" target="_blank"&gt;Consejo de Administración &lt;/a&gt;cuyo cometido es garantizar que los recursos e inversiones
 destinados a la tecnología de la información se emplean eficazmente y 
que se asiste a las empresas mediante sistemas de comunicación e 
información seguros y resilientes, en cumplimiento de los principios de 
protección de datos personales.</t>
        </is>
      </c>
      <c r="AF369" s="2" t="inlineStr">
        <is>
          <t>ITCB|
Euroopa Komisjoni infotehnoloogia ja küberjulgeoleku nõukogu</t>
        </is>
      </c>
      <c r="AG369" s="2" t="inlineStr">
        <is>
          <t>3|
3</t>
        </is>
      </c>
      <c r="AH369" s="2" t="inlineStr">
        <is>
          <t xml:space="preserve">|
</t>
        </is>
      </c>
      <c r="AI369" t="inlineStr">
        <is>
          <t>&lt;i&gt;üldjuhatuse &lt;/i&gt;&lt;a href="/entry/result/3573522/all" id="ENTRY_TO_ENTRY_CONVERTER" target="_blank"&gt;IATE:3573522&lt;/a&gt; alaline allrühm, mis tagab, et infotehnoloogia vahendeid ja investeeringuid kasutatakse tõhusalt ning et tegevusvajadusi toetavad tõhusad, turvalised ja vastupidavad kommunikatsiooni- ja infosüsteemid kooskõlas isikuandmete kaitse põhimõtetega</t>
        </is>
      </c>
      <c r="AJ369" s="2" t="inlineStr">
        <is>
          <t>ITCB|
tietotekniikan ja kyberturvallisuuden lautakunta|
tietotekniikka- ja kyberturvallisuuslautakunta</t>
        </is>
      </c>
      <c r="AK369" s="2" t="inlineStr">
        <is>
          <t>3|
3|
3</t>
        </is>
      </c>
      <c r="AL369" s="2" t="inlineStr">
        <is>
          <t xml:space="preserve">|
|
</t>
        </is>
      </c>
      <c r="AM369" t="inlineStr">
        <is>
          <t>&lt;a href="https://iate.europa.eu/entry/result/3573522/fi" target="_blank"&gt;hallintoneuvoston &lt;/a&gt;pysyvä alaryhmä, joka varmistaa, että tietotekniikan resursseja ja investointeja käytetään tehokkaasti ja että liiketoiminnan tarpeita tuetaan tehokkailla, turvallisilla ja joustavilla viestintä- ja tietojärjestelmillä henkilötietojen suojaa koskevien periaatteiden mukaisesti</t>
        </is>
      </c>
      <c r="AN369" s="2" t="inlineStr">
        <is>
          <t>comité chargé des technologies de l’information et de la cybersécurité</t>
        </is>
      </c>
      <c r="AO369" s="2" t="inlineStr">
        <is>
          <t>3</t>
        </is>
      </c>
      <c r="AP369" s="2" t="inlineStr">
        <is>
          <t/>
        </is>
      </c>
      <c r="AQ369" t="inlineStr">
        <is>
          <t>sous-groupe permanent du &lt;a href="https://iate.europa.eu/entry/result/3573522" target="_blank"&gt;conseil d'administration&lt;/a&gt;, qui veille à ce 
que les ressources et les investissements dans les technologies de 
l'information soient utilisés efficacement et à ce que les besoins des 
entreprises soient soutenus par des systèmes de communication et 
d'information efficaces, sûrs et résilients, dans le respect des 
principes de protection des données à caractère personnel, et supervise 
la mise en œuvre de la stratégie numérique de la Commission européenne</t>
        </is>
      </c>
      <c r="AR369" s="2" t="inlineStr">
        <is>
          <t>an Bord um an Teicneolaíocht Faisnéise agus an Chibearshlándáil</t>
        </is>
      </c>
      <c r="AS369" s="2" t="inlineStr">
        <is>
          <t>3</t>
        </is>
      </c>
      <c r="AT369" s="2" t="inlineStr">
        <is>
          <t/>
        </is>
      </c>
      <c r="AU369" t="inlineStr">
        <is>
          <t/>
        </is>
      </c>
      <c r="AV369" s="2" t="inlineStr">
        <is>
          <t>Odbor za informacijsku tehnologiju i kibersigurnost|
ITCB</t>
        </is>
      </c>
      <c r="AW369" s="2" t="inlineStr">
        <is>
          <t>3|
3</t>
        </is>
      </c>
      <c r="AX369" s="2" t="inlineStr">
        <is>
          <t xml:space="preserve">|
</t>
        </is>
      </c>
      <c r="AY369" t="inlineStr">
        <is>
          <t/>
        </is>
      </c>
      <c r="AZ369" s="2" t="inlineStr">
        <is>
          <t>Informatikai és Kiberbiztonsági Tanács</t>
        </is>
      </c>
      <c r="BA369" s="2" t="inlineStr">
        <is>
          <t>3</t>
        </is>
      </c>
      <c r="BB369" s="2" t="inlineStr">
        <is>
          <t/>
        </is>
      </c>
      <c r="BC369" t="inlineStr">
        <is>
          <t/>
        </is>
      </c>
      <c r="BD369" s="2" t="inlineStr">
        <is>
          <t>comitato per le tecnologie dell'informazione e la cibersicurezza della Commissione europea</t>
        </is>
      </c>
      <c r="BE369" s="2" t="inlineStr">
        <is>
          <t>3</t>
        </is>
      </c>
      <c r="BF369" s="2" t="inlineStr">
        <is>
          <t/>
        </is>
      </c>
      <c r="BG369" t="inlineStr">
        <is>
          <t>sottogruppo permanente dell'organo di gestione interno, il quale garantisce che le risorse e gli investimenti relativi alle tecnologie dell'informazione siano utilizzati in modo efficiente e che le esigenze operative siano sostenute da sistemi di comunicazione e informazione efficienti, sicuri e resilienti, nel rispetto dei principi di protezione dei dati personali e che sovrintende all'attuazione della strategia digitale della Commissione europea</t>
        </is>
      </c>
      <c r="BH369" s="2" t="inlineStr">
        <is>
          <t>Informacinių technologijų ir kibernetinio saugumo valdyba|
Informacinių technologijų ir kibernetinio saugumo taryba</t>
        </is>
      </c>
      <c r="BI369" s="2" t="inlineStr">
        <is>
          <t>2|
3</t>
        </is>
      </c>
      <c r="BJ369" s="2" t="inlineStr">
        <is>
          <t xml:space="preserve">|
</t>
        </is>
      </c>
      <c r="BK369" t="inlineStr">
        <is>
          <t>taryba, užtikrinanti, kad ištekliai ir investicijos į informacines technologijas būtų naudojami efektyviai ir kad verslo poreikiai būtų remiami naudojant veiksmingas, saugias ir atsparias ryšių ir informacines sistemas, laikantis asmens duomenų apsaugos principų, taip pat prižiūrinti Europos Komisijos skaitmeninės strategijos įgyvendinimą</t>
        </is>
      </c>
      <c r="BL369" s="2" t="inlineStr">
        <is>
          <t>Informācijas tehnoloģiju un kiberdrošības padome</t>
        </is>
      </c>
      <c r="BM369" s="2" t="inlineStr">
        <is>
          <t>3</t>
        </is>
      </c>
      <c r="BN369" s="2" t="inlineStr">
        <is>
          <t/>
        </is>
      </c>
      <c r="BO369" t="inlineStr">
        <is>
          <t/>
        </is>
      </c>
      <c r="BP369" s="2" t="inlineStr">
        <is>
          <t>Bord tat-Teknoloġija tal-Informazzjoni u taċ-Ċibersigurtà</t>
        </is>
      </c>
      <c r="BQ369" s="2" t="inlineStr">
        <is>
          <t>3</t>
        </is>
      </c>
      <c r="BR369" s="2" t="inlineStr">
        <is>
          <t/>
        </is>
      </c>
      <c r="BS369" t="inlineStr">
        <is>
          <t>sottogrupp permanenti tal-Bord tal-Ġestjoni Korporattiva li jiżgura li r-riżorsi u l-investimenti fit-teknoloġija tal-informazzjoni jintużaw b'mod effiċjenti, u li l-ħtiġijiet operazzjonali jkunu appoġġati minn sistemi tal-komunikazzjoni u tal-informazzjoni siguri u reżiljenti, f'konformità mal-prinċipji tal-protezzjoni tad-&lt;i&gt;data &lt;/i&gt;personali</t>
        </is>
      </c>
      <c r="BT369" s="2" t="inlineStr">
        <is>
          <t>raad voor informatietechnologie en cyberbeveiliging|
ITCB</t>
        </is>
      </c>
      <c r="BU369" s="2" t="inlineStr">
        <is>
          <t>3|
3</t>
        </is>
      </c>
      <c r="BV369" s="2" t="inlineStr">
        <is>
          <t xml:space="preserve">|
</t>
        </is>
      </c>
      <c r="BW369" t="inlineStr">
        <is>
          <t>permanente subgroep van de bestuursraad die:&lt;br&gt;a) ervoor zorgt dat de middelen en investeringen in informatietechnologie efficiënt worden ingezet en dat aan de bedrijfsmatige behoeften wordt voldaan door efficiënte, veilige en veerkrachtige communicatie- en informatiesystemen, conform de beginselen inzake de bescherming van persoonsgegevens;&lt;br&gt;b) toezicht houdt op de uitvoering van de digitale strategie van de Europese Commissie</t>
        </is>
      </c>
      <c r="BX369" s="2" t="inlineStr">
        <is>
          <t>Rada ds. Technologii Informacyjnej i Cyberbezpieczeństwa</t>
        </is>
      </c>
      <c r="BY369" s="2" t="inlineStr">
        <is>
          <t>3</t>
        </is>
      </c>
      <c r="BZ369" s="2" t="inlineStr">
        <is>
          <t/>
        </is>
      </c>
      <c r="CA369" t="inlineStr">
        <is>
          <t>stała podgrupa &lt;a href="https://iate.europa.eu/entry/result/3573522/pl" target="_blank"&gt;Rady Zarządzania Korporacyjnego&lt;/a&gt; czuwająca nad efektywnym wykorzystaniem zasobów i nakładów na technologie informacyjne oraz zaspokajaniem potrzeb przedsiębiorstw za pomocą wydajnych, bezpiecznych i odpornych systemów łączności i informacji, zgodnie z zasadami ochrony danych osobowych, oraz nadzorująca wdrażanie strategii cyfrowej Komisji Europejskiej</t>
        </is>
      </c>
      <c r="CB369" s="2" t="inlineStr">
        <is>
          <t>Conselho das Tecnologias da Informação e da Cibersegurança</t>
        </is>
      </c>
      <c r="CC369" s="2" t="inlineStr">
        <is>
          <t>3</t>
        </is>
      </c>
      <c r="CD369" s="2" t="inlineStr">
        <is>
          <t/>
        </is>
      </c>
      <c r="CE369" t="inlineStr">
        <is>
          <t>Subgrupo permanente do Conselho de Administração Institucional que garante que os recursos e os investimentos nas tecnologias da informação são utilizados de forma eficiente e que as necessidades das empresas são apoiadas por sistemas de comunicação e informação eficientes, seguros e resilientes, no respeito pelos princípios de proteção dos dados pessoais e que supervisiona a execução da Estratégia Digital da Comissão Europeia.</t>
        </is>
      </c>
      <c r="CF369" s="2" t="inlineStr">
        <is>
          <t>Consiliul pentru tehnologia informației și securitate cibernetică</t>
        </is>
      </c>
      <c r="CG369" s="2" t="inlineStr">
        <is>
          <t>3</t>
        </is>
      </c>
      <c r="CH369" s="2" t="inlineStr">
        <is>
          <t/>
        </is>
      </c>
      <c r="CI369" t="inlineStr">
        <is>
          <t/>
        </is>
      </c>
      <c r="CJ369" s="2" t="inlineStr">
        <is>
          <t>Rada pre informačné technológie a kybernetickú bezpečnosť|
ITCB</t>
        </is>
      </c>
      <c r="CK369" s="2" t="inlineStr">
        <is>
          <t>3|
3</t>
        </is>
      </c>
      <c r="CL369" s="2" t="inlineStr">
        <is>
          <t xml:space="preserve">|
</t>
        </is>
      </c>
      <c r="CM369" t="inlineStr">
        <is>
          <t>stála podskupina správnej rady inštitúcie, ktorá zabezpečuje efektívne využívanie zdrojov a investícií do informačných technológií a podporu prevádzkových potrieb efektívnymi, bezpečnými a odolnými komunikačnými a informačnými systémami v súlade so zásadami ochrany osobných údajov, pričom dohliada na vykonávanie digitálnej stratégie Európskej komisie</t>
        </is>
      </c>
      <c r="CN369" s="2" t="inlineStr">
        <is>
          <t>Odbor za informacijsko tehnologijo in kibernetsko varnost|
ITCB</t>
        </is>
      </c>
      <c r="CO369" s="2" t="inlineStr">
        <is>
          <t>3|
3</t>
        </is>
      </c>
      <c r="CP369" s="2" t="inlineStr">
        <is>
          <t xml:space="preserve">|
</t>
        </is>
      </c>
      <c r="CQ369" t="inlineStr">
        <is>
          <t>stalna podskupina &lt;a href="https://iate.europa.eu/entry/result/3573522/sl" target="_blank"&gt;internega upravnega odbora&lt;/a&gt;, ki skrbi za to, da se viri in naložbe v informacijsko tehnologijo uporabljajo učinkovito ter da poslovne potrebe podpirajo učinkoviti, varni in odporni komunikacijski in informacijski sistemi v skladu z načeli za varstvo osebnih podatkov</t>
        </is>
      </c>
      <c r="CR369" s="2" t="inlineStr">
        <is>
          <t>ITCB|
styrelsen för informationsteknik och cybersäkerhet</t>
        </is>
      </c>
      <c r="CS369" s="2" t="inlineStr">
        <is>
          <t>3|
3</t>
        </is>
      </c>
      <c r="CT369" s="2" t="inlineStr">
        <is>
          <t xml:space="preserve">|
</t>
        </is>
      </c>
      <c r="CU369" t="inlineStr">
        <is>
          <t/>
        </is>
      </c>
    </row>
    <row r="370">
      <c r="A370" s="1" t="str">
        <f>HYPERLINK("https://iate.europa.eu/entry/result/1235808/all", "1235808")</f>
        <v>1235808</v>
      </c>
      <c r="B370" t="inlineStr">
        <is>
          <t>TRANSPORT</t>
        </is>
      </c>
      <c r="C370" t="inlineStr">
        <is>
          <t>TRANSPORT|maritime and inland waterway transport|maritime transport</t>
        </is>
      </c>
      <c r="D370" s="2" t="inlineStr">
        <is>
          <t>високоскоростен пътнически плавателен съд</t>
        </is>
      </c>
      <c r="E370" s="2" t="inlineStr">
        <is>
          <t>3</t>
        </is>
      </c>
      <c r="F370" s="2" t="inlineStr">
        <is>
          <t/>
        </is>
      </c>
      <c r="G370" t="inlineStr">
        <is>
          <t>плавателен съд съгласно определението в глава Х, правило 1 от SOLAS 74, и превозващ повече от 12 пътници</t>
        </is>
      </c>
      <c r="H370" s="2" t="inlineStr">
        <is>
          <t>vysokorychlostní osobní plavidlo</t>
        </is>
      </c>
      <c r="I370" s="2" t="inlineStr">
        <is>
          <t>3</t>
        </is>
      </c>
      <c r="J370" s="2" t="inlineStr">
        <is>
          <t/>
        </is>
      </c>
      <c r="K370" t="inlineStr">
        <is>
          <t/>
        </is>
      </c>
      <c r="L370" s="2" t="inlineStr">
        <is>
          <t>højhastighedspassagerfartøj</t>
        </is>
      </c>
      <c r="M370" s="2" t="inlineStr">
        <is>
          <t>3</t>
        </is>
      </c>
      <c r="N370" s="2" t="inlineStr">
        <is>
          <t/>
        </is>
      </c>
      <c r="O370" t="inlineStr">
        <is>
          <t>fartøj, som kan medtage flere end 12 passagerer, og hvis maksimumhastighed i meter pr. sekund (m/s) er lig med eller større end 3,73Δ&lt;sup&gt;0,1667&lt;/sup&gt;, hvor Δ = volumen af deplacement svarende til konstruktionsvandlinjen (m&lt;sup&gt;3&lt;/sup&gt;), med undtagelse af fartøjer, der befinder sig i en tilstand, hvor skroget ikke er nedsænket (non-displacement mode), men fuldt ud er understøttet fri af vandoverfladen af aerodynamiske kræfter frembragt af luftpudeeffekten</t>
        </is>
      </c>
      <c r="P370" s="2" t="inlineStr">
        <is>
          <t>Fahrgast-Hochgeschwindigkeitsfahrzeug</t>
        </is>
      </c>
      <c r="Q370" s="2" t="inlineStr">
        <is>
          <t>3</t>
        </is>
      </c>
      <c r="R370" s="2" t="inlineStr">
        <is>
          <t/>
        </is>
      </c>
      <c r="S370" t="inlineStr">
        <is>
          <t>Fahrzeug, das mehr als zwölf Fahrgäste befördert und das eine Höchstgeschwindigkeit in m/s
erreicht, die gleich oder größer ist als
3,7∇
0,1667 (hierbei ist:
∇ = Volumen der Verdrängung entsprechend der Konstruktionswasserlinie (m&lt;sup&gt;3&lt;/sup&gt;))</t>
        </is>
      </c>
      <c r="T370" s="2" t="inlineStr">
        <is>
          <t>ταχύπλοο επιβατηγό σκάφος|
επιβατηγό ταχύπλοο σκάφος</t>
        </is>
      </c>
      <c r="U370" s="2" t="inlineStr">
        <is>
          <t>3|
3</t>
        </is>
      </c>
      <c r="V370" s="2" t="inlineStr">
        <is>
          <t>|
admitted</t>
        </is>
      </c>
      <c r="W370" t="inlineStr">
        <is>
          <t>σκάφος το οποίο μεταφέρει περισσοτέρους από δώδεκα επιβάτες και το οποίο μπορεί να αναπτύξει μέγιστη ταχύτητα, σε μέτρα ανά δευτερόλεπτο (m/s), ίση με ή πάνω από: 3,7L 0,1667, όπου: L = το εκτόπισμα που αντιστοιχεί με τη σχεδιασθείσα ισαλογραμμή (m&lt;sup&gt;3&lt;/sup&gt;)</t>
        </is>
      </c>
      <c r="X370" s="2" t="inlineStr">
        <is>
          <t>high-speed passenger vessel|
high-speed passenger craft</t>
        </is>
      </c>
      <c r="Y370" s="2" t="inlineStr">
        <is>
          <t>1|
3</t>
        </is>
      </c>
      <c r="Z370" s="2" t="inlineStr">
        <is>
          <t xml:space="preserve">|
</t>
        </is>
      </c>
      <c r="AA370" t="inlineStr">
        <is>
          <t>craft carrying more than 12 passengers which is capable of a maximum speed, in metres per second (m/s),
equal to or exceeding:
3.7L 0.1667, where: L = displacement corresponding to the design waterline (m&lt;sup&gt;3&lt;/sup&gt;)</t>
        </is>
      </c>
      <c r="AB370" s="2" t="inlineStr">
        <is>
          <t>nave de pasaje de gran velocidad</t>
        </is>
      </c>
      <c r="AC370" s="2" t="inlineStr">
        <is>
          <t>4</t>
        </is>
      </c>
      <c r="AD370" s="2" t="inlineStr">
        <is>
          <t/>
        </is>
      </c>
      <c r="AE370" t="inlineStr">
        <is>
          <t>Embarcación que transporta más de doce pasajeros que es capaz de alcanzar una velocidad máxima, en metros por segundo (m/s), igual o superior a 3,7 ∇0,1667 (donde: ∇ = 
volumen de desplazamiento correspondiente a la flotación de proyecto 
(m&lt;sup&gt;3&lt;/sup&gt;)).</t>
        </is>
      </c>
      <c r="AF370" s="2" t="inlineStr">
        <is>
          <t>kiirreisilaev</t>
        </is>
      </c>
      <c r="AG370" s="2" t="inlineStr">
        <is>
          <t>3</t>
        </is>
      </c>
      <c r="AH370" s="2" t="inlineStr">
        <is>
          <t/>
        </is>
      </c>
      <c r="AI370" t="inlineStr">
        <is>
          <t>&lt;i&gt;SOLASi konventsiooni&lt;/i&gt; &lt;a href="/entry/result/791356/all" id="ENTRY_TO_ENTRY_CONVERTER" target="_blank"&gt;IATE:791356&lt;/a&gt; 74 X peatüki 1. reeglis määratletud laev enam kui 12 reisija vedamiseks</t>
        </is>
      </c>
      <c r="AJ370" s="2" t="inlineStr">
        <is>
          <t>suurnopeusmatkustaja-alus</t>
        </is>
      </c>
      <c r="AK370" s="2" t="inlineStr">
        <is>
          <t>3</t>
        </is>
      </c>
      <c r="AL370" s="2" t="inlineStr">
        <is>
          <t/>
        </is>
      </c>
      <c r="AM370" t="inlineStr">
        <is>
          <t>enemmän kuin 12 matkustajaa kuljettava alus, jonka saavuttama suurin nopeus metreinä sekunnissa
(m/s) on vähintään:
3,7∇&lt;sup&gt;0,1667&lt;/sup&gt;, jossa:
∇ = suunnitteluvesiviivaa vastaava uppouman tilavuus (m&lt;sup&gt;3&lt;/sup&gt;), lukuun ottamatta
alusta, jonka runko pysyy täysin irti veden
pinnan yläpuolella ei-uppoumatilassa maavaikutuksen aiheuttamien aerodynaamisten
voimien vaikutuksesta</t>
        </is>
      </c>
      <c r="AN370" s="2" t="inlineStr">
        <is>
          <t>engin à passagers à grande vitesse</t>
        </is>
      </c>
      <c r="AO370" s="2" t="inlineStr">
        <is>
          <t>3</t>
        </is>
      </c>
      <c r="AP370" s="2" t="inlineStr">
        <is>
          <t/>
        </is>
      </c>
      <c r="AQ370" t="inlineStr">
        <is>
          <t>engin à grande vitesse destiné à transporter plus de douze passagers et capable d'atteindre une vitesse maximale en mètres par seconde (m/s) égale ou supérieure à 3,7 fois la puissance 0,1 667 de V [V étant le volume du déplacement correspondant à la flottaison prévue (m&lt;sup&gt;3&lt;/sup&gt;)]</t>
        </is>
      </c>
      <c r="AR370" s="2" t="inlineStr">
        <is>
          <t>árthach paisinéirí ardluais</t>
        </is>
      </c>
      <c r="AS370" s="2" t="inlineStr">
        <is>
          <t>3</t>
        </is>
      </c>
      <c r="AT370" s="2" t="inlineStr">
        <is>
          <t/>
        </is>
      </c>
      <c r="AU370" t="inlineStr">
        <is>
          <t/>
        </is>
      </c>
      <c r="AV370" s="2" t="inlineStr">
        <is>
          <t>brzo putničko plovilo</t>
        </is>
      </c>
      <c r="AW370" s="2" t="inlineStr">
        <is>
          <t>3</t>
        </is>
      </c>
      <c r="AX370" s="2" t="inlineStr">
        <is>
          <t/>
        </is>
      </c>
      <c r="AY370" t="inlineStr">
        <is>
          <t/>
        </is>
      </c>
      <c r="AZ370" s="2" t="inlineStr">
        <is>
          <t>gyorsjáratú személyszállító vízi jármű</t>
        </is>
      </c>
      <c r="BA370" s="2" t="inlineStr">
        <is>
          <t>3</t>
        </is>
      </c>
      <c r="BB370" s="2" t="inlineStr">
        <is>
          <t/>
        </is>
      </c>
      <c r="BC370" t="inlineStr">
        <is>
          <t>a SOLAS-74 X. fejezetének 1. szabályában meghatározott olyan jármű, amely tizenkettőnél több utast szállít</t>
        </is>
      </c>
      <c r="BD370" s="2" t="inlineStr">
        <is>
          <t>unità veloce da passeggeri</t>
        </is>
      </c>
      <c r="BE370" s="2" t="inlineStr">
        <is>
          <t>3</t>
        </is>
      </c>
      <c r="BF370" s="2" t="inlineStr">
        <is>
          <t/>
        </is>
      </c>
      <c r="BG370" t="inlineStr">
        <is>
          <t>unità che trasporta più di 12 passeggeri, in grado di raggiungere una velocità massima, espressa in m/s, pari o superiore a 3.7 ∇&lt;sup&gt;0.1667&lt;/sup&gt;, dove ∇ è il dislocamento rispetto alla linea di galleggiamento (m&lt;sup&gt;3&lt;/sup&gt;)</t>
        </is>
      </c>
      <c r="BH370" s="2" t="inlineStr">
        <is>
          <t>greitaeigis keleivinis laivas</t>
        </is>
      </c>
      <c r="BI370" s="2" t="inlineStr">
        <is>
          <t>3</t>
        </is>
      </c>
      <c r="BJ370" s="2" t="inlineStr">
        <is>
          <t/>
        </is>
      </c>
      <c r="BK370" t="inlineStr">
        <is>
          <t>laivas, galintis plaukti maksimaliu greičiu, kuris yra lygus ar didesnis už nurodytą 1974 m. SOLAS konvencijos X dalies 1 taisyklės 2 dalyje, ir gabenantis daugiau kaip 12 keleivių</t>
        </is>
      </c>
      <c r="BL370" s="2" t="inlineStr">
        <is>
          <t>ātrgaitas pasažieru kuģis</t>
        </is>
      </c>
      <c r="BM370" s="2" t="inlineStr">
        <is>
          <t>3</t>
        </is>
      </c>
      <c r="BN370" s="2" t="inlineStr">
        <is>
          <t/>
        </is>
      </c>
      <c r="BO370" t="inlineStr">
        <is>
          <t>kuģis, kas definēts SOLAS 74 X nodaļas 1. noteikumā un kas pārvadā vairāk nekā 12 pasažierus</t>
        </is>
      </c>
      <c r="BP370" s="2" t="inlineStr">
        <is>
          <t>vapur tal-passiġġieri ta’ veloċità għolja|
inġenju ta' veloċità għolja għall-passiġġieri</t>
        </is>
      </c>
      <c r="BQ370" s="2" t="inlineStr">
        <is>
          <t>2|
3</t>
        </is>
      </c>
      <c r="BR370" s="2" t="inlineStr">
        <is>
          <t xml:space="preserve">|
</t>
        </is>
      </c>
      <c r="BS370" t="inlineStr">
        <is>
          <t>inġenju li jġorr iktar minn 12-il passiġġier li kapaċi jilħaq veloċità massima f'metri għal kull sekonda (m/s) ekwivalenti għal jew iktar minn 3.7L 0.1667, fejn: L = l-ispostament li jikkorrispondi għal-linja tal-ilma stabbilita (m&lt;sup&gt;3&lt;/sup&gt;)</t>
        </is>
      </c>
      <c r="BT370" s="2" t="inlineStr">
        <is>
          <t>hogesnelheidspassagiersvaartuig</t>
        </is>
      </c>
      <c r="BU370" s="2" t="inlineStr">
        <is>
          <t>3</t>
        </is>
      </c>
      <c r="BV370" s="2" t="inlineStr">
        <is>
          <t/>
        </is>
      </c>
      <c r="BW370" t="inlineStr">
        <is>
          <t>hogesnelheidsvaartuig dat bestemd is voor het vervoer van meer dan twaalf passagiers</t>
        </is>
      </c>
      <c r="BX370" s="2" t="inlineStr">
        <is>
          <t>szybka jednostka pasażerska</t>
        </is>
      </c>
      <c r="BY370" s="2" t="inlineStr">
        <is>
          <t>3</t>
        </is>
      </c>
      <c r="BZ370" s="2" t="inlineStr">
        <is>
          <t/>
        </is>
      </c>
      <c r="CA370" t="inlineStr">
        <is>
          <t>jednostka zdefiniowana w rozdziale X prawidło 1 SOLAS 74, przewożąca więcej niż 12 pasażerów</t>
        </is>
      </c>
      <c r="CB370" s="2" t="inlineStr">
        <is>
          <t>embarcação de passageiros de alta velocidade</t>
        </is>
      </c>
      <c r="CC370" s="2" t="inlineStr">
        <is>
          <t>3</t>
        </is>
      </c>
      <c r="CD370" s="2" t="inlineStr">
        <is>
          <t/>
        </is>
      </c>
      <c r="CE370" t="inlineStr">
        <is>
          <t>Embarcação que transporta mais de 12 passageiros e que pode atingir uma velocidade máxima, em metros
por segundo (m/s), igual ou superior a:
3,7∇&lt;sup&gt;0,1667&lt;/sup&gt;
em que:
∇=ao volume da querena correspondente à linha
de água de projecto (m3
).</t>
        </is>
      </c>
      <c r="CF370" s="2" t="inlineStr">
        <is>
          <t>navă de pasageri de mare viteză</t>
        </is>
      </c>
      <c r="CG370" s="2" t="inlineStr">
        <is>
          <t>3</t>
        </is>
      </c>
      <c r="CH370" s="2" t="inlineStr">
        <is>
          <t/>
        </is>
      </c>
      <c r="CI370" t="inlineStr">
        <is>
          <t>navă de mare viteză așa cum este definită în &lt;a href="http://legislatie.just.ro/Public/DetaliiDocumentAfis/24451" target="_blank"&gt;Convenția SOLAS 1974&lt;/a&gt;, cap. X, Regula I, care transportă mai mult de 12 pasageri</t>
        </is>
      </c>
      <c r="CJ370" s="2" t="inlineStr">
        <is>
          <t>vysokorýchlostné osobné plavidlo</t>
        </is>
      </c>
      <c r="CK370" s="2" t="inlineStr">
        <is>
          <t>3</t>
        </is>
      </c>
      <c r="CL370" s="2" t="inlineStr">
        <is>
          <t/>
        </is>
      </c>
      <c r="CM370" t="inlineStr">
        <is>
          <t>plavidlo vymedzené v predpise 1 kapitoly X Dohovoru SOLAS 74
 a určené na prepravu viac ako 12 cestujúcich</t>
        </is>
      </c>
      <c r="CN370" s="2" t="inlineStr">
        <is>
          <t>visokohitrostno potniško plovilo</t>
        </is>
      </c>
      <c r="CO370" s="2" t="inlineStr">
        <is>
          <t>3</t>
        </is>
      </c>
      <c r="CP370" s="2" t="inlineStr">
        <is>
          <t/>
        </is>
      </c>
      <c r="CQ370" t="inlineStr">
        <is>
          <t>plovilo, kakor je opredeljeno v pravilu 1 poglavja X Konvencije SOLAS iz leta 1974, ki prevaža več kot 12 potnikov</t>
        </is>
      </c>
      <c r="CR370" s="2" t="inlineStr">
        <is>
          <t>höghastighetspassagerarfartyg</t>
        </is>
      </c>
      <c r="CS370" s="2" t="inlineStr">
        <is>
          <t>3</t>
        </is>
      </c>
      <c r="CT370" s="2" t="inlineStr">
        <is>
          <t/>
        </is>
      </c>
      <c r="CU370" t="inlineStr">
        <is>
          <t>fartyg enligt definitionen i regel 1 i kapitel X i Solas 74, vilket medför fler än tolv passagerare</t>
        </is>
      </c>
    </row>
    <row r="371">
      <c r="A371" s="1" t="str">
        <f>HYPERLINK("https://iate.europa.eu/entry/result/3599854/all", "3599854")</f>
        <v>3599854</v>
      </c>
      <c r="B371" t="inlineStr">
        <is>
          <t>ENVIRONMENT;ENERGY</t>
        </is>
      </c>
      <c r="C371" t="inlineStr">
        <is>
          <t>ENVIRONMENT|deterioration of the environment|nuisance|pollutant|atmospheric pollutant|greenhouse gas;ENERGY|oil industry|petrochemicals|petroleum product|motor fuel|aviation fuel</t>
        </is>
      </c>
      <c r="D371" t="inlineStr">
        <is>
          <t/>
        </is>
      </c>
      <c r="E371" t="inlineStr">
        <is>
          <t/>
        </is>
      </c>
      <c r="F371" t="inlineStr">
        <is>
          <t/>
        </is>
      </c>
      <c r="G371" t="inlineStr">
        <is>
          <t/>
        </is>
      </c>
      <c r="H371" t="inlineStr">
        <is>
          <t/>
        </is>
      </c>
      <c r="I371" t="inlineStr">
        <is>
          <t/>
        </is>
      </c>
      <c r="J371" t="inlineStr">
        <is>
          <t/>
        </is>
      </c>
      <c r="K371" t="inlineStr">
        <is>
          <t/>
        </is>
      </c>
      <c r="L371" t="inlineStr">
        <is>
          <t/>
        </is>
      </c>
      <c r="M371" t="inlineStr">
        <is>
          <t/>
        </is>
      </c>
      <c r="N371" t="inlineStr">
        <is>
          <t/>
        </is>
      </c>
      <c r="O371" t="inlineStr">
        <is>
          <t/>
        </is>
      </c>
      <c r="P371" t="inlineStr">
        <is>
          <t/>
        </is>
      </c>
      <c r="Q371" t="inlineStr">
        <is>
          <t/>
        </is>
      </c>
      <c r="R371" t="inlineStr">
        <is>
          <t/>
        </is>
      </c>
      <c r="S371" t="inlineStr">
        <is>
          <t/>
        </is>
      </c>
      <c r="T371" t="inlineStr">
        <is>
          <t/>
        </is>
      </c>
      <c r="U371" t="inlineStr">
        <is>
          <t/>
        </is>
      </c>
      <c r="V371" t="inlineStr">
        <is>
          <t/>
        </is>
      </c>
      <c r="W371" t="inlineStr">
        <is>
          <t/>
        </is>
      </c>
      <c r="X371" s="2" t="inlineStr">
        <is>
          <t>total yearly non-tanked quantity</t>
        </is>
      </c>
      <c r="Y371" s="2" t="inlineStr">
        <is>
          <t>3</t>
        </is>
      </c>
      <c r="Z371" s="2" t="inlineStr">
        <is>
          <t/>
        </is>
      </c>
      <c r="AA371" t="inlineStr">
        <is>
          <t>sum of the yearly non-tanked quantities by an
aircraft operator at all Union airports over the course of a reporting period</t>
        </is>
      </c>
      <c r="AB371" s="2" t="inlineStr">
        <is>
          <t>cantidad total no repostada anualmente</t>
        </is>
      </c>
      <c r="AC371" s="2" t="inlineStr">
        <is>
          <t>3</t>
        </is>
      </c>
      <c r="AD371" s="2" t="inlineStr">
        <is>
          <t/>
        </is>
      </c>
      <c r="AE371" t="inlineStr">
        <is>
          <t>Suma, a lo largo de un 
período de notificación, de las cantidades no repostadas anualmente por 
un operador de aeronaves en todos los aeropuertos de la Unión.</t>
        </is>
      </c>
      <c r="AF371" t="inlineStr">
        <is>
          <t/>
        </is>
      </c>
      <c r="AG371" t="inlineStr">
        <is>
          <t/>
        </is>
      </c>
      <c r="AH371" t="inlineStr">
        <is>
          <t/>
        </is>
      </c>
      <c r="AI371" t="inlineStr">
        <is>
          <t/>
        </is>
      </c>
      <c r="AJ371" t="inlineStr">
        <is>
          <t/>
        </is>
      </c>
      <c r="AK371" t="inlineStr">
        <is>
          <t/>
        </is>
      </c>
      <c r="AL371" t="inlineStr">
        <is>
          <t/>
        </is>
      </c>
      <c r="AM371" t="inlineStr">
        <is>
          <t/>
        </is>
      </c>
      <c r="AN371" t="inlineStr">
        <is>
          <t/>
        </is>
      </c>
      <c r="AO371" t="inlineStr">
        <is>
          <t/>
        </is>
      </c>
      <c r="AP371" t="inlineStr">
        <is>
          <t/>
        </is>
      </c>
      <c r="AQ371" t="inlineStr">
        <is>
          <t/>
        </is>
      </c>
      <c r="AR371" s="2" t="inlineStr">
        <is>
          <t>cainníocht bhliantúil iomlán gan rólíonadh na n‑umar breosla</t>
        </is>
      </c>
      <c r="AS371" s="2" t="inlineStr">
        <is>
          <t>3</t>
        </is>
      </c>
      <c r="AT371" s="2" t="inlineStr">
        <is>
          <t/>
        </is>
      </c>
      <c r="AU371" t="inlineStr">
        <is>
          <t>méid na gcainníochtaí bliantúla nár forlíonadh na humair leo ag oibreoir aerárthaí ag gach aerfort de chuid an Aontais le linn tréimhse tuairiscithe</t>
        </is>
      </c>
      <c r="AV371" t="inlineStr">
        <is>
          <t/>
        </is>
      </c>
      <c r="AW371" t="inlineStr">
        <is>
          <t/>
        </is>
      </c>
      <c r="AX371" t="inlineStr">
        <is>
          <t/>
        </is>
      </c>
      <c r="AY371" t="inlineStr">
        <is>
          <t/>
        </is>
      </c>
      <c r="AZ371" s="2" t="inlineStr">
        <is>
          <t>teljes éves fel nem használt mennyiség</t>
        </is>
      </c>
      <c r="BA371" s="2" t="inlineStr">
        <is>
          <t>3</t>
        </is>
      </c>
      <c r="BB371" s="2" t="inlineStr">
        <is>
          <t>proposed</t>
        </is>
      </c>
      <c r="BC371" t="inlineStr">
        <is>
          <t>a légijármű-üzembentartó által az összes uniós repülőtéren a jelentéstételi időszakban éves szinten fel nem használt mennyiségek összege</t>
        </is>
      </c>
      <c r="BD371" t="inlineStr">
        <is>
          <t/>
        </is>
      </c>
      <c r="BE371" t="inlineStr">
        <is>
          <t/>
        </is>
      </c>
      <c r="BF371" t="inlineStr">
        <is>
          <t/>
        </is>
      </c>
      <c r="BG371" t="inlineStr">
        <is>
          <t/>
        </is>
      </c>
      <c r="BH371" s="2" t="inlineStr">
        <is>
          <t>bendras metinis į baką neįpiltas degalų kiekis</t>
        </is>
      </c>
      <c r="BI371" s="2" t="inlineStr">
        <is>
          <t>3</t>
        </is>
      </c>
      <c r="BJ371" s="2" t="inlineStr">
        <is>
          <t/>
        </is>
      </c>
      <c r="BK371" t="inlineStr">
        <is>
          <t>orlaivio naudotojo metinio į baką neįpilto degalų kiekio visuose Sąjungos oro uostuose per ataskaitinį laikotarpį suma</t>
        </is>
      </c>
      <c r="BL371" t="inlineStr">
        <is>
          <t/>
        </is>
      </c>
      <c r="BM371" t="inlineStr">
        <is>
          <t/>
        </is>
      </c>
      <c r="BN371" t="inlineStr">
        <is>
          <t/>
        </is>
      </c>
      <c r="BO371" t="inlineStr">
        <is>
          <t/>
        </is>
      </c>
      <c r="BP371" s="2" t="inlineStr">
        <is>
          <t>kwantità totali annwali mhux ippumpjata fit-tank</t>
        </is>
      </c>
      <c r="BQ371" s="2" t="inlineStr">
        <is>
          <t>3</t>
        </is>
      </c>
      <c r="BR371" s="2" t="inlineStr">
        <is>
          <t/>
        </is>
      </c>
      <c r="BS371" t="inlineStr">
        <is>
          <t>is-somma tal-kwantitajiet annwali mhux ippumpjati fit-tank minn operatur tal-inġenji tal-ajru fl-ajruporti kollha tal-Unjoni matul perjodu ta’ rapportar</t>
        </is>
      </c>
      <c r="BT371" t="inlineStr">
        <is>
          <t/>
        </is>
      </c>
      <c r="BU371" t="inlineStr">
        <is>
          <t/>
        </is>
      </c>
      <c r="BV371" t="inlineStr">
        <is>
          <t/>
        </is>
      </c>
      <c r="BW371" t="inlineStr">
        <is>
          <t/>
        </is>
      </c>
      <c r="BX371" s="2" t="inlineStr">
        <is>
          <t>łączna roczna niezatankowana ilość</t>
        </is>
      </c>
      <c r="BY371" s="2" t="inlineStr">
        <is>
          <t>3</t>
        </is>
      </c>
      <c r="BZ371" s="2" t="inlineStr">
        <is>
          <t/>
        </is>
      </c>
      <c r="CA371" t="inlineStr">
        <is>
          <t>suma rocznej niezatankowanej ilości danego operatora statku powietrznego we wszystkich unijnych portach lotniczych w okresie sprawozdawczym</t>
        </is>
      </c>
      <c r="CB371" t="inlineStr">
        <is>
          <t/>
        </is>
      </c>
      <c r="CC371" t="inlineStr">
        <is>
          <t/>
        </is>
      </c>
      <c r="CD371" t="inlineStr">
        <is>
          <t/>
        </is>
      </c>
      <c r="CE371" t="inlineStr">
        <is>
          <t/>
        </is>
      </c>
      <c r="CF371" t="inlineStr">
        <is>
          <t/>
        </is>
      </c>
      <c r="CG371" t="inlineStr">
        <is>
          <t/>
        </is>
      </c>
      <c r="CH371" t="inlineStr">
        <is>
          <t/>
        </is>
      </c>
      <c r="CI371" t="inlineStr">
        <is>
          <t/>
        </is>
      </c>
      <c r="CJ371" t="inlineStr">
        <is>
          <t/>
        </is>
      </c>
      <c r="CK371" t="inlineStr">
        <is>
          <t/>
        </is>
      </c>
      <c r="CL371" t="inlineStr">
        <is>
          <t/>
        </is>
      </c>
      <c r="CM371" t="inlineStr">
        <is>
          <t/>
        </is>
      </c>
      <c r="CN371" s="2" t="inlineStr">
        <is>
          <t>skupna letna nenatočena količina</t>
        </is>
      </c>
      <c r="CO371" s="2" t="inlineStr">
        <is>
          <t>3</t>
        </is>
      </c>
      <c r="CP371" s="2" t="inlineStr">
        <is>
          <t/>
        </is>
      </c>
      <c r="CQ371" t="inlineStr">
        <is>
          <t>vsota letnih nenatočenih količin operaterja zrakoplova na vseh letališčih Unije v poročevalnem obdobju</t>
        </is>
      </c>
      <c r="CR371" s="2" t="inlineStr">
        <is>
          <t>total årlig otankad mängd</t>
        </is>
      </c>
      <c r="CS371" s="2" t="inlineStr">
        <is>
          <t>3</t>
        </is>
      </c>
      <c r="CT371" s="2" t="inlineStr">
        <is>
          <t/>
        </is>
      </c>
      <c r="CU371" t="inlineStr">
        <is>
          <t>summan av en luftfartygsoperatörs årliga otankade mängder vid alla unionsflygplatser under en rapporteringsperiod</t>
        </is>
      </c>
    </row>
    <row r="372">
      <c r="A372" s="1" t="str">
        <f>HYPERLINK("https://iate.europa.eu/entry/result/3599872/all", "3599872")</f>
        <v>3599872</v>
      </c>
      <c r="B372" t="inlineStr">
        <is>
          <t>ENERGY</t>
        </is>
      </c>
      <c r="C372" t="inlineStr">
        <is>
          <t>ENERGY|energy policy|energy policy|energy grid</t>
        </is>
      </c>
      <c r="D372" s="2" t="inlineStr">
        <is>
          <t>енергийна система, близка до кръговата икономика</t>
        </is>
      </c>
      <c r="E372" s="2" t="inlineStr">
        <is>
          <t>3</t>
        </is>
      </c>
      <c r="F372" s="2" t="inlineStr">
        <is>
          <t/>
        </is>
      </c>
      <c r="G372" t="inlineStr">
        <is>
          <t/>
        </is>
      </c>
      <c r="H372" s="2" t="inlineStr">
        <is>
          <t>oběhový energetický systém</t>
        </is>
      </c>
      <c r="I372" s="2" t="inlineStr">
        <is>
          <t>3</t>
        </is>
      </c>
      <c r="J372" s="2" t="inlineStr">
        <is>
          <t/>
        </is>
      </c>
      <c r="K372" t="inlineStr">
        <is>
          <t>systém zaměřený na energetickou účinnost, v
 němž jsou upřednostňovány nejméně energeticky náročné možnosti, 
nevyhnutelné odpadové toky se opětovně využívají pro energetické účely a
 synergie se využívají napříč odvětvími</t>
        </is>
      </c>
      <c r="L372" s="2" t="inlineStr">
        <is>
          <t>cirkulært energisystem</t>
        </is>
      </c>
      <c r="M372" s="2" t="inlineStr">
        <is>
          <t>3</t>
        </is>
      </c>
      <c r="N372" s="2" t="inlineStr">
        <is>
          <t/>
        </is>
      </c>
      <c r="O372" t="inlineStr">
        <is>
          <t>energisystem centreret omkring energieffektivitet, hvor de mindst energiintensive valg prioriteres, uundgåelige affaldsstrømme genbruges til energiformål, og synergier udnyttes på tværs af sektorer</t>
        </is>
      </c>
      <c r="P372" s="2" t="inlineStr">
        <is>
          <t>kreislauforientiertes Energiesystem</t>
        </is>
      </c>
      <c r="Q372" s="2" t="inlineStr">
        <is>
          <t>3</t>
        </is>
      </c>
      <c r="R372" s="2" t="inlineStr">
        <is>
          <t/>
        </is>
      </c>
      <c r="S372" t="inlineStr">
        <is>
          <t>Energiesystem, dessen zentrales Element die Energieeffizienz ist und in dem die Lösungen mit der geringsten Energieintensität Vorrang haben, unvermeidbare Abfallströme zu Energiezwecken wiederverwendet und Synergien sektorübergreifend genutzt werden</t>
        </is>
      </c>
      <c r="T372" s="2" t="inlineStr">
        <is>
          <t>κυκλικό ενεργειακό σύστημα</t>
        </is>
      </c>
      <c r="U372" s="2" t="inlineStr">
        <is>
          <t>3</t>
        </is>
      </c>
      <c r="V372" s="2" t="inlineStr">
        <is>
          <t/>
        </is>
      </c>
      <c r="W372" t="inlineStr">
        <is>
          <t>ενεργειακό σύστημα με επίκεντρο την ενεργειακή απόδοση,
στο οποίο δίνεται προτεραιότητα στις λιγότερο ενεργοβόρες επιλογές, οι αναπόφευκτες ροές
αποβλήτων επαναχρησιμοποιούνται για σκοπούς παραγωγής ενέργειας και οι συνέργειες
αξιοποιούνται σε όλους τους τομείς</t>
        </is>
      </c>
      <c r="X372" s="2" t="inlineStr">
        <is>
          <t>circular energy system</t>
        </is>
      </c>
      <c r="Y372" s="2" t="inlineStr">
        <is>
          <t>3</t>
        </is>
      </c>
      <c r="Z372" s="2" t="inlineStr">
        <is>
          <t/>
        </is>
      </c>
      <c r="AA372" t="inlineStr">
        <is>
          <t>energy system with energy efficiency at its core, in which the least energy intensive choices are prioritised, unavoidable waste streams are reused for energy purposes, and synergies are exploited across sectors</t>
        </is>
      </c>
      <c r="AB372" s="2" t="inlineStr">
        <is>
          <t>sistema energético circular</t>
        </is>
      </c>
      <c r="AC372" s="2" t="inlineStr">
        <is>
          <t>3</t>
        </is>
      </c>
      <c r="AD372" s="2" t="inlineStr">
        <is>
          <t/>
        </is>
      </c>
      <c r="AE372" t="inlineStr">
        <is>
          <t>Sistema energético centrado en la eficiencia energética,
 en el que se priorizan las opciones que requieren menor energía, se 
reutilizan los flujos de residuos inevitables con fines energéticos, y 
se aprovechan las sinergias entre sectores.</t>
        </is>
      </c>
      <c r="AF372" s="2" t="inlineStr">
        <is>
          <t>ringenergiasüsteem</t>
        </is>
      </c>
      <c r="AG372" s="2" t="inlineStr">
        <is>
          <t>2</t>
        </is>
      </c>
      <c r="AH372" s="2" t="inlineStr">
        <is>
          <t/>
        </is>
      </c>
      <c r="AI372" t="inlineStr">
        <is>
          <t/>
        </is>
      </c>
      <c r="AJ372" s="2" t="inlineStr">
        <is>
          <t>kiertotalouteen perustuva energiajärjestelmä</t>
        </is>
      </c>
      <c r="AK372" s="2" t="inlineStr">
        <is>
          <t>3</t>
        </is>
      </c>
      <c r="AL372" s="2" t="inlineStr">
        <is>
          <t/>
        </is>
      </c>
      <c r="AM372" t="inlineStr">
        <is>
          <t>energiajärjestelmä, jossa keskiössä on energiatehokkuus ja jossa vähiten energiaa kuluttavat vaihtoehdot ovat etusijalla, väistämättä syntyvät jätevirrat käytetään uudelleen energiaksi ja alojen välistä synergiaa hyödynnetään</t>
        </is>
      </c>
      <c r="AN372" s="2" t="inlineStr">
        <is>
          <t>système énergétique circulaire</t>
        </is>
      </c>
      <c r="AO372" s="2" t="inlineStr">
        <is>
          <t>3</t>
        </is>
      </c>
      <c r="AP372" s="2" t="inlineStr">
        <is>
          <t/>
        </is>
      </c>
      <c r="AQ372" t="inlineStr">
        <is>
          <t>système énergétique centré sur l’efficacité énergétique, dans lequel les 
choix les moins intensifs en termes d’énergie sont prioritaires, les 
flux de déchets inévitables sont réutilisés à des fins énergétiques et 
les synergies sont exploitées à travers les différents secteurs</t>
        </is>
      </c>
      <c r="AR372" s="2" t="inlineStr">
        <is>
          <t>córas fuinnimh ciorclach</t>
        </is>
      </c>
      <c r="AS372" s="2" t="inlineStr">
        <is>
          <t>3</t>
        </is>
      </c>
      <c r="AT372" s="2" t="inlineStr">
        <is>
          <t/>
        </is>
      </c>
      <c r="AU372" t="inlineStr">
        <is>
          <t/>
        </is>
      </c>
      <c r="AV372" s="2" t="inlineStr">
        <is>
          <t>kružni energetski sustav</t>
        </is>
      </c>
      <c r="AW372" s="2" t="inlineStr">
        <is>
          <t>3</t>
        </is>
      </c>
      <c r="AX372" s="2" t="inlineStr">
        <is>
          <t/>
        </is>
      </c>
      <c r="AY372" t="inlineStr">
        <is>
          <t/>
        </is>
      </c>
      <c r="AZ372" s="2" t="inlineStr">
        <is>
          <t>körforgásos energiarendszer</t>
        </is>
      </c>
      <c r="BA372" s="2" t="inlineStr">
        <is>
          <t>3</t>
        </is>
      </c>
      <c r="BB372" s="2" t="inlineStr">
        <is>
          <t/>
        </is>
      </c>
      <c r="BC372" t="inlineStr">
        <is>
          <t/>
        </is>
      </c>
      <c r="BD372" s="2" t="inlineStr">
        <is>
          <t>sistema energetico circolare</t>
        </is>
      </c>
      <c r="BE372" s="2" t="inlineStr">
        <is>
          <t>3</t>
        </is>
      </c>
      <c r="BF372" s="2" t="inlineStr">
        <is>
          <t/>
        </is>
      </c>
      <c r="BG372" t="inlineStr">
        <is>
          <t>sistema energetico imperniato sull'efficienza energetica, in cui sia data priorità alle scelte meno "energivore", siano riutilizzati a fini energetici i flussi di rifiuti inevitabili e siano sfruttate le sinergie in tutti i settori</t>
        </is>
      </c>
      <c r="BH372" s="2" t="inlineStr">
        <is>
          <t>žiedinė energetikos sistema</t>
        </is>
      </c>
      <c r="BI372" s="2" t="inlineStr">
        <is>
          <t>3</t>
        </is>
      </c>
      <c r="BJ372" s="2" t="inlineStr">
        <is>
          <t/>
        </is>
      </c>
      <c r="BK372" t="inlineStr">
        <is>
          <t/>
        </is>
      </c>
      <c r="BL372" s="2" t="inlineStr">
        <is>
          <t>apritīga energosistēma</t>
        </is>
      </c>
      <c r="BM372" s="2" t="inlineStr">
        <is>
          <t>2</t>
        </is>
      </c>
      <c r="BN372" s="2" t="inlineStr">
        <is>
          <t/>
        </is>
      </c>
      <c r="BO372" t="inlineStr">
        <is>
          <t/>
        </is>
      </c>
      <c r="BP372" s="2" t="inlineStr">
        <is>
          <t>sistema tal-enerġija ċirkolari</t>
        </is>
      </c>
      <c r="BQ372" s="2" t="inlineStr">
        <is>
          <t>3</t>
        </is>
      </c>
      <c r="BR372" s="2" t="inlineStr">
        <is>
          <t/>
        </is>
      </c>
      <c r="BS372" t="inlineStr">
        <is>
          <t>sistema tal-enerġija li fil-qofol tagħha jkollha l-effiċjenza enerġetika, u li fiha l-għażliet l-inqas intensivi mil-lat tal-enerġija jingħataw prijorità, il-flussi ta' skart inevitabbli jintużaw mill-ġdid għal skopijiet ta' enerġija, u s-sinerġiji jkunu sfruttati fis-setturi kollha</t>
        </is>
      </c>
      <c r="BT372" s="2" t="inlineStr">
        <is>
          <t>circulair energiesysteem</t>
        </is>
      </c>
      <c r="BU372" s="2" t="inlineStr">
        <is>
          <t>3</t>
        </is>
      </c>
      <c r="BV372" s="2" t="inlineStr">
        <is>
          <t/>
        </is>
      </c>
      <c r="BW372" t="inlineStr">
        <is>
          <t>energiesysteem waarvan de kern gevormd wordt door energie-efficiëntie, en waarin de minst energie-intensieve keuzes voorrang krijgen, onvermijdelijke afvalstromen worden hergebruikt voor energiedoeleinden en synergieën tussen sectoren worden benut</t>
        </is>
      </c>
      <c r="BX372" s="2" t="inlineStr">
        <is>
          <t>system energetyczny o obiegu zamkniętym</t>
        </is>
      </c>
      <c r="BY372" s="2" t="inlineStr">
        <is>
          <t>3</t>
        </is>
      </c>
      <c r="BZ372" s="2" t="inlineStr">
        <is>
          <t/>
        </is>
      </c>
      <c r="CA372" t="inlineStr">
        <is>
          <t/>
        </is>
      </c>
      <c r="CB372" s="2" t="inlineStr">
        <is>
          <t>sistema energético circular</t>
        </is>
      </c>
      <c r="CC372" s="2" t="inlineStr">
        <is>
          <t>3</t>
        </is>
      </c>
      <c r="CD372" s="2" t="inlineStr">
        <is>
          <t/>
        </is>
      </c>
      <c r="CE372" t="inlineStr">
        <is>
          <t>Sistema energético cujo cerne é a eficiência energética, em que se priorizam as escolhas com menor utilização de energia, se reutilizam para fins energéticos os fluxos de resíduos inevitáveis e se exploram as sinergias em todos os setores.</t>
        </is>
      </c>
      <c r="CF372" s="2" t="inlineStr">
        <is>
          <t>sistem energetic circular</t>
        </is>
      </c>
      <c r="CG372" s="2" t="inlineStr">
        <is>
          <t>3</t>
        </is>
      </c>
      <c r="CH372" s="2" t="inlineStr">
        <is>
          <t/>
        </is>
      </c>
      <c r="CI372" t="inlineStr">
        <is>
          <t/>
        </is>
      </c>
      <c r="CJ372" s="2" t="inlineStr">
        <is>
          <t>obehový energetický systém</t>
        </is>
      </c>
      <c r="CK372" s="2" t="inlineStr">
        <is>
          <t>3</t>
        </is>
      </c>
      <c r="CL372" s="2" t="inlineStr">
        <is>
          <t/>
        </is>
      </c>
      <c r="CM372" t="inlineStr">
        <is>
          <t>energetický systém, ktorého základom je energetická efektívnosť a v ktorom sa uprednostňujú energeticky najmenej náročné možnosti, nevyhnutné odpadové toky sa zhodnocujú na energetické účely a využívajú sa synergie medzi sektormi</t>
        </is>
      </c>
      <c r="CN372" s="2" t="inlineStr">
        <is>
          <t>krožni energetski sistem</t>
        </is>
      </c>
      <c r="CO372" s="2" t="inlineStr">
        <is>
          <t>3</t>
        </is>
      </c>
      <c r="CP372" s="2" t="inlineStr">
        <is>
          <t/>
        </is>
      </c>
      <c r="CQ372" t="inlineStr">
        <is>
          <t/>
        </is>
      </c>
      <c r="CR372" s="2" t="inlineStr">
        <is>
          <t>cirkulärt energisystem</t>
        </is>
      </c>
      <c r="CS372" s="2" t="inlineStr">
        <is>
          <t>3</t>
        </is>
      </c>
      <c r="CT372" s="2" t="inlineStr">
        <is>
          <t/>
        </is>
      </c>
      <c r="CU372" t="inlineStr">
        <is>
          <t/>
        </is>
      </c>
    </row>
    <row r="373">
      <c r="A373" s="1" t="str">
        <f>HYPERLINK("https://iate.europa.eu/entry/result/3619620/all", "3619620")</f>
        <v>3619620</v>
      </c>
      <c r="B373" t="inlineStr">
        <is>
          <t>ENERGY;ENVIRONMENT</t>
        </is>
      </c>
      <c r="C373" t="inlineStr">
        <is>
          <t>ENERGY|energy policy;ENVIRONMENT|environmental policy|climate change policy|adaptation to climate change;ENERGY|soft energy|soft energy|renewable energy</t>
        </is>
      </c>
      <c r="D373" s="2" t="inlineStr">
        <is>
          <t>биогаз от нови поколения</t>
        </is>
      </c>
      <c r="E373" s="2" t="inlineStr">
        <is>
          <t>3</t>
        </is>
      </c>
      <c r="F373" s="2" t="inlineStr">
        <is>
          <t/>
        </is>
      </c>
      <c r="G373" t="inlineStr">
        <is>
          <t/>
        </is>
      </c>
      <c r="H373" s="2" t="inlineStr">
        <is>
          <t>pokročilý bioplyn</t>
        </is>
      </c>
      <c r="I373" s="2" t="inlineStr">
        <is>
          <t>3</t>
        </is>
      </c>
      <c r="J373" s="2" t="inlineStr">
        <is>
          <t/>
        </is>
      </c>
      <c r="K373" t="inlineStr">
        <is>
          <t>bioplyn vyrobený ze vstupních surovin uvedených v části A přílohy IX směrnice (EU) 2018/2001</t>
        </is>
      </c>
      <c r="L373" s="2" t="inlineStr">
        <is>
          <t>avanceret biogas</t>
        </is>
      </c>
      <c r="M373" s="2" t="inlineStr">
        <is>
          <t>3</t>
        </is>
      </c>
      <c r="N373" s="2" t="inlineStr">
        <is>
          <t/>
        </is>
      </c>
      <c r="O373" t="inlineStr">
        <is>
          <t>biogas, der er fremstillet af de råprodukter, der er opført i bilag IX, del A, til &lt;a href="https://eur-lex.europa.eu/legal-content/DA/TXT/?uri=CELEX:32018L2001" target="_blank"&gt;direktiv (EU) 2018/2001&lt;/a&gt;*</t>
        </is>
      </c>
      <c r="P373" s="2" t="inlineStr">
        <is>
          <t>fortschrittliches Biogas</t>
        </is>
      </c>
      <c r="Q373" s="2" t="inlineStr">
        <is>
          <t>3</t>
        </is>
      </c>
      <c r="R373" s="2" t="inlineStr">
        <is>
          <t/>
        </is>
      </c>
      <c r="S373" t="inlineStr">
        <is>
          <t>Erzeugnis, das aus den in Anhang IX Teil A der &lt;a href="https://eur-lex.europa.eu/legal-content/DE/TXT/?uri=CELEX:02018L2001-20181221" target="_blank"&gt;Richtlinie (EU) 2018/2001&lt;/a&gt; aufgeführten Rohstoffen hergestellt wird</t>
        </is>
      </c>
      <c r="T373" s="2" t="inlineStr">
        <is>
          <t>προηγμένο βιοαέριο</t>
        </is>
      </c>
      <c r="U373" s="2" t="inlineStr">
        <is>
          <t>3</t>
        </is>
      </c>
      <c r="V373" s="2" t="inlineStr">
        <is>
          <t/>
        </is>
      </c>
      <c r="W373" t="inlineStr">
        <is>
          <t>βιοαέριο που παράγεται από τον κατάλογο πρώτων υλών του μέρους Α του παραρτήματος ΙΧ της οδηγίας (ΕΕ) 2018/2001</t>
        </is>
      </c>
      <c r="X373" s="2" t="inlineStr">
        <is>
          <t>advanced biogas</t>
        </is>
      </c>
      <c r="Y373" s="2" t="inlineStr">
        <is>
          <t>3</t>
        </is>
      </c>
      <c r="Z373" s="2" t="inlineStr">
        <is>
          <t/>
        </is>
      </c>
      <c r="AA373" t="inlineStr">
        <is>
          <t>biogas
 produced from the feedstock listed in Part A of Annex IX of &lt;a href="https://eur-lex.europa.eu/legal-content/EN/ALL/?uri=uriserv:OJ.L_.2018.328.01.0082.01.ENG" target="_blank"&gt;Directive (EU) 2018/2001&lt;/a&gt;*</t>
        </is>
      </c>
      <c r="AB373" s="2" t="inlineStr">
        <is>
          <t>biogás avanzado</t>
        </is>
      </c>
      <c r="AC373" s="2" t="inlineStr">
        <is>
          <t>3</t>
        </is>
      </c>
      <c r="AD373" s="2" t="inlineStr">
        <is>
          <t/>
        </is>
      </c>
      <c r="AE373" t="inlineStr">
        <is>
          <t>Biogas obtenido a partir de las materias primas enumeradas en el anexo IX, parte A, de la Directiva (UE) 2018/2001.</t>
        </is>
      </c>
      <c r="AF373" s="2" t="inlineStr">
        <is>
          <t>täiustatud biogaas</t>
        </is>
      </c>
      <c r="AG373" s="2" t="inlineStr">
        <is>
          <t>3</t>
        </is>
      </c>
      <c r="AH373" s="2" t="inlineStr">
        <is>
          <t/>
        </is>
      </c>
      <c r="AI373" t="inlineStr">
        <is>
          <t>biogaas, mis on toodetud direktiivi (EL) 2018/2001 IX lisa A osas loetletud lähteainetest</t>
        </is>
      </c>
      <c r="AJ373" s="2" t="inlineStr">
        <is>
          <t>kehittynyt biokaasu</t>
        </is>
      </c>
      <c r="AK373" s="2" t="inlineStr">
        <is>
          <t>3</t>
        </is>
      </c>
      <c r="AL373" s="2" t="inlineStr">
        <is>
          <t/>
        </is>
      </c>
      <c r="AM373" t="inlineStr">
        <is>
          <t>biokaasu, joka tuotetaan direktiivin (EU) 2018/2001 liitteessä IX olevassa A osassa luetelluista raaka-aineista</t>
        </is>
      </c>
      <c r="AN373" s="2" t="inlineStr">
        <is>
          <t>biogaz avancé</t>
        </is>
      </c>
      <c r="AO373" s="2" t="inlineStr">
        <is>
          <t>3</t>
        </is>
      </c>
      <c r="AP373" s="2" t="inlineStr">
        <is>
          <t/>
        </is>
      </c>
      <c r="AQ373" t="inlineStr">
        <is>
          <t>combustible ou carburant gazeux produit à partir de la biomasse ou des matières premières énumérées à l’annexe IX, partie A, de la &lt;a href="https://eur-lex.europa.eu/legal-content/FR/TXT/HTML/?uri=CELEX:32018L2001&amp;amp;from=EN#d1e1169-82-1" target="_blank"&gt;directive (UE) 2018/2001&lt;/a&gt;</t>
        </is>
      </c>
      <c r="AR373" s="2" t="inlineStr">
        <is>
          <t>bithghás ardfhorbartha</t>
        </is>
      </c>
      <c r="AS373" s="2" t="inlineStr">
        <is>
          <t>3</t>
        </is>
      </c>
      <c r="AT373" s="2" t="inlineStr">
        <is>
          <t/>
        </is>
      </c>
      <c r="AU373" t="inlineStr">
        <is>
          <t/>
        </is>
      </c>
      <c r="AV373" s="2" t="inlineStr">
        <is>
          <t>napredni bioplin</t>
        </is>
      </c>
      <c r="AW373" s="2" t="inlineStr">
        <is>
          <t>3</t>
        </is>
      </c>
      <c r="AX373" s="2" t="inlineStr">
        <is>
          <t/>
        </is>
      </c>
      <c r="AY373" t="inlineStr">
        <is>
          <t/>
        </is>
      </c>
      <c r="AZ373" s="2" t="inlineStr">
        <is>
          <t>fejlett biogáz</t>
        </is>
      </c>
      <c r="BA373" s="2" t="inlineStr">
        <is>
          <t>3</t>
        </is>
      </c>
      <c r="BB373" s="2" t="inlineStr">
        <is>
          <t/>
        </is>
      </c>
      <c r="BC373" t="inlineStr">
        <is>
          <t/>
        </is>
      </c>
      <c r="BD373" s="2" t="inlineStr">
        <is>
          <t>biogas avanzato</t>
        </is>
      </c>
      <c r="BE373" s="2" t="inlineStr">
        <is>
          <t>3</t>
        </is>
      </c>
      <c r="BF373" s="2" t="inlineStr">
        <is>
          <t/>
        </is>
      </c>
      <c r="BG373" t="inlineStr">
        <is>
          <t>biogas prodotto a partire dalle materie prime elencate nell'allegato IX, parte A della direttiva (UE) 2018/2001</t>
        </is>
      </c>
      <c r="BH373" s="2" t="inlineStr">
        <is>
          <t>pažangiosios biodujos</t>
        </is>
      </c>
      <c r="BI373" s="2" t="inlineStr">
        <is>
          <t>3</t>
        </is>
      </c>
      <c r="BJ373" s="2" t="inlineStr">
        <is>
          <t/>
        </is>
      </c>
      <c r="BK373" t="inlineStr">
        <is>
          <t/>
        </is>
      </c>
      <c r="BL373" s="2" t="inlineStr">
        <is>
          <t>modernā biogāze</t>
        </is>
      </c>
      <c r="BM373" s="2" t="inlineStr">
        <is>
          <t>3</t>
        </is>
      </c>
      <c r="BN373" s="2" t="inlineStr">
        <is>
          <t/>
        </is>
      </c>
      <c r="BO373" t="inlineStr">
        <is>
          <t/>
        </is>
      </c>
      <c r="BP373" s="2" t="inlineStr">
        <is>
          <t>bijogass avvanzat</t>
        </is>
      </c>
      <c r="BQ373" s="2" t="inlineStr">
        <is>
          <t>3</t>
        </is>
      </c>
      <c r="BR373" s="2" t="inlineStr">
        <is>
          <t/>
        </is>
      </c>
      <c r="BS373" t="inlineStr">
        <is>
          <t>bijogass prodott minn feedstock elenkat fil-Parti A tal-Anness IX tad-Direttiva (UE) 2018/2001</t>
        </is>
      </c>
      <c r="BT373" s="2" t="inlineStr">
        <is>
          <t>geavanceerd biogas</t>
        </is>
      </c>
      <c r="BU373" s="2" t="inlineStr">
        <is>
          <t>3</t>
        </is>
      </c>
      <c r="BV373" s="2" t="inlineStr">
        <is>
          <t/>
        </is>
      </c>
      <c r="BW373" t="inlineStr">
        <is>
          <t>biogas gemaakt uit de grondstoffen vermeld in deel A van bijlage IX bij Richtlijn (EU) 2018/2001</t>
        </is>
      </c>
      <c r="BX373" s="2" t="inlineStr">
        <is>
          <t>zaawansowany biogaz</t>
        </is>
      </c>
      <c r="BY373" s="2" t="inlineStr">
        <is>
          <t>3</t>
        </is>
      </c>
      <c r="BZ373" s="2" t="inlineStr">
        <is>
          <t/>
        </is>
      </c>
      <c r="CA373" t="inlineStr">
        <is>
          <t>biogas wyprodukowany z surowców wymienionych w załączniku IX część A dyrektywy 2018/2001</t>
        </is>
      </c>
      <c r="CB373" s="2" t="inlineStr">
        <is>
          <t>biogás avançado</t>
        </is>
      </c>
      <c r="CC373" s="2" t="inlineStr">
        <is>
          <t>3</t>
        </is>
      </c>
      <c r="CD373" s="2" t="inlineStr">
        <is>
          <t/>
        </is>
      </c>
      <c r="CE373" t="inlineStr">
        <is>
          <t>Biogás produzido a partir de matérias-primas enumeradas no anexo IX, parte A da Diretiva (UE) 2018/2001.</t>
        </is>
      </c>
      <c r="CF373" s="2" t="inlineStr">
        <is>
          <t>biogaze avansate</t>
        </is>
      </c>
      <c r="CG373" s="2" t="inlineStr">
        <is>
          <t>2</t>
        </is>
      </c>
      <c r="CH373" s="2" t="inlineStr">
        <is>
          <t>proposed</t>
        </is>
      </c>
      <c r="CI373" t="inlineStr">
        <is>
          <t/>
        </is>
      </c>
      <c r="CJ373" s="2" t="inlineStr">
        <is>
          <t>pokročilý bioplyn</t>
        </is>
      </c>
      <c r="CK373" s="2" t="inlineStr">
        <is>
          <t>3</t>
        </is>
      </c>
      <c r="CL373" s="2" t="inlineStr">
        <is>
          <t/>
        </is>
      </c>
      <c r="CM373" t="inlineStr">
        <is>
          <t>bioplyn vyrobený zo surovín uvedených v časti A prílohy IX k &lt;a href="https://eur-lex.europa.eu/legal-content/SK/TXT/?uri=CELEX:02018L2001-20181221" target="_blank"&gt;smernici (EÚ) 2018/2001&lt;/a&gt;</t>
        </is>
      </c>
      <c r="CN373" s="2" t="inlineStr">
        <is>
          <t>napredni bioplin</t>
        </is>
      </c>
      <c r="CO373" s="2" t="inlineStr">
        <is>
          <t>3</t>
        </is>
      </c>
      <c r="CP373" s="2" t="inlineStr">
        <is>
          <t/>
        </is>
      </c>
      <c r="CQ373" t="inlineStr">
        <is>
          <t>bioplin, proizveden iz surovin, navedenih v delu A Priloge IX Direktive (EU) 2018/2001</t>
        </is>
      </c>
      <c r="CR373" s="2" t="inlineStr">
        <is>
          <t>avancerad biogas</t>
        </is>
      </c>
      <c r="CS373" s="2" t="inlineStr">
        <is>
          <t>3</t>
        </is>
      </c>
      <c r="CT373" s="2" t="inlineStr">
        <is>
          <t/>
        </is>
      </c>
      <c r="CU373" t="inlineStr">
        <is>
          <t>biodgas som produceras från bränsleråvaror som förtecknas i del A i bilaga IX till direktiv 2018/2001</t>
        </is>
      </c>
    </row>
    <row r="374">
      <c r="A374" s="1" t="str">
        <f>HYPERLINK("https://iate.europa.eu/entry/result/3599808/all", "3599808")</f>
        <v>3599808</v>
      </c>
      <c r="B374" t="inlineStr">
        <is>
          <t>TRANSPORT;ENVIRONMENT</t>
        </is>
      </c>
      <c r="C374" t="inlineStr">
        <is>
          <t>TRANSPORT|maritime and inland waterway transport|maritime transport;ENVIRONMENT|deterioration of the environment|nuisance|pollutant|atmospheric pollutant|greenhouse gas</t>
        </is>
      </c>
      <c r="D374" t="inlineStr">
        <is>
          <t/>
        </is>
      </c>
      <c r="E374" t="inlineStr">
        <is>
          <t/>
        </is>
      </c>
      <c r="F374" t="inlineStr">
        <is>
          <t/>
        </is>
      </c>
      <c r="G374" t="inlineStr">
        <is>
          <t/>
        </is>
      </c>
      <c r="H374" t="inlineStr">
        <is>
          <t/>
        </is>
      </c>
      <c r="I374" t="inlineStr">
        <is>
          <t/>
        </is>
      </c>
      <c r="J374" t="inlineStr">
        <is>
          <t/>
        </is>
      </c>
      <c r="K374" t="inlineStr">
        <is>
          <t/>
        </is>
      </c>
      <c r="L374" t="inlineStr">
        <is>
          <t/>
        </is>
      </c>
      <c r="M374" t="inlineStr">
        <is>
          <t/>
        </is>
      </c>
      <c r="N374" t="inlineStr">
        <is>
          <t/>
        </is>
      </c>
      <c r="O374" t="inlineStr">
        <is>
          <t/>
        </is>
      </c>
      <c r="P374" t="inlineStr">
        <is>
          <t/>
        </is>
      </c>
      <c r="Q374" t="inlineStr">
        <is>
          <t/>
        </is>
      </c>
      <c r="R374" t="inlineStr">
        <is>
          <t/>
        </is>
      </c>
      <c r="S374" t="inlineStr">
        <is>
          <t/>
        </is>
      </c>
      <c r="T374" t="inlineStr">
        <is>
          <t/>
        </is>
      </c>
      <c r="U374" t="inlineStr">
        <is>
          <t/>
        </is>
      </c>
      <c r="V374" t="inlineStr">
        <is>
          <t/>
        </is>
      </c>
      <c r="W374" t="inlineStr">
        <is>
          <t/>
        </is>
      </c>
      <c r="X374" s="2" t="inlineStr">
        <is>
          <t>total pool compliance balance</t>
        </is>
      </c>
      <c r="Y374" s="2" t="inlineStr">
        <is>
          <t>3</t>
        </is>
      </c>
      <c r="Z374" s="2" t="inlineStr">
        <is>
          <t/>
        </is>
      </c>
      <c r="AA374" t="inlineStr">
        <is>
          <t>sum of the &lt;a href="https://iate.europa.eu/entry/result/3599805/en" target="_blank"&gt;&lt;i&gt;compliance balances&lt;/i&gt;&lt;/a&gt; of all ships
included in the pool</t>
        </is>
      </c>
      <c r="AB374" s="2" t="inlineStr">
        <is>
          <t>total acumulado de balances de la conformidad</t>
        </is>
      </c>
      <c r="AC374" s="2" t="inlineStr">
        <is>
          <t>3</t>
        </is>
      </c>
      <c r="AD374" s="2" t="inlineStr">
        <is>
          <t/>
        </is>
      </c>
      <c r="AE374" t="inlineStr">
        <is>
          <t>Suma de los &lt;a href="https://iate.europa.eu/entry/result/3599805/es" target="_blank"&gt;balances de la conformidad&lt;/a&gt; de todos los buques incluidos en la acumulación.</t>
        </is>
      </c>
      <c r="AF374" t="inlineStr">
        <is>
          <t/>
        </is>
      </c>
      <c r="AG374" t="inlineStr">
        <is>
          <t/>
        </is>
      </c>
      <c r="AH374" t="inlineStr">
        <is>
          <t/>
        </is>
      </c>
      <c r="AI374" t="inlineStr">
        <is>
          <t/>
        </is>
      </c>
      <c r="AJ374" s="2" t="inlineStr">
        <is>
          <t>aluskannan vaatimustenmukaisuuden kokonaistase</t>
        </is>
      </c>
      <c r="AK374" s="2" t="inlineStr">
        <is>
          <t>2</t>
        </is>
      </c>
      <c r="AL374" s="2" t="inlineStr">
        <is>
          <t>proposed</t>
        </is>
      </c>
      <c r="AM374" t="inlineStr">
        <is>
          <t/>
        </is>
      </c>
      <c r="AN374" t="inlineStr">
        <is>
          <t/>
        </is>
      </c>
      <c r="AO374" t="inlineStr">
        <is>
          <t/>
        </is>
      </c>
      <c r="AP374" t="inlineStr">
        <is>
          <t/>
        </is>
      </c>
      <c r="AQ374" t="inlineStr">
        <is>
          <t/>
        </is>
      </c>
      <c r="AR374" s="2" t="inlineStr">
        <is>
          <t>iarmhéid comhlíontachta iomlán an chomhthiomsaithe</t>
        </is>
      </c>
      <c r="AS374" s="2" t="inlineStr">
        <is>
          <t>3</t>
        </is>
      </c>
      <c r="AT374" s="2" t="inlineStr">
        <is>
          <t/>
        </is>
      </c>
      <c r="AU374" t="inlineStr">
        <is>
          <t>suim iarmhéideanna comhlíontachta na long uile a áirítear sa chomhthiomsú</t>
        </is>
      </c>
      <c r="AV374" t="inlineStr">
        <is>
          <t/>
        </is>
      </c>
      <c r="AW374" t="inlineStr">
        <is>
          <t/>
        </is>
      </c>
      <c r="AX374" t="inlineStr">
        <is>
          <t/>
        </is>
      </c>
      <c r="AY374" t="inlineStr">
        <is>
          <t/>
        </is>
      </c>
      <c r="AZ374" s="2" t="inlineStr">
        <is>
          <t>teljes összevont megfelelési egyenleg</t>
        </is>
      </c>
      <c r="BA374" s="2" t="inlineStr">
        <is>
          <t>3</t>
        </is>
      </c>
      <c r="BB374" s="2" t="inlineStr">
        <is>
          <t>proposed</t>
        </is>
      </c>
      <c r="BC374" t="inlineStr">
        <is>
          <t>a &lt;a href="https://iate.europa.eu/entry/result/3599864/hu" target="_blank"&gt;„FuelEU”&lt;/a&gt; rendelet alkalmazása keretében történő megfelelés-összevonás esetén az abban részt vevő összes hajó &lt;a href="https://iate.europa.eu/entry/result/3599805/hu" target="_blank"&gt;megfelelési egyenlegének&lt;/a&gt; összege</t>
        </is>
      </c>
      <c r="BD374" t="inlineStr">
        <is>
          <t/>
        </is>
      </c>
      <c r="BE374" t="inlineStr">
        <is>
          <t/>
        </is>
      </c>
      <c r="BF374" t="inlineStr">
        <is>
          <t/>
        </is>
      </c>
      <c r="BG374" t="inlineStr">
        <is>
          <t/>
        </is>
      </c>
      <c r="BH374" s="2" t="inlineStr">
        <is>
          <t>bendras fondo atitikties balansas</t>
        </is>
      </c>
      <c r="BI374" s="2" t="inlineStr">
        <is>
          <t>3</t>
        </is>
      </c>
      <c r="BJ374" s="2" t="inlineStr">
        <is>
          <t/>
        </is>
      </c>
      <c r="BK374" t="inlineStr">
        <is>
          <t>visų į fondą įtrauktų laivų atitikties balansų suma</t>
        </is>
      </c>
      <c r="BL374" t="inlineStr">
        <is>
          <t/>
        </is>
      </c>
      <c r="BM374" t="inlineStr">
        <is>
          <t/>
        </is>
      </c>
      <c r="BN374" t="inlineStr">
        <is>
          <t/>
        </is>
      </c>
      <c r="BO374" t="inlineStr">
        <is>
          <t/>
        </is>
      </c>
      <c r="BP374" s="2" t="inlineStr">
        <is>
          <t>bilanċ totali ta’ konformità tal-akkomunament</t>
        </is>
      </c>
      <c r="BQ374" s="2" t="inlineStr">
        <is>
          <t>3</t>
        </is>
      </c>
      <c r="BR374" s="2" t="inlineStr">
        <is>
          <t/>
        </is>
      </c>
      <c r="BS374" t="inlineStr">
        <is>
          <t>is-somma tal-bilanċi ta’ konformità tal-vapuri kollha inklużi fl-akkomunament</t>
        </is>
      </c>
      <c r="BT374" t="inlineStr">
        <is>
          <t/>
        </is>
      </c>
      <c r="BU374" t="inlineStr">
        <is>
          <t/>
        </is>
      </c>
      <c r="BV374" t="inlineStr">
        <is>
          <t/>
        </is>
      </c>
      <c r="BW374" t="inlineStr">
        <is>
          <t/>
        </is>
      </c>
      <c r="BX374" s="2" t="inlineStr">
        <is>
          <t>całkowite saldo zgodności w puli</t>
        </is>
      </c>
      <c r="BY374" s="2" t="inlineStr">
        <is>
          <t>3</t>
        </is>
      </c>
      <c r="BZ374" s="2" t="inlineStr">
        <is>
          <t/>
        </is>
      </c>
      <c r="CA374" t="inlineStr">
        <is>
          <t>suma sald zgodności wszystkich statków wchodzących w skład puli</t>
        </is>
      </c>
      <c r="CB374" s="2" t="inlineStr">
        <is>
          <t>saldo de conformidade do grupo</t>
        </is>
      </c>
      <c r="CC374" s="2" t="inlineStr">
        <is>
          <t>3</t>
        </is>
      </c>
      <c r="CD374" s="2" t="inlineStr">
        <is>
          <t/>
        </is>
      </c>
      <c r="CE374" t="inlineStr">
        <is>
          <t/>
        </is>
      </c>
      <c r="CF374" t="inlineStr">
        <is>
          <t/>
        </is>
      </c>
      <c r="CG374" t="inlineStr">
        <is>
          <t/>
        </is>
      </c>
      <c r="CH374" t="inlineStr">
        <is>
          <t/>
        </is>
      </c>
      <c r="CI374" t="inlineStr">
        <is>
          <t/>
        </is>
      </c>
      <c r="CJ374" t="inlineStr">
        <is>
          <t/>
        </is>
      </c>
      <c r="CK374" t="inlineStr">
        <is>
          <t/>
        </is>
      </c>
      <c r="CL374" t="inlineStr">
        <is>
          <t/>
        </is>
      </c>
      <c r="CM374" t="inlineStr">
        <is>
          <t/>
        </is>
      </c>
      <c r="CN374" s="2" t="inlineStr">
        <is>
          <t>skupno stanje zbranih skladnosti</t>
        </is>
      </c>
      <c r="CO374" s="2" t="inlineStr">
        <is>
          <t>3</t>
        </is>
      </c>
      <c r="CP374" s="2" t="inlineStr">
        <is>
          <t/>
        </is>
      </c>
      <c r="CQ374" t="inlineStr">
        <is>
          <t>vsota stanj skladnosti vseh ladij, vključenih v zbiranje skladnosti</t>
        </is>
      </c>
      <c r="CR374" s="2" t="inlineStr">
        <is>
          <t>poolat överensstämmelsesaldo</t>
        </is>
      </c>
      <c r="CS374" s="2" t="inlineStr">
        <is>
          <t>3</t>
        </is>
      </c>
      <c r="CT374" s="2" t="inlineStr">
        <is>
          <t/>
        </is>
      </c>
      <c r="CU374" t="inlineStr">
        <is>
          <t>summan av &lt;a href="https://iate.europa.eu/entry/result/3599805" target="_blank"&gt;överensstämmelsesaldona &lt;/a&gt;för samtliga fartyg som ingår i poolen</t>
        </is>
      </c>
    </row>
    <row r="375">
      <c r="A375" s="1" t="str">
        <f>HYPERLINK("https://iate.europa.eu/entry/result/3599807/all", "3599807")</f>
        <v>3599807</v>
      </c>
      <c r="B375" t="inlineStr">
        <is>
          <t>TRANSPORT;ENVIRONMENT</t>
        </is>
      </c>
      <c r="C375" t="inlineStr">
        <is>
          <t>TRANSPORT|maritime and inland waterway transport|maritime transport;ENVIRONMENT|deterioration of the environment|nuisance|pollutant|atmospheric pollutant|greenhouse gas</t>
        </is>
      </c>
      <c r="D375" t="inlineStr">
        <is>
          <t/>
        </is>
      </c>
      <c r="E375" t="inlineStr">
        <is>
          <t/>
        </is>
      </c>
      <c r="F375" t="inlineStr">
        <is>
          <t/>
        </is>
      </c>
      <c r="G375" t="inlineStr">
        <is>
          <t/>
        </is>
      </c>
      <c r="H375" s="2" t="inlineStr">
        <is>
          <t>deficitní bilance souladu</t>
        </is>
      </c>
      <c r="I375" s="2" t="inlineStr">
        <is>
          <t>2</t>
        </is>
      </c>
      <c r="J375" s="2" t="inlineStr">
        <is>
          <t/>
        </is>
      </c>
      <c r="K375" t="inlineStr">
        <is>
          <t>&lt;a href="https://iate.europa.eu/entry/slideshow/1636635414427/3599805/cs" target="_blank"&gt;bilance souladu&lt;/a&gt; se zápornou hodnotou</t>
        </is>
      </c>
      <c r="L375" t="inlineStr">
        <is>
          <t/>
        </is>
      </c>
      <c r="M375" t="inlineStr">
        <is>
          <t/>
        </is>
      </c>
      <c r="N375" t="inlineStr">
        <is>
          <t/>
        </is>
      </c>
      <c r="O375" t="inlineStr">
        <is>
          <t/>
        </is>
      </c>
      <c r="P375" t="inlineStr">
        <is>
          <t/>
        </is>
      </c>
      <c r="Q375" t="inlineStr">
        <is>
          <t/>
        </is>
      </c>
      <c r="R375" t="inlineStr">
        <is>
          <t/>
        </is>
      </c>
      <c r="S375" t="inlineStr">
        <is>
          <t/>
        </is>
      </c>
      <c r="T375" t="inlineStr">
        <is>
          <t/>
        </is>
      </c>
      <c r="U375" t="inlineStr">
        <is>
          <t/>
        </is>
      </c>
      <c r="V375" t="inlineStr">
        <is>
          <t/>
        </is>
      </c>
      <c r="W375" t="inlineStr">
        <is>
          <t/>
        </is>
      </c>
      <c r="X375" s="2" t="inlineStr">
        <is>
          <t>compliance deficit</t>
        </is>
      </c>
      <c r="Y375" s="2" t="inlineStr">
        <is>
          <t>3</t>
        </is>
      </c>
      <c r="Z375" s="2" t="inlineStr">
        <is>
          <t/>
        </is>
      </c>
      <c r="AA375" t="inlineStr">
        <is>
          <t>&lt;i&gt;&lt;a href="https://iate.europa.eu/entry/result/3599805/en" target="_blank"&gt;compliance balance&lt;/a&gt;&lt;/i&gt; with a negative value</t>
        </is>
      </c>
      <c r="AB375" s="2" t="inlineStr">
        <is>
          <t>balance de la conformidad deficitario</t>
        </is>
      </c>
      <c r="AC375" s="2" t="inlineStr">
        <is>
          <t>3</t>
        </is>
      </c>
      <c r="AD375" s="2" t="inlineStr">
        <is>
          <t/>
        </is>
      </c>
      <c r="AE375" t="inlineStr">
        <is>
          <t>&lt;a href="https://iate.europa.eu/entry/result/3599805/es" target="_blank"&gt;Balance de la conformidad&lt;/a&gt; con un valor negativo.</t>
        </is>
      </c>
      <c r="AF375" t="inlineStr">
        <is>
          <t/>
        </is>
      </c>
      <c r="AG375" t="inlineStr">
        <is>
          <t/>
        </is>
      </c>
      <c r="AH375" t="inlineStr">
        <is>
          <t/>
        </is>
      </c>
      <c r="AI375" t="inlineStr">
        <is>
          <t/>
        </is>
      </c>
      <c r="AJ375" s="2" t="inlineStr">
        <is>
          <t>vaatimustenmukaisuuden vaje|
vaatimustenmukaisuusvaje</t>
        </is>
      </c>
      <c r="AK375" s="2" t="inlineStr">
        <is>
          <t>2|
2</t>
        </is>
      </c>
      <c r="AL375" s="2" t="inlineStr">
        <is>
          <t>proposed|
proposed</t>
        </is>
      </c>
      <c r="AM375" t="inlineStr">
        <is>
          <t/>
        </is>
      </c>
      <c r="AN375" t="inlineStr">
        <is>
          <t/>
        </is>
      </c>
      <c r="AO375" t="inlineStr">
        <is>
          <t/>
        </is>
      </c>
      <c r="AP375" t="inlineStr">
        <is>
          <t/>
        </is>
      </c>
      <c r="AQ375" t="inlineStr">
        <is>
          <t/>
        </is>
      </c>
      <c r="AR375" s="2" t="inlineStr">
        <is>
          <t>easnamh comhlíontachta</t>
        </is>
      </c>
      <c r="AS375" s="2" t="inlineStr">
        <is>
          <t>3</t>
        </is>
      </c>
      <c r="AT375" s="2" t="inlineStr">
        <is>
          <t/>
        </is>
      </c>
      <c r="AU375" t="inlineStr">
        <is>
          <t>iarmhéid comhlíontachta a bhfuil luach diúltach leis</t>
        </is>
      </c>
      <c r="AV375" t="inlineStr">
        <is>
          <t/>
        </is>
      </c>
      <c r="AW375" t="inlineStr">
        <is>
          <t/>
        </is>
      </c>
      <c r="AX375" t="inlineStr">
        <is>
          <t/>
        </is>
      </c>
      <c r="AY375" t="inlineStr">
        <is>
          <t/>
        </is>
      </c>
      <c r="AZ375" s="2" t="inlineStr">
        <is>
          <t>megfelelési hiány</t>
        </is>
      </c>
      <c r="BA375" s="2" t="inlineStr">
        <is>
          <t>3</t>
        </is>
      </c>
      <c r="BB375" s="2" t="inlineStr">
        <is>
          <t>proposed</t>
        </is>
      </c>
      <c r="BC375" t="inlineStr">
        <is>
          <t>negatív értékű &lt;a href="https://iate.europa.eu/entry/result/3599805/hu" target="_blank"&gt;megfelelési egyenleg&lt;/a&gt;</t>
        </is>
      </c>
      <c r="BD375" t="inlineStr">
        <is>
          <t/>
        </is>
      </c>
      <c r="BE375" t="inlineStr">
        <is>
          <t/>
        </is>
      </c>
      <c r="BF375" t="inlineStr">
        <is>
          <t/>
        </is>
      </c>
      <c r="BG375" t="inlineStr">
        <is>
          <t/>
        </is>
      </c>
      <c r="BH375" s="2" t="inlineStr">
        <is>
          <t>deficitinis atitikties balansas</t>
        </is>
      </c>
      <c r="BI375" s="2" t="inlineStr">
        <is>
          <t>3</t>
        </is>
      </c>
      <c r="BJ375" s="2" t="inlineStr">
        <is>
          <t/>
        </is>
      </c>
      <c r="BK375" t="inlineStr">
        <is>
          <t>neigiamos vertės &lt;a href="https://iate.europa.eu/entry/result/3599805/lt" target="_blank"&gt;atitikties balansas&lt;/a&gt;</t>
        </is>
      </c>
      <c r="BL375" t="inlineStr">
        <is>
          <t/>
        </is>
      </c>
      <c r="BM375" t="inlineStr">
        <is>
          <t/>
        </is>
      </c>
      <c r="BN375" t="inlineStr">
        <is>
          <t/>
        </is>
      </c>
      <c r="BO375" t="inlineStr">
        <is>
          <t/>
        </is>
      </c>
      <c r="BP375" s="2" t="inlineStr">
        <is>
          <t>defiċit ta’ konformità</t>
        </is>
      </c>
      <c r="BQ375" s="2" t="inlineStr">
        <is>
          <t>3</t>
        </is>
      </c>
      <c r="BR375" s="2" t="inlineStr">
        <is>
          <t/>
        </is>
      </c>
      <c r="BS375" t="inlineStr">
        <is>
          <t>bilanċ tal-konformità b'valur negattiv</t>
        </is>
      </c>
      <c r="BT375" t="inlineStr">
        <is>
          <t/>
        </is>
      </c>
      <c r="BU375" t="inlineStr">
        <is>
          <t/>
        </is>
      </c>
      <c r="BV375" t="inlineStr">
        <is>
          <t/>
        </is>
      </c>
      <c r="BW375" t="inlineStr">
        <is>
          <t/>
        </is>
      </c>
      <c r="BX375" s="2" t="inlineStr">
        <is>
          <t>deficyt zgodności</t>
        </is>
      </c>
      <c r="BY375" s="2" t="inlineStr">
        <is>
          <t>3</t>
        </is>
      </c>
      <c r="BZ375" s="2" t="inlineStr">
        <is>
          <t/>
        </is>
      </c>
      <c r="CA375" t="inlineStr">
        <is>
          <t>&lt;a href="https://iate.europa.eu/entry/result/3599805/pl" target="_blank"&gt;saldo zgodności&lt;/a&gt; o wartości ujemnej</t>
        </is>
      </c>
      <c r="CB375" s="2" t="inlineStr">
        <is>
          <t>défice de conformidade</t>
        </is>
      </c>
      <c r="CC375" s="2" t="inlineStr">
        <is>
          <t>3</t>
        </is>
      </c>
      <c r="CD375" s="2" t="inlineStr">
        <is>
          <t/>
        </is>
      </c>
      <c r="CE375" t="inlineStr">
        <is>
          <t/>
        </is>
      </c>
      <c r="CF375" t="inlineStr">
        <is>
          <t/>
        </is>
      </c>
      <c r="CG375" t="inlineStr">
        <is>
          <t/>
        </is>
      </c>
      <c r="CH375" t="inlineStr">
        <is>
          <t/>
        </is>
      </c>
      <c r="CI375" t="inlineStr">
        <is>
          <t/>
        </is>
      </c>
      <c r="CJ375" t="inlineStr">
        <is>
          <t/>
        </is>
      </c>
      <c r="CK375" t="inlineStr">
        <is>
          <t/>
        </is>
      </c>
      <c r="CL375" t="inlineStr">
        <is>
          <t/>
        </is>
      </c>
      <c r="CM375" t="inlineStr">
        <is>
          <t/>
        </is>
      </c>
      <c r="CN375" s="2" t="inlineStr">
        <is>
          <t>primanjkljaj skladnosti</t>
        </is>
      </c>
      <c r="CO375" s="2" t="inlineStr">
        <is>
          <t>3</t>
        </is>
      </c>
      <c r="CP375" s="2" t="inlineStr">
        <is>
          <t/>
        </is>
      </c>
      <c r="CQ375" t="inlineStr">
        <is>
          <t>stanje skladnosti z negativno vrednostjo</t>
        </is>
      </c>
      <c r="CR375" s="2" t="inlineStr">
        <is>
          <t>överensstämmelseunderskott</t>
        </is>
      </c>
      <c r="CS375" s="2" t="inlineStr">
        <is>
          <t>3</t>
        </is>
      </c>
      <c r="CT375" s="2" t="inlineStr">
        <is>
          <t/>
        </is>
      </c>
      <c r="CU375" t="inlineStr">
        <is>
          <t>&lt;a href="https://iate.europa.eu/entry/result/3599805" target="_blank"&gt;överensstämmelsesaldo &lt;/a&gt;med ett negativt värde</t>
        </is>
      </c>
    </row>
    <row r="376">
      <c r="A376" s="1" t="str">
        <f>HYPERLINK("https://iate.europa.eu/entry/result/3599821/all", "3599821")</f>
        <v>3599821</v>
      </c>
      <c r="B376" t="inlineStr">
        <is>
          <t>ENVIRONMENT</t>
        </is>
      </c>
      <c r="C376" t="inlineStr">
        <is>
          <t>ENVIRONMENT|environmental policy|climate change policy|reduction of gas emissions;ENVIRONMENT|deterioration of the environment|nuisance|pollutant|atmospheric pollutant|greenhouse gas</t>
        </is>
      </c>
      <c r="D376" t="inlineStr">
        <is>
          <t/>
        </is>
      </c>
      <c r="E376" t="inlineStr">
        <is>
          <t/>
        </is>
      </c>
      <c r="F376" t="inlineStr">
        <is>
          <t/>
        </is>
      </c>
      <c r="G376" t="inlineStr">
        <is>
          <t/>
        </is>
      </c>
      <c r="H376" t="inlineStr">
        <is>
          <t/>
        </is>
      </c>
      <c r="I376" t="inlineStr">
        <is>
          <t/>
        </is>
      </c>
      <c r="J376" t="inlineStr">
        <is>
          <t/>
        </is>
      </c>
      <c r="K376" t="inlineStr">
        <is>
          <t/>
        </is>
      </c>
      <c r="L376" t="inlineStr">
        <is>
          <t/>
        </is>
      </c>
      <c r="M376" t="inlineStr">
        <is>
          <t/>
        </is>
      </c>
      <c r="N376" t="inlineStr">
        <is>
          <t/>
        </is>
      </c>
      <c r="O376" t="inlineStr">
        <is>
          <t/>
        </is>
      </c>
      <c r="P376" t="inlineStr">
        <is>
          <t/>
        </is>
      </c>
      <c r="Q376" t="inlineStr">
        <is>
          <t/>
        </is>
      </c>
      <c r="R376" t="inlineStr">
        <is>
          <t/>
        </is>
      </c>
      <c r="S376" t="inlineStr">
        <is>
          <t/>
        </is>
      </c>
      <c r="T376" t="inlineStr">
        <is>
          <t/>
        </is>
      </c>
      <c r="U376" t="inlineStr">
        <is>
          <t/>
        </is>
      </c>
      <c r="V376" t="inlineStr">
        <is>
          <t/>
        </is>
      </c>
      <c r="W376" t="inlineStr">
        <is>
          <t/>
        </is>
      </c>
      <c r="X376" s="2" t="inlineStr">
        <is>
          <t>advance compliance surplus</t>
        </is>
      </c>
      <c r="Y376" s="2" t="inlineStr">
        <is>
          <t>3</t>
        </is>
      </c>
      <c r="Z376" s="2" t="inlineStr">
        <is>
          <t/>
        </is>
      </c>
      <c r="AA376" t="inlineStr">
        <is>
          <t/>
        </is>
      </c>
      <c r="AB376" s="2" t="inlineStr">
        <is>
          <t>anticipo del balance de la conformidad excedentario</t>
        </is>
      </c>
      <c r="AC376" s="2" t="inlineStr">
        <is>
          <t>3</t>
        </is>
      </c>
      <c r="AD376" s="2" t="inlineStr">
        <is>
          <t/>
        </is>
      </c>
      <c r="AE376" t="inlineStr">
        <is>
          <t/>
        </is>
      </c>
      <c r="AF376" t="inlineStr">
        <is>
          <t/>
        </is>
      </c>
      <c r="AG376" t="inlineStr">
        <is>
          <t/>
        </is>
      </c>
      <c r="AH376" t="inlineStr">
        <is>
          <t/>
        </is>
      </c>
      <c r="AI376" t="inlineStr">
        <is>
          <t/>
        </is>
      </c>
      <c r="AJ376" t="inlineStr">
        <is>
          <t/>
        </is>
      </c>
      <c r="AK376" t="inlineStr">
        <is>
          <t/>
        </is>
      </c>
      <c r="AL376" t="inlineStr">
        <is>
          <t/>
        </is>
      </c>
      <c r="AM376" t="inlineStr">
        <is>
          <t/>
        </is>
      </c>
      <c r="AN376" t="inlineStr">
        <is>
          <t/>
        </is>
      </c>
      <c r="AO376" t="inlineStr">
        <is>
          <t/>
        </is>
      </c>
      <c r="AP376" t="inlineStr">
        <is>
          <t/>
        </is>
      </c>
      <c r="AQ376" t="inlineStr">
        <is>
          <t/>
        </is>
      </c>
      <c r="AR376" s="2" t="inlineStr">
        <is>
          <t>barrachas comhlíontachta ar réamhiasacht|
réamhbharrachas comhlíontachta</t>
        </is>
      </c>
      <c r="AS376" s="2" t="inlineStr">
        <is>
          <t>3|
3</t>
        </is>
      </c>
      <c r="AT376" s="2" t="inlineStr">
        <is>
          <t xml:space="preserve">|
</t>
        </is>
      </c>
      <c r="AU376" t="inlineStr">
        <is>
          <t/>
        </is>
      </c>
      <c r="AV376" t="inlineStr">
        <is>
          <t/>
        </is>
      </c>
      <c r="AW376" t="inlineStr">
        <is>
          <t/>
        </is>
      </c>
      <c r="AX376" t="inlineStr">
        <is>
          <t/>
        </is>
      </c>
      <c r="AY376" t="inlineStr">
        <is>
          <t/>
        </is>
      </c>
      <c r="AZ376" s="2" t="inlineStr">
        <is>
          <t>megfelelésitöbblet-előleg</t>
        </is>
      </c>
      <c r="BA376" s="2" t="inlineStr">
        <is>
          <t>3</t>
        </is>
      </c>
      <c r="BB376" s="2" t="inlineStr">
        <is>
          <t>proposed</t>
        </is>
      </c>
      <c r="BC376" t="inlineStr">
        <is>
          <t>&lt;a href="https://iate.europa.eu/entry/result/3599806/hu" target="_blank"&gt;megfelelési többlet&lt;/a&gt; rendelkezésre állása esetén e többlet következő időszakra való átkönyvelését követően egy későbbi, megfelelési hiány által jellemzett időszakban ezen korábbi többlet e hiány orvoslására áthozott és ilyenként lekönyvelt összege</t>
        </is>
      </c>
      <c r="BD376" t="inlineStr">
        <is>
          <t/>
        </is>
      </c>
      <c r="BE376" t="inlineStr">
        <is>
          <t/>
        </is>
      </c>
      <c r="BF376" t="inlineStr">
        <is>
          <t/>
        </is>
      </c>
      <c r="BG376" t="inlineStr">
        <is>
          <t/>
        </is>
      </c>
      <c r="BH376" s="2" t="inlineStr">
        <is>
          <t>avansinis atitikties balanso perviršis</t>
        </is>
      </c>
      <c r="BI376" s="2" t="inlineStr">
        <is>
          <t>2</t>
        </is>
      </c>
      <c r="BJ376" s="2" t="inlineStr">
        <is>
          <t/>
        </is>
      </c>
      <c r="BK376" t="inlineStr">
        <is>
          <t/>
        </is>
      </c>
      <c r="BL376" t="inlineStr">
        <is>
          <t/>
        </is>
      </c>
      <c r="BM376" t="inlineStr">
        <is>
          <t/>
        </is>
      </c>
      <c r="BN376" t="inlineStr">
        <is>
          <t/>
        </is>
      </c>
      <c r="BO376" t="inlineStr">
        <is>
          <t/>
        </is>
      </c>
      <c r="BP376" s="2" t="inlineStr">
        <is>
          <t>antiċipu ta’ surplus ta’ konformità</t>
        </is>
      </c>
      <c r="BQ376" s="2" t="inlineStr">
        <is>
          <t>3</t>
        </is>
      </c>
      <c r="BR376" s="2" t="inlineStr">
        <is>
          <t/>
        </is>
      </c>
      <c r="BS376" t="inlineStr">
        <is>
          <t/>
        </is>
      </c>
      <c r="BT376" t="inlineStr">
        <is>
          <t/>
        </is>
      </c>
      <c r="BU376" t="inlineStr">
        <is>
          <t/>
        </is>
      </c>
      <c r="BV376" t="inlineStr">
        <is>
          <t/>
        </is>
      </c>
      <c r="BW376" t="inlineStr">
        <is>
          <t/>
        </is>
      </c>
      <c r="BX376" s="2" t="inlineStr">
        <is>
          <t>zaliczkowa nadwyżka zgodności</t>
        </is>
      </c>
      <c r="BY376" s="2" t="inlineStr">
        <is>
          <t>3</t>
        </is>
      </c>
      <c r="BZ376" s="2" t="inlineStr">
        <is>
          <t/>
        </is>
      </c>
      <c r="CA376" t="inlineStr">
        <is>
          <t/>
        </is>
      </c>
      <c r="CB376" s="2" t="inlineStr">
        <is>
          <t>adiantamento de crédito de conformidade</t>
        </is>
      </c>
      <c r="CC376" s="2" t="inlineStr">
        <is>
          <t>3</t>
        </is>
      </c>
      <c r="CD376" s="2" t="inlineStr">
        <is>
          <t/>
        </is>
      </c>
      <c r="CE376" t="inlineStr">
        <is>
          <t/>
        </is>
      </c>
      <c r="CF376" t="inlineStr">
        <is>
          <t/>
        </is>
      </c>
      <c r="CG376" t="inlineStr">
        <is>
          <t/>
        </is>
      </c>
      <c r="CH376" t="inlineStr">
        <is>
          <t/>
        </is>
      </c>
      <c r="CI376" t="inlineStr">
        <is>
          <t/>
        </is>
      </c>
      <c r="CJ376" t="inlineStr">
        <is>
          <t/>
        </is>
      </c>
      <c r="CK376" t="inlineStr">
        <is>
          <t/>
        </is>
      </c>
      <c r="CL376" t="inlineStr">
        <is>
          <t/>
        </is>
      </c>
      <c r="CM376" t="inlineStr">
        <is>
          <t/>
        </is>
      </c>
      <c r="CN376" s="2" t="inlineStr">
        <is>
          <t>predhodni presežek skladnosti</t>
        </is>
      </c>
      <c r="CO376" s="2" t="inlineStr">
        <is>
          <t>3</t>
        </is>
      </c>
      <c r="CP376" s="2" t="inlineStr">
        <is>
          <t/>
        </is>
      </c>
      <c r="CQ376" t="inlineStr">
        <is>
          <t>izposojeni &lt;a href="https://iate.europa.eu/entry/result/3599806/sl" target="_blank"&gt;presežek skladnosti&lt;/a&gt; iz prihodnjega poročevalnega obdobja</t>
        </is>
      </c>
      <c r="CR376" t="inlineStr">
        <is>
          <t/>
        </is>
      </c>
      <c r="CS376" t="inlineStr">
        <is>
          <t/>
        </is>
      </c>
      <c r="CT376" t="inlineStr">
        <is>
          <t/>
        </is>
      </c>
      <c r="CU376" t="inlineStr">
        <is>
          <t/>
        </is>
      </c>
    </row>
    <row r="377">
      <c r="A377" s="1" t="str">
        <f>HYPERLINK("https://iate.europa.eu/entry/result/3599806/all", "3599806")</f>
        <v>3599806</v>
      </c>
      <c r="B377" t="inlineStr">
        <is>
          <t>TRANSPORT;ENVIRONMENT</t>
        </is>
      </c>
      <c r="C377" t="inlineStr">
        <is>
          <t>TRANSPORT|maritime and inland waterway transport|maritime transport;ENVIRONMENT|deterioration of the environment|nuisance|pollutant|atmospheric pollutant|greenhouse gas</t>
        </is>
      </c>
      <c r="D377" t="inlineStr">
        <is>
          <t/>
        </is>
      </c>
      <c r="E377" t="inlineStr">
        <is>
          <t/>
        </is>
      </c>
      <c r="F377" t="inlineStr">
        <is>
          <t/>
        </is>
      </c>
      <c r="G377" t="inlineStr">
        <is>
          <t/>
        </is>
      </c>
      <c r="H377" s="2" t="inlineStr">
        <is>
          <t>přebytková bilance souladu</t>
        </is>
      </c>
      <c r="I377" s="2" t="inlineStr">
        <is>
          <t>2</t>
        </is>
      </c>
      <c r="J377" s="2" t="inlineStr">
        <is>
          <t/>
        </is>
      </c>
      <c r="K377" t="inlineStr">
        <is>
          <t>&lt;a href="https://iate.europa.eu/entry/slideshow/1636635414427/3599805/cs" target="_blank"&gt;bilance souladu&lt;/a&gt; s kladnou hodnotou</t>
        </is>
      </c>
      <c r="L377" t="inlineStr">
        <is>
          <t/>
        </is>
      </c>
      <c r="M377" t="inlineStr">
        <is>
          <t/>
        </is>
      </c>
      <c r="N377" t="inlineStr">
        <is>
          <t/>
        </is>
      </c>
      <c r="O377" t="inlineStr">
        <is>
          <t/>
        </is>
      </c>
      <c r="P377" t="inlineStr">
        <is>
          <t/>
        </is>
      </c>
      <c r="Q377" t="inlineStr">
        <is>
          <t/>
        </is>
      </c>
      <c r="R377" t="inlineStr">
        <is>
          <t/>
        </is>
      </c>
      <c r="S377" t="inlineStr">
        <is>
          <t/>
        </is>
      </c>
      <c r="T377" t="inlineStr">
        <is>
          <t/>
        </is>
      </c>
      <c r="U377" t="inlineStr">
        <is>
          <t/>
        </is>
      </c>
      <c r="V377" t="inlineStr">
        <is>
          <t/>
        </is>
      </c>
      <c r="W377" t="inlineStr">
        <is>
          <t/>
        </is>
      </c>
      <c r="X377" s="2" t="inlineStr">
        <is>
          <t>compliance surplus</t>
        </is>
      </c>
      <c r="Y377" s="2" t="inlineStr">
        <is>
          <t>3</t>
        </is>
      </c>
      <c r="Z377" s="2" t="inlineStr">
        <is>
          <t/>
        </is>
      </c>
      <c r="AA377" t="inlineStr">
        <is>
          <t>&lt;i&gt;&lt;a href="https://iate.europa.eu/entry/result/3599805/en" target="_blank"&gt;compliance balance&lt;/a&gt; &lt;/i&gt;with a positive value</t>
        </is>
      </c>
      <c r="AB377" s="2" t="inlineStr">
        <is>
          <t>balance de la conformidad excedentario</t>
        </is>
      </c>
      <c r="AC377" s="2" t="inlineStr">
        <is>
          <t>3</t>
        </is>
      </c>
      <c r="AD377" s="2" t="inlineStr">
        <is>
          <t/>
        </is>
      </c>
      <c r="AE377" t="inlineStr">
        <is>
          <t>&lt;a href="https://iate.europa.eu/entry/result/3599805/es" target="_blank"&gt;Balance de la conformidad &lt;/a&gt;con un valor positivo.</t>
        </is>
      </c>
      <c r="AF377" t="inlineStr">
        <is>
          <t/>
        </is>
      </c>
      <c r="AG377" t="inlineStr">
        <is>
          <t/>
        </is>
      </c>
      <c r="AH377" t="inlineStr">
        <is>
          <t/>
        </is>
      </c>
      <c r="AI377" t="inlineStr">
        <is>
          <t/>
        </is>
      </c>
      <c r="AJ377" s="2" t="inlineStr">
        <is>
          <t>vaatimustenmukaisuuden ylijäämä|
vaatimustenmukaisuusylijäämä</t>
        </is>
      </c>
      <c r="AK377" s="2" t="inlineStr">
        <is>
          <t>2|
2</t>
        </is>
      </c>
      <c r="AL377" s="2" t="inlineStr">
        <is>
          <t>proposed|
proposed</t>
        </is>
      </c>
      <c r="AM377" t="inlineStr">
        <is>
          <t/>
        </is>
      </c>
      <c r="AN377" t="inlineStr">
        <is>
          <t/>
        </is>
      </c>
      <c r="AO377" t="inlineStr">
        <is>
          <t/>
        </is>
      </c>
      <c r="AP377" t="inlineStr">
        <is>
          <t/>
        </is>
      </c>
      <c r="AQ377" t="inlineStr">
        <is>
          <t/>
        </is>
      </c>
      <c r="AR377" s="2" t="inlineStr">
        <is>
          <t>barrachas comhlíontachta</t>
        </is>
      </c>
      <c r="AS377" s="2" t="inlineStr">
        <is>
          <t>3</t>
        </is>
      </c>
      <c r="AT377" s="2" t="inlineStr">
        <is>
          <t/>
        </is>
      </c>
      <c r="AU377" t="inlineStr">
        <is>
          <t>iarmhéid comhlíontachta a bhfuil luach dearfach leis</t>
        </is>
      </c>
      <c r="AV377" t="inlineStr">
        <is>
          <t/>
        </is>
      </c>
      <c r="AW377" t="inlineStr">
        <is>
          <t/>
        </is>
      </c>
      <c r="AX377" t="inlineStr">
        <is>
          <t/>
        </is>
      </c>
      <c r="AY377" t="inlineStr">
        <is>
          <t/>
        </is>
      </c>
      <c r="AZ377" s="2" t="inlineStr">
        <is>
          <t>megfelelési többlet</t>
        </is>
      </c>
      <c r="BA377" s="2" t="inlineStr">
        <is>
          <t>3</t>
        </is>
      </c>
      <c r="BB377" s="2" t="inlineStr">
        <is>
          <t>proposed</t>
        </is>
      </c>
      <c r="BC377" t="inlineStr">
        <is>
          <t>pozitív értékű &lt;a href="https://iate.europa.eu/entry/result/3599805/hu" target="_blank"&gt;megfelelési egyenleg&lt;/a&gt;</t>
        </is>
      </c>
      <c r="BD377" t="inlineStr">
        <is>
          <t/>
        </is>
      </c>
      <c r="BE377" t="inlineStr">
        <is>
          <t/>
        </is>
      </c>
      <c r="BF377" t="inlineStr">
        <is>
          <t/>
        </is>
      </c>
      <c r="BG377" t="inlineStr">
        <is>
          <t/>
        </is>
      </c>
      <c r="BH377" s="2" t="inlineStr">
        <is>
          <t>perviršinis atitikties balansas</t>
        </is>
      </c>
      <c r="BI377" s="2" t="inlineStr">
        <is>
          <t>3</t>
        </is>
      </c>
      <c r="BJ377" s="2" t="inlineStr">
        <is>
          <t/>
        </is>
      </c>
      <c r="BK377" t="inlineStr">
        <is>
          <t>teigiamos vertės &lt;a href="https://iate.europa.eu/entry/result/3599805/lt" target="_blank"&gt;atitikties balansas&lt;/a&gt;</t>
        </is>
      </c>
      <c r="BL377" t="inlineStr">
        <is>
          <t/>
        </is>
      </c>
      <c r="BM377" t="inlineStr">
        <is>
          <t/>
        </is>
      </c>
      <c r="BN377" t="inlineStr">
        <is>
          <t/>
        </is>
      </c>
      <c r="BO377" t="inlineStr">
        <is>
          <t/>
        </is>
      </c>
      <c r="BP377" s="2" t="inlineStr">
        <is>
          <t>surplus ta’ konformità</t>
        </is>
      </c>
      <c r="BQ377" s="2" t="inlineStr">
        <is>
          <t>3</t>
        </is>
      </c>
      <c r="BR377" s="2" t="inlineStr">
        <is>
          <t/>
        </is>
      </c>
      <c r="BS377" t="inlineStr">
        <is>
          <t>bilanċ tal-konformità b'valur pożittiv</t>
        </is>
      </c>
      <c r="BT377" t="inlineStr">
        <is>
          <t/>
        </is>
      </c>
      <c r="BU377" t="inlineStr">
        <is>
          <t/>
        </is>
      </c>
      <c r="BV377" t="inlineStr">
        <is>
          <t/>
        </is>
      </c>
      <c r="BW377" t="inlineStr">
        <is>
          <t/>
        </is>
      </c>
      <c r="BX377" s="2" t="inlineStr">
        <is>
          <t>nadwyżka zgodności</t>
        </is>
      </c>
      <c r="BY377" s="2" t="inlineStr">
        <is>
          <t>3</t>
        </is>
      </c>
      <c r="BZ377" s="2" t="inlineStr">
        <is>
          <t/>
        </is>
      </c>
      <c r="CA377" t="inlineStr">
        <is>
          <t>&lt;a href="https://iate.europa.eu/entry/result/3599805/pl" target="_blank"&gt;saldo zgodności&lt;/a&gt; o wartości dodatniej</t>
        </is>
      </c>
      <c r="CB377" s="2" t="inlineStr">
        <is>
          <t>crédito de conformidade</t>
        </is>
      </c>
      <c r="CC377" s="2" t="inlineStr">
        <is>
          <t>3</t>
        </is>
      </c>
      <c r="CD377" s="2" t="inlineStr">
        <is>
          <t/>
        </is>
      </c>
      <c r="CE377" t="inlineStr">
        <is>
          <t/>
        </is>
      </c>
      <c r="CF377" t="inlineStr">
        <is>
          <t/>
        </is>
      </c>
      <c r="CG377" t="inlineStr">
        <is>
          <t/>
        </is>
      </c>
      <c r="CH377" t="inlineStr">
        <is>
          <t/>
        </is>
      </c>
      <c r="CI377" t="inlineStr">
        <is>
          <t/>
        </is>
      </c>
      <c r="CJ377" t="inlineStr">
        <is>
          <t/>
        </is>
      </c>
      <c r="CK377" t="inlineStr">
        <is>
          <t/>
        </is>
      </c>
      <c r="CL377" t="inlineStr">
        <is>
          <t/>
        </is>
      </c>
      <c r="CM377" t="inlineStr">
        <is>
          <t/>
        </is>
      </c>
      <c r="CN377" s="2" t="inlineStr">
        <is>
          <t>presežek skladnosti</t>
        </is>
      </c>
      <c r="CO377" s="2" t="inlineStr">
        <is>
          <t>3</t>
        </is>
      </c>
      <c r="CP377" s="2" t="inlineStr">
        <is>
          <t/>
        </is>
      </c>
      <c r="CQ377" t="inlineStr">
        <is>
          <t>stanje skladnosti s pozitivno vrednostjo</t>
        </is>
      </c>
      <c r="CR377" s="2" t="inlineStr">
        <is>
          <t>överensstämmelseöverskott</t>
        </is>
      </c>
      <c r="CS377" s="2" t="inlineStr">
        <is>
          <t>3</t>
        </is>
      </c>
      <c r="CT377" s="2" t="inlineStr">
        <is>
          <t/>
        </is>
      </c>
      <c r="CU377" t="inlineStr">
        <is>
          <t>&lt;a href="https://iate.europa.eu/entry/result/3599805" target="_blank"&gt;överensstämmelsesaldo &lt;/a&gt;med ett positivt värde</t>
        </is>
      </c>
    </row>
    <row r="378">
      <c r="A378" s="1" t="str">
        <f>HYPERLINK("https://iate.europa.eu/entry/result/2250315/all", "2250315")</f>
        <v>2250315</v>
      </c>
      <c r="B378" t="inlineStr">
        <is>
          <t>ENERGY</t>
        </is>
      </c>
      <c r="C378" t="inlineStr">
        <is>
          <t>ENERGY|energy policy|energy industry|fuel;ENERGY|energy policy|energy policy|energy audit|energy production</t>
        </is>
      </c>
      <c r="D378" t="inlineStr">
        <is>
          <t/>
        </is>
      </c>
      <c r="E378" t="inlineStr">
        <is>
          <t/>
        </is>
      </c>
      <c r="F378" t="inlineStr">
        <is>
          <t/>
        </is>
      </c>
      <c r="G378" t="inlineStr">
        <is>
          <t/>
        </is>
      </c>
      <c r="H378" t="inlineStr">
        <is>
          <t/>
        </is>
      </c>
      <c r="I378" t="inlineStr">
        <is>
          <t/>
        </is>
      </c>
      <c r="J378" t="inlineStr">
        <is>
          <t/>
        </is>
      </c>
      <c r="K378" t="inlineStr">
        <is>
          <t/>
        </is>
      </c>
      <c r="L378" s="2" t="inlineStr">
        <is>
          <t>produktionsvej</t>
        </is>
      </c>
      <c r="M378" s="2" t="inlineStr">
        <is>
          <t>3</t>
        </is>
      </c>
      <c r="N378" s="2" t="inlineStr">
        <is>
          <t/>
        </is>
      </c>
      <c r="O378" t="inlineStr">
        <is>
          <t/>
        </is>
      </c>
      <c r="P378" t="inlineStr">
        <is>
          <t/>
        </is>
      </c>
      <c r="Q378" t="inlineStr">
        <is>
          <t/>
        </is>
      </c>
      <c r="R378" t="inlineStr">
        <is>
          <t/>
        </is>
      </c>
      <c r="S378" t="inlineStr">
        <is>
          <t/>
        </is>
      </c>
      <c r="T378" s="2" t="inlineStr">
        <is>
          <t>οδός παραγωγής</t>
        </is>
      </c>
      <c r="U378" s="2" t="inlineStr">
        <is>
          <t>3</t>
        </is>
      </c>
      <c r="V378" s="2" t="inlineStr">
        <is>
          <t/>
        </is>
      </c>
      <c r="W378" t="inlineStr">
        <is>
          <t/>
        </is>
      </c>
      <c r="X378" s="2" t="inlineStr">
        <is>
          <t>production pathway</t>
        </is>
      </c>
      <c r="Y378" s="2" t="inlineStr">
        <is>
          <t>3</t>
        </is>
      </c>
      <c r="Z378" s="2" t="inlineStr">
        <is>
          <t/>
        </is>
      </c>
      <c r="AA378" t="inlineStr">
        <is>
          <t>combination of a production process and a type of feedstock/raw material.</t>
        </is>
      </c>
      <c r="AB378" s="2" t="inlineStr">
        <is>
          <t>proceso de producción</t>
        </is>
      </c>
      <c r="AC378" s="2" t="inlineStr">
        <is>
          <t>3</t>
        </is>
      </c>
      <c r="AD378" s="2" t="inlineStr">
        <is>
          <t/>
        </is>
      </c>
      <c r="AE378" t="inlineStr">
        <is>
          <t/>
        </is>
      </c>
      <c r="AF378" s="2" t="inlineStr">
        <is>
          <t>tootmisviis</t>
        </is>
      </c>
      <c r="AG378" s="2" t="inlineStr">
        <is>
          <t>3</t>
        </is>
      </c>
      <c r="AH378" s="2" t="inlineStr">
        <is>
          <t/>
        </is>
      </c>
      <c r="AI378" t="inlineStr">
        <is>
          <t>toote valmistamise meetod, mille puhul võetakse arvesse nii valmistamise viisi kui ka kasutatavat toorainet</t>
        </is>
      </c>
      <c r="AJ378" s="2" t="inlineStr">
        <is>
          <t>tuotantoketju</t>
        </is>
      </c>
      <c r="AK378" s="2" t="inlineStr">
        <is>
          <t>3</t>
        </is>
      </c>
      <c r="AL378" s="2" t="inlineStr">
        <is>
          <t/>
        </is>
      </c>
      <c r="AM378" t="inlineStr">
        <is>
          <t>tuotantoprosessin ja raaka-ainetyypin yhdistelmä</t>
        </is>
      </c>
      <c r="AN378" s="2" t="inlineStr">
        <is>
          <t>filière de production</t>
        </is>
      </c>
      <c r="AO378" s="2" t="inlineStr">
        <is>
          <t>3</t>
        </is>
      </c>
      <c r="AP378" s="2" t="inlineStr">
        <is>
          <t/>
        </is>
      </c>
      <c r="AQ378" t="inlineStr">
        <is>
          <t/>
        </is>
      </c>
      <c r="AR378" s="2" t="inlineStr">
        <is>
          <t>conair tháirgeachta</t>
        </is>
      </c>
      <c r="AS378" s="2" t="inlineStr">
        <is>
          <t>3</t>
        </is>
      </c>
      <c r="AT378" s="2" t="inlineStr">
        <is>
          <t/>
        </is>
      </c>
      <c r="AU378" t="inlineStr">
        <is>
          <t/>
        </is>
      </c>
      <c r="AV378" t="inlineStr">
        <is>
          <t/>
        </is>
      </c>
      <c r="AW378" t="inlineStr">
        <is>
          <t/>
        </is>
      </c>
      <c r="AX378" t="inlineStr">
        <is>
          <t/>
        </is>
      </c>
      <c r="AY378" t="inlineStr">
        <is>
          <t/>
        </is>
      </c>
      <c r="AZ378" s="2" t="inlineStr">
        <is>
          <t>előállítási mód</t>
        </is>
      </c>
      <c r="BA378" s="2" t="inlineStr">
        <is>
          <t>3</t>
        </is>
      </c>
      <c r="BB378" s="2" t="inlineStr">
        <is>
          <t/>
        </is>
      </c>
      <c r="BC378" t="inlineStr">
        <is>
          <t/>
        </is>
      </c>
      <c r="BD378" t="inlineStr">
        <is>
          <t/>
        </is>
      </c>
      <c r="BE378" t="inlineStr">
        <is>
          <t/>
        </is>
      </c>
      <c r="BF378" t="inlineStr">
        <is>
          <t/>
        </is>
      </c>
      <c r="BG378" t="inlineStr">
        <is>
          <t/>
        </is>
      </c>
      <c r="BH378" t="inlineStr">
        <is>
          <t/>
        </is>
      </c>
      <c r="BI378" t="inlineStr">
        <is>
          <t/>
        </is>
      </c>
      <c r="BJ378" t="inlineStr">
        <is>
          <t/>
        </is>
      </c>
      <c r="BK378" t="inlineStr">
        <is>
          <t/>
        </is>
      </c>
      <c r="BL378" t="inlineStr">
        <is>
          <t/>
        </is>
      </c>
      <c r="BM378" t="inlineStr">
        <is>
          <t/>
        </is>
      </c>
      <c r="BN378" t="inlineStr">
        <is>
          <t/>
        </is>
      </c>
      <c r="BO378" t="inlineStr">
        <is>
          <t/>
        </is>
      </c>
      <c r="BP378" s="2" t="inlineStr">
        <is>
          <t>perkors tal-produzzjoni</t>
        </is>
      </c>
      <c r="BQ378" s="2" t="inlineStr">
        <is>
          <t>3</t>
        </is>
      </c>
      <c r="BR378" s="2" t="inlineStr">
        <is>
          <t/>
        </is>
      </c>
      <c r="BS378" t="inlineStr">
        <is>
          <t>il-kombinazzjoni ta' proċess tal-produzzjoni u tip ta' materja prima</t>
        </is>
      </c>
      <c r="BT378" s="2" t="inlineStr">
        <is>
          <t>productietraject|
productieroute</t>
        </is>
      </c>
      <c r="BU378" s="2" t="inlineStr">
        <is>
          <t>3|
3</t>
        </is>
      </c>
      <c r="BV378" s="2" t="inlineStr">
        <is>
          <t xml:space="preserve">|
</t>
        </is>
      </c>
      <c r="BW378" t="inlineStr">
        <is>
          <t>geheel van processen die nodig zijn om uit de ruwe grondstof een eindproduct te maken</t>
        </is>
      </c>
      <c r="BX378" s="2" t="inlineStr">
        <is>
          <t>ścieżka produkcji</t>
        </is>
      </c>
      <c r="BY378" s="2" t="inlineStr">
        <is>
          <t>3</t>
        </is>
      </c>
      <c r="BZ378" s="2" t="inlineStr">
        <is>
          <t/>
        </is>
      </c>
      <c r="CA378" t="inlineStr">
        <is>
          <t/>
        </is>
      </c>
      <c r="CB378" t="inlineStr">
        <is>
          <t/>
        </is>
      </c>
      <c r="CC378" t="inlineStr">
        <is>
          <t/>
        </is>
      </c>
      <c r="CD378" t="inlineStr">
        <is>
          <t/>
        </is>
      </c>
      <c r="CE378" t="inlineStr">
        <is>
          <t/>
        </is>
      </c>
      <c r="CF378" s="2" t="inlineStr">
        <is>
          <t>filieră de producție</t>
        </is>
      </c>
      <c r="CG378" s="2" t="inlineStr">
        <is>
          <t>3</t>
        </is>
      </c>
      <c r="CH378" s="2" t="inlineStr">
        <is>
          <t/>
        </is>
      </c>
      <c r="CI378" t="inlineStr">
        <is>
          <t/>
        </is>
      </c>
      <c r="CJ378" t="inlineStr">
        <is>
          <t/>
        </is>
      </c>
      <c r="CK378" t="inlineStr">
        <is>
          <t/>
        </is>
      </c>
      <c r="CL378" t="inlineStr">
        <is>
          <t/>
        </is>
      </c>
      <c r="CM378" t="inlineStr">
        <is>
          <t/>
        </is>
      </c>
      <c r="CN378" s="2" t="inlineStr">
        <is>
          <t>proizvodna pot</t>
        </is>
      </c>
      <c r="CO378" s="2" t="inlineStr">
        <is>
          <t>3</t>
        </is>
      </c>
      <c r="CP378" s="2" t="inlineStr">
        <is>
          <t/>
        </is>
      </c>
      <c r="CQ378" t="inlineStr">
        <is>
          <t>kombinacija proizvodnega postopka in vrste surovine</t>
        </is>
      </c>
      <c r="CR378" s="2" t="inlineStr">
        <is>
          <t>produktionskedja</t>
        </is>
      </c>
      <c r="CS378" s="2" t="inlineStr">
        <is>
          <t>3</t>
        </is>
      </c>
      <c r="CT378" s="2" t="inlineStr">
        <is>
          <t/>
        </is>
      </c>
      <c r="CU378" t="inlineStr">
        <is>
          <t/>
        </is>
      </c>
    </row>
    <row r="379">
      <c r="A379" s="1" t="str">
        <f>HYPERLINK("https://iate.europa.eu/entry/result/3599910/all", "3599910")</f>
        <v>3599910</v>
      </c>
      <c r="B379" t="inlineStr">
        <is>
          <t>TRANSPORT;ENVIRONMENT</t>
        </is>
      </c>
      <c r="C379" t="inlineStr">
        <is>
          <t>TRANSPORT|maritime and inland waterway transport|maritime transport;ENVIRONMENT|deterioration of the environment|nuisance|pollutant|atmospheric pollutant|greenhouse gas</t>
        </is>
      </c>
      <c r="D379" t="inlineStr">
        <is>
          <t/>
        </is>
      </c>
      <c r="E379" t="inlineStr">
        <is>
          <t/>
        </is>
      </c>
      <c r="F379" t="inlineStr">
        <is>
          <t/>
        </is>
      </c>
      <c r="G379" t="inlineStr">
        <is>
          <t/>
        </is>
      </c>
      <c r="H379" t="inlineStr">
        <is>
          <t/>
        </is>
      </c>
      <c r="I379" t="inlineStr">
        <is>
          <t/>
        </is>
      </c>
      <c r="J379" t="inlineStr">
        <is>
          <t/>
        </is>
      </c>
      <c r="K379" t="inlineStr">
        <is>
          <t/>
        </is>
      </c>
      <c r="L379" t="inlineStr">
        <is>
          <t/>
        </is>
      </c>
      <c r="M379" t="inlineStr">
        <is>
          <t/>
        </is>
      </c>
      <c r="N379" t="inlineStr">
        <is>
          <t/>
        </is>
      </c>
      <c r="O379" t="inlineStr">
        <is>
          <t/>
        </is>
      </c>
      <c r="P379" t="inlineStr">
        <is>
          <t/>
        </is>
      </c>
      <c r="Q379" t="inlineStr">
        <is>
          <t/>
        </is>
      </c>
      <c r="R379" t="inlineStr">
        <is>
          <t/>
        </is>
      </c>
      <c r="S379" t="inlineStr">
        <is>
          <t/>
        </is>
      </c>
      <c r="T379" t="inlineStr">
        <is>
          <t/>
        </is>
      </c>
      <c r="U379" t="inlineStr">
        <is>
          <t/>
        </is>
      </c>
      <c r="V379" t="inlineStr">
        <is>
          <t/>
        </is>
      </c>
      <c r="W379" t="inlineStr">
        <is>
          <t/>
        </is>
      </c>
      <c r="X379" s="2" t="inlineStr">
        <is>
          <t>tank-to-wake emissions|
TtW emissions</t>
        </is>
      </c>
      <c r="Y379" s="2" t="inlineStr">
        <is>
          <t>3|
3</t>
        </is>
      </c>
      <c r="Z379" s="2" t="inlineStr">
        <is>
          <t xml:space="preserve">|
</t>
        </is>
      </c>
      <c r="AA379" t="inlineStr">
        <is>
          <t>approach that takes into account the emissions that result from burning or using a fuel once it is already in the tank</t>
        </is>
      </c>
      <c r="AB379" s="2" t="inlineStr">
        <is>
          <t>emisiones del tanque a la hélice|
emisiones del tanque a la estela</t>
        </is>
      </c>
      <c r="AC379" s="2" t="inlineStr">
        <is>
          <t>3|
3</t>
        </is>
      </c>
      <c r="AD379" s="2" t="inlineStr">
        <is>
          <t xml:space="preserve">preferred|
</t>
        </is>
      </c>
      <c r="AE379" t="inlineStr">
        <is>
          <t>Emisiones que se producen durante la parte del ciclo de vida del combustible que tiene lugar cuando este se quema en el barco.</t>
        </is>
      </c>
      <c r="AF379" t="inlineStr">
        <is>
          <t/>
        </is>
      </c>
      <c r="AG379" t="inlineStr">
        <is>
          <t/>
        </is>
      </c>
      <c r="AH379" t="inlineStr">
        <is>
          <t/>
        </is>
      </c>
      <c r="AI379" t="inlineStr">
        <is>
          <t/>
        </is>
      </c>
      <c r="AJ379" t="inlineStr">
        <is>
          <t/>
        </is>
      </c>
      <c r="AK379" t="inlineStr">
        <is>
          <t/>
        </is>
      </c>
      <c r="AL379" t="inlineStr">
        <is>
          <t/>
        </is>
      </c>
      <c r="AM379" t="inlineStr">
        <is>
          <t/>
        </is>
      </c>
      <c r="AN379" t="inlineStr">
        <is>
          <t/>
        </is>
      </c>
      <c r="AO379" t="inlineStr">
        <is>
          <t/>
        </is>
      </c>
      <c r="AP379" t="inlineStr">
        <is>
          <t/>
        </is>
      </c>
      <c r="AQ379" t="inlineStr">
        <is>
          <t/>
        </is>
      </c>
      <c r="AR379" s="2" t="inlineStr">
        <is>
          <t>astaíochtaí umar-go-marbhshruth</t>
        </is>
      </c>
      <c r="AS379" s="2" t="inlineStr">
        <is>
          <t>3</t>
        </is>
      </c>
      <c r="AT379" s="2" t="inlineStr">
        <is>
          <t/>
        </is>
      </c>
      <c r="AU379" t="inlineStr">
        <is>
          <t/>
        </is>
      </c>
      <c r="AV379" t="inlineStr">
        <is>
          <t/>
        </is>
      </c>
      <c r="AW379" t="inlineStr">
        <is>
          <t/>
        </is>
      </c>
      <c r="AX379" t="inlineStr">
        <is>
          <t/>
        </is>
      </c>
      <c r="AY379" t="inlineStr">
        <is>
          <t/>
        </is>
      </c>
      <c r="AZ379" s="2" t="inlineStr">
        <is>
          <t>„tartálytól a hajócsavarig” számított kibocsátás</t>
        </is>
      </c>
      <c r="BA379" s="2" t="inlineStr">
        <is>
          <t>3</t>
        </is>
      </c>
      <c r="BB379" s="2" t="inlineStr">
        <is>
          <t>proposed</t>
        </is>
      </c>
      <c r="BC379" t="inlineStr">
        <is>
          <t>a hajózási ágazatban alkalmazott kibocsátásmérési megközelítés, melynek keretében az üzemanyag tartályba kerülésétől annak felhasználásáig veszik számításba a kibocsátást</t>
        </is>
      </c>
      <c r="BD379" t="inlineStr">
        <is>
          <t/>
        </is>
      </c>
      <c r="BE379" t="inlineStr">
        <is>
          <t/>
        </is>
      </c>
      <c r="BF379" t="inlineStr">
        <is>
          <t/>
        </is>
      </c>
      <c r="BG379" t="inlineStr">
        <is>
          <t/>
        </is>
      </c>
      <c r="BH379" s="2" t="inlineStr">
        <is>
          <t>nuo bako iki kilvaterio išmetami teršalai|
nuo bako iki kilvaterio išmetamos ŠESD</t>
        </is>
      </c>
      <c r="BI379" s="2" t="inlineStr">
        <is>
          <t>3|
3</t>
        </is>
      </c>
      <c r="BJ379" s="2" t="inlineStr">
        <is>
          <t xml:space="preserve">|
</t>
        </is>
      </c>
      <c r="BK379" t="inlineStr">
        <is>
          <t/>
        </is>
      </c>
      <c r="BL379" t="inlineStr">
        <is>
          <t/>
        </is>
      </c>
      <c r="BM379" t="inlineStr">
        <is>
          <t/>
        </is>
      </c>
      <c r="BN379" t="inlineStr">
        <is>
          <t/>
        </is>
      </c>
      <c r="BO379" t="inlineStr">
        <is>
          <t/>
        </is>
      </c>
      <c r="BP379" s="2" t="inlineStr">
        <is>
          <t>emissjonijiet tank-to-wake|
emissjonijiet TtW</t>
        </is>
      </c>
      <c r="BQ379" s="2" t="inlineStr">
        <is>
          <t>3|
3</t>
        </is>
      </c>
      <c r="BR379" s="2" t="inlineStr">
        <is>
          <t xml:space="preserve">|
</t>
        </is>
      </c>
      <c r="BS379" t="inlineStr">
        <is>
          <t>approċċ li jqis l-emissjonijiet li jirriżultaw mill-kombustjoni u l-użu ta' fjuwil meta ġa jkun qiegħed fit-tank</t>
        </is>
      </c>
      <c r="BT379" t="inlineStr">
        <is>
          <t/>
        </is>
      </c>
      <c r="BU379" t="inlineStr">
        <is>
          <t/>
        </is>
      </c>
      <c r="BV379" t="inlineStr">
        <is>
          <t/>
        </is>
      </c>
      <c r="BW379" t="inlineStr">
        <is>
          <t/>
        </is>
      </c>
      <c r="BX379" s="2" t="inlineStr">
        <is>
          <t>emisje od zbiornika paliwa do kilwatera</t>
        </is>
      </c>
      <c r="BY379" s="2" t="inlineStr">
        <is>
          <t>3</t>
        </is>
      </c>
      <c r="BZ379" s="2" t="inlineStr">
        <is>
          <t/>
        </is>
      </c>
      <c r="CA379" t="inlineStr">
        <is>
          <t/>
        </is>
      </c>
      <c r="CB379" t="inlineStr">
        <is>
          <t/>
        </is>
      </c>
      <c r="CC379" t="inlineStr">
        <is>
          <t/>
        </is>
      </c>
      <c r="CD379" t="inlineStr">
        <is>
          <t/>
        </is>
      </c>
      <c r="CE379" t="inlineStr">
        <is>
          <t/>
        </is>
      </c>
      <c r="CF379" t="inlineStr">
        <is>
          <t/>
        </is>
      </c>
      <c r="CG379" t="inlineStr">
        <is>
          <t/>
        </is>
      </c>
      <c r="CH379" t="inlineStr">
        <is>
          <t/>
        </is>
      </c>
      <c r="CI379" t="inlineStr">
        <is>
          <t/>
        </is>
      </c>
      <c r="CJ379" t="inlineStr">
        <is>
          <t/>
        </is>
      </c>
      <c r="CK379" t="inlineStr">
        <is>
          <t/>
        </is>
      </c>
      <c r="CL379" t="inlineStr">
        <is>
          <t/>
        </is>
      </c>
      <c r="CM379" t="inlineStr">
        <is>
          <t/>
        </is>
      </c>
      <c r="CN379" s="2" t="inlineStr">
        <is>
          <t>emisije od rezervoarja do brazde</t>
        </is>
      </c>
      <c r="CO379" s="2" t="inlineStr">
        <is>
          <t>3</t>
        </is>
      </c>
      <c r="CP379" s="2" t="inlineStr">
        <is>
          <t/>
        </is>
      </c>
      <c r="CQ379" t="inlineStr">
        <is>
          <t>emisije, ki nastanejo pri zgorevanju goriva na plovilu, ne vključujejo pa posrednih emisij, ki so nastale pri proizvodnji in transportu goriva do vkrcanja na plovilo</t>
        </is>
      </c>
      <c r="CR379" t="inlineStr">
        <is>
          <t/>
        </is>
      </c>
      <c r="CS379" t="inlineStr">
        <is>
          <t/>
        </is>
      </c>
      <c r="CT379" t="inlineStr">
        <is>
          <t/>
        </is>
      </c>
      <c r="CU379" t="inlineStr">
        <is>
          <t/>
        </is>
      </c>
    </row>
    <row r="380">
      <c r="A380" s="1" t="str">
        <f>HYPERLINK("https://iate.europa.eu/entry/result/3619543/all", "3619543")</f>
        <v>3619543</v>
      </c>
      <c r="B380" t="inlineStr">
        <is>
          <t>TRANSPORT;ENVIRONMENT</t>
        </is>
      </c>
      <c r="C380" t="inlineStr">
        <is>
          <t>TRANSPORT|maritime and inland waterway transport|maritime transport;ENVIRONMENT|deterioration of the environment|nuisance|pollutant|atmospheric pollutant|greenhouse gas</t>
        </is>
      </c>
      <c r="D380" t="inlineStr">
        <is>
          <t/>
        </is>
      </c>
      <c r="E380" t="inlineStr">
        <is>
          <t/>
        </is>
      </c>
      <c r="F380" t="inlineStr">
        <is>
          <t/>
        </is>
      </c>
      <c r="G380" t="inlineStr">
        <is>
          <t/>
        </is>
      </c>
      <c r="H380" t="inlineStr">
        <is>
          <t/>
        </is>
      </c>
      <c r="I380" t="inlineStr">
        <is>
          <t/>
        </is>
      </c>
      <c r="J380" t="inlineStr">
        <is>
          <t/>
        </is>
      </c>
      <c r="K380" t="inlineStr">
        <is>
          <t/>
        </is>
      </c>
      <c r="L380" t="inlineStr">
        <is>
          <t/>
        </is>
      </c>
      <c r="M380" t="inlineStr">
        <is>
          <t/>
        </is>
      </c>
      <c r="N380" t="inlineStr">
        <is>
          <t/>
        </is>
      </c>
      <c r="O380" t="inlineStr">
        <is>
          <t/>
        </is>
      </c>
      <c r="P380" t="inlineStr">
        <is>
          <t/>
        </is>
      </c>
      <c r="Q380" t="inlineStr">
        <is>
          <t/>
        </is>
      </c>
      <c r="R380" t="inlineStr">
        <is>
          <t/>
        </is>
      </c>
      <c r="S380" t="inlineStr">
        <is>
          <t/>
        </is>
      </c>
      <c r="T380" t="inlineStr">
        <is>
          <t/>
        </is>
      </c>
      <c r="U380" t="inlineStr">
        <is>
          <t/>
        </is>
      </c>
      <c r="V380" t="inlineStr">
        <is>
          <t/>
        </is>
      </c>
      <c r="W380" t="inlineStr">
        <is>
          <t/>
        </is>
      </c>
      <c r="X380" s="2" t="inlineStr">
        <is>
          <t>well-to-tank emissions</t>
        </is>
      </c>
      <c r="Y380" s="2" t="inlineStr">
        <is>
          <t>3</t>
        </is>
      </c>
      <c r="Z380" s="2" t="inlineStr">
        <is>
          <t/>
        </is>
      </c>
      <c r="AA380" t="inlineStr">
        <is>
          <t/>
        </is>
      </c>
      <c r="AB380" s="2" t="inlineStr">
        <is>
          <t>emisiones del pozo al tanque</t>
        </is>
      </c>
      <c r="AC380" s="2" t="inlineStr">
        <is>
          <t>3</t>
        </is>
      </c>
      <c r="AD380" s="2" t="inlineStr">
        <is>
          <t/>
        </is>
      </c>
      <c r="AE380" t="inlineStr">
        <is>
          <t>Emisiones de gases de efecto invernadero correspondientes a la parte del ciclo de vida del combustible que comprende de la producción
primaria hasta el transporte del combustible al tanque del barco.</t>
        </is>
      </c>
      <c r="AF380" t="inlineStr">
        <is>
          <t/>
        </is>
      </c>
      <c r="AG380" t="inlineStr">
        <is>
          <t/>
        </is>
      </c>
      <c r="AH380" t="inlineStr">
        <is>
          <t/>
        </is>
      </c>
      <c r="AI380" t="inlineStr">
        <is>
          <t/>
        </is>
      </c>
      <c r="AJ380" t="inlineStr">
        <is>
          <t/>
        </is>
      </c>
      <c r="AK380" t="inlineStr">
        <is>
          <t/>
        </is>
      </c>
      <c r="AL380" t="inlineStr">
        <is>
          <t/>
        </is>
      </c>
      <c r="AM380" t="inlineStr">
        <is>
          <t/>
        </is>
      </c>
      <c r="AN380" t="inlineStr">
        <is>
          <t/>
        </is>
      </c>
      <c r="AO380" t="inlineStr">
        <is>
          <t/>
        </is>
      </c>
      <c r="AP380" t="inlineStr">
        <is>
          <t/>
        </is>
      </c>
      <c r="AQ380" t="inlineStr">
        <is>
          <t/>
        </is>
      </c>
      <c r="AR380" s="2" t="inlineStr">
        <is>
          <t>astaíochtaí tobar-go-humar</t>
        </is>
      </c>
      <c r="AS380" s="2" t="inlineStr">
        <is>
          <t>3</t>
        </is>
      </c>
      <c r="AT380" s="2" t="inlineStr">
        <is>
          <t/>
        </is>
      </c>
      <c r="AU380" t="inlineStr">
        <is>
          <t/>
        </is>
      </c>
      <c r="AV380" t="inlineStr">
        <is>
          <t/>
        </is>
      </c>
      <c r="AW380" t="inlineStr">
        <is>
          <t/>
        </is>
      </c>
      <c r="AX380" t="inlineStr">
        <is>
          <t/>
        </is>
      </c>
      <c r="AY380" t="inlineStr">
        <is>
          <t/>
        </is>
      </c>
      <c r="AZ380" s="2" t="inlineStr">
        <is>
          <t>„kúttól a tartályig” számított kibocsátás</t>
        </is>
      </c>
      <c r="BA380" s="2" t="inlineStr">
        <is>
          <t>3</t>
        </is>
      </c>
      <c r="BB380" s="2" t="inlineStr">
        <is>
          <t>proposed</t>
        </is>
      </c>
      <c r="BC380" t="inlineStr">
        <is>
          <t>a hajózási ágazatban alkalmazott kibocsátásmérési megközelítés, melynek keretében az üzemanyag tartályba kerüléséig veszik számításba a kibocsátást</t>
        </is>
      </c>
      <c r="BD380" t="inlineStr">
        <is>
          <t/>
        </is>
      </c>
      <c r="BE380" t="inlineStr">
        <is>
          <t/>
        </is>
      </c>
      <c r="BF380" t="inlineStr">
        <is>
          <t/>
        </is>
      </c>
      <c r="BG380" t="inlineStr">
        <is>
          <t/>
        </is>
      </c>
      <c r="BH380" s="2" t="inlineStr">
        <is>
          <t>nuo žaliavos iki bako išmetamos ŠESD|
nuo žaliavos iki bako išmetami teršalai</t>
        </is>
      </c>
      <c r="BI380" s="2" t="inlineStr">
        <is>
          <t>3|
3</t>
        </is>
      </c>
      <c r="BJ380" s="2" t="inlineStr">
        <is>
          <t xml:space="preserve">|
</t>
        </is>
      </c>
      <c r="BK380" t="inlineStr">
        <is>
          <t/>
        </is>
      </c>
      <c r="BL380" t="inlineStr">
        <is>
          <t/>
        </is>
      </c>
      <c r="BM380" t="inlineStr">
        <is>
          <t/>
        </is>
      </c>
      <c r="BN380" t="inlineStr">
        <is>
          <t/>
        </is>
      </c>
      <c r="BO380" t="inlineStr">
        <is>
          <t/>
        </is>
      </c>
      <c r="BP380" s="2" t="inlineStr">
        <is>
          <t>emissjonijiet well-to-tank</t>
        </is>
      </c>
      <c r="BQ380" s="2" t="inlineStr">
        <is>
          <t>3</t>
        </is>
      </c>
      <c r="BR380" s="2" t="inlineStr">
        <is>
          <t/>
        </is>
      </c>
      <c r="BS380" t="inlineStr">
        <is>
          <t/>
        </is>
      </c>
      <c r="BT380" t="inlineStr">
        <is>
          <t/>
        </is>
      </c>
      <c r="BU380" t="inlineStr">
        <is>
          <t/>
        </is>
      </c>
      <c r="BV380" t="inlineStr">
        <is>
          <t/>
        </is>
      </c>
      <c r="BW380" t="inlineStr">
        <is>
          <t/>
        </is>
      </c>
      <c r="BX380" s="2" t="inlineStr">
        <is>
          <t>emisje od źródła energii do zbiornika paliwa</t>
        </is>
      </c>
      <c r="BY380" s="2" t="inlineStr">
        <is>
          <t>3</t>
        </is>
      </c>
      <c r="BZ380" s="2" t="inlineStr">
        <is>
          <t/>
        </is>
      </c>
      <c r="CA380" t="inlineStr">
        <is>
          <t/>
        </is>
      </c>
      <c r="CB380" t="inlineStr">
        <is>
          <t/>
        </is>
      </c>
      <c r="CC380" t="inlineStr">
        <is>
          <t/>
        </is>
      </c>
      <c r="CD380" t="inlineStr">
        <is>
          <t/>
        </is>
      </c>
      <c r="CE380" t="inlineStr">
        <is>
          <t/>
        </is>
      </c>
      <c r="CF380" t="inlineStr">
        <is>
          <t/>
        </is>
      </c>
      <c r="CG380" t="inlineStr">
        <is>
          <t/>
        </is>
      </c>
      <c r="CH380" t="inlineStr">
        <is>
          <t/>
        </is>
      </c>
      <c r="CI380" t="inlineStr">
        <is>
          <t/>
        </is>
      </c>
      <c r="CJ380" t="inlineStr">
        <is>
          <t/>
        </is>
      </c>
      <c r="CK380" t="inlineStr">
        <is>
          <t/>
        </is>
      </c>
      <c r="CL380" t="inlineStr">
        <is>
          <t/>
        </is>
      </c>
      <c r="CM380" t="inlineStr">
        <is>
          <t/>
        </is>
      </c>
      <c r="CN380" s="2" t="inlineStr">
        <is>
          <t>emisije od vrtine do rezervoarja</t>
        </is>
      </c>
      <c r="CO380" s="2" t="inlineStr">
        <is>
          <t>3</t>
        </is>
      </c>
      <c r="CP380" s="2" t="inlineStr">
        <is>
          <t/>
        </is>
      </c>
      <c r="CQ380" t="inlineStr">
        <is>
          <t>emisije, ki nastanejo pri pridobivanju goriva in transportu do plovila</t>
        </is>
      </c>
      <c r="CR380" t="inlineStr">
        <is>
          <t/>
        </is>
      </c>
      <c r="CS380" t="inlineStr">
        <is>
          <t/>
        </is>
      </c>
      <c r="CT380" t="inlineStr">
        <is>
          <t/>
        </is>
      </c>
      <c r="CU380" t="inlineStr">
        <is>
          <t/>
        </is>
      </c>
    </row>
    <row r="381">
      <c r="A381" s="1" t="str">
        <f>HYPERLINK("https://iate.europa.eu/entry/result/3599645/all", "3599645")</f>
        <v>3599645</v>
      </c>
      <c r="B381" t="inlineStr">
        <is>
          <t>TRANSPORT;ENERGY</t>
        </is>
      </c>
      <c r="C381" t="inlineStr">
        <is>
          <t>TRANSPORT|transport policy|transport policy|sustainable mobility;ENERGY|oil industry|petrochemicals|petroleum product|motor fuel|aviation fuel</t>
        </is>
      </c>
      <c r="D381" t="inlineStr">
        <is>
          <t/>
        </is>
      </c>
      <c r="E381" t="inlineStr">
        <is>
          <t/>
        </is>
      </c>
      <c r="F381" t="inlineStr">
        <is>
          <t/>
        </is>
      </c>
      <c r="G381" t="inlineStr">
        <is>
          <t/>
        </is>
      </c>
      <c r="H381" t="inlineStr">
        <is>
          <t/>
        </is>
      </c>
      <c r="I381" t="inlineStr">
        <is>
          <t/>
        </is>
      </c>
      <c r="J381" t="inlineStr">
        <is>
          <t/>
        </is>
      </c>
      <c r="K381" t="inlineStr">
        <is>
          <t/>
        </is>
      </c>
      <c r="L381" t="inlineStr">
        <is>
          <t/>
        </is>
      </c>
      <c r="M381" t="inlineStr">
        <is>
          <t/>
        </is>
      </c>
      <c r="N381" t="inlineStr">
        <is>
          <t/>
        </is>
      </c>
      <c r="O381" t="inlineStr">
        <is>
          <t/>
        </is>
      </c>
      <c r="P381" t="inlineStr">
        <is>
          <t/>
        </is>
      </c>
      <c r="Q381" t="inlineStr">
        <is>
          <t/>
        </is>
      </c>
      <c r="R381" t="inlineStr">
        <is>
          <t/>
        </is>
      </c>
      <c r="S381" t="inlineStr">
        <is>
          <t/>
        </is>
      </c>
      <c r="T381" t="inlineStr">
        <is>
          <t/>
        </is>
      </c>
      <c r="U381" t="inlineStr">
        <is>
          <t/>
        </is>
      </c>
      <c r="V381" t="inlineStr">
        <is>
          <t/>
        </is>
      </c>
      <c r="W381" t="inlineStr">
        <is>
          <t/>
        </is>
      </c>
      <c r="X381" s="2" t="inlineStr">
        <is>
          <t>synthetic aviation fuel</t>
        </is>
      </c>
      <c r="Y381" s="2" t="inlineStr">
        <is>
          <t>3</t>
        </is>
      </c>
      <c r="Z381" s="2" t="inlineStr">
        <is>
          <t/>
        </is>
      </c>
      <c r="AA381" t="inlineStr">
        <is>
          <t>&lt;a href="https://iate.europa.eu/entry/result/3599571/en" target="_blank"&gt;&lt;i&gt;renewable fuel of non-biological origin&lt;/i&gt;&lt;/a&gt; used in aviation</t>
        </is>
      </c>
      <c r="AB381" s="2" t="inlineStr">
        <is>
          <t>combustible de aviación sintético</t>
        </is>
      </c>
      <c r="AC381" s="2" t="inlineStr">
        <is>
          <t>3</t>
        </is>
      </c>
      <c r="AD381" s="2" t="inlineStr">
        <is>
          <t/>
        </is>
      </c>
      <c r="AE381" t="inlineStr">
        <is>
          <t>&lt;div&gt;
 &lt;a href="https://iate.europa.eu/entry/result/3599571/es" target="_blank"&gt;Combustible renovable de origen no biológico&lt;/a&gt; utilizado en aviación.&lt;br&gt;&lt;/div&gt;</t>
        </is>
      </c>
      <c r="AF381" t="inlineStr">
        <is>
          <t/>
        </is>
      </c>
      <c r="AG381" t="inlineStr">
        <is>
          <t/>
        </is>
      </c>
      <c r="AH381" t="inlineStr">
        <is>
          <t/>
        </is>
      </c>
      <c r="AI381" t="inlineStr">
        <is>
          <t/>
        </is>
      </c>
      <c r="AJ381" t="inlineStr">
        <is>
          <t/>
        </is>
      </c>
      <c r="AK381" t="inlineStr">
        <is>
          <t/>
        </is>
      </c>
      <c r="AL381" t="inlineStr">
        <is>
          <t/>
        </is>
      </c>
      <c r="AM381" t="inlineStr">
        <is>
          <t/>
        </is>
      </c>
      <c r="AN381" t="inlineStr">
        <is>
          <t/>
        </is>
      </c>
      <c r="AO381" t="inlineStr">
        <is>
          <t/>
        </is>
      </c>
      <c r="AP381" t="inlineStr">
        <is>
          <t/>
        </is>
      </c>
      <c r="AQ381" t="inlineStr">
        <is>
          <t/>
        </is>
      </c>
      <c r="AR381" s="2" t="inlineStr">
        <is>
          <t>breosla eitlíochta sintéiseach</t>
        </is>
      </c>
      <c r="AS381" s="2" t="inlineStr">
        <is>
          <t>3</t>
        </is>
      </c>
      <c r="AT381" s="2" t="inlineStr">
        <is>
          <t/>
        </is>
      </c>
      <c r="AU381" t="inlineStr">
        <is>
          <t>breoslaí ar breoslaí inathnuaite de thionscnamh neamh‑bhitheolaíoch iad, mar a shainmhínítear in Airteagal 2, an dara mír, pointe 36 de Threoir (AE) 2018/2001, a úsáidtear san eitlíocht</t>
        </is>
      </c>
      <c r="AV381" t="inlineStr">
        <is>
          <t/>
        </is>
      </c>
      <c r="AW381" t="inlineStr">
        <is>
          <t/>
        </is>
      </c>
      <c r="AX381" t="inlineStr">
        <is>
          <t/>
        </is>
      </c>
      <c r="AY381" t="inlineStr">
        <is>
          <t/>
        </is>
      </c>
      <c r="AZ381" s="2" t="inlineStr">
        <is>
          <t>szintetikus légijármű-üzemanyag</t>
        </is>
      </c>
      <c r="BA381" s="2" t="inlineStr">
        <is>
          <t>3</t>
        </is>
      </c>
      <c r="BB381" s="2" t="inlineStr">
        <is>
          <t>proposed</t>
        </is>
      </c>
      <c r="BC381" t="inlineStr">
        <is>
          <t>az (EU) 2018/2001 irányelv 2. cikke második bekezdésének 36. pontjában meghatározott, a légi közlekedésben használt, &lt;a href="https://iate.europa.eu/entry/result/3599571/hu" target="_blank"&gt;nem biológiai eredetű megújuló üzemanyag&lt;/a&gt;</t>
        </is>
      </c>
      <c r="BD381" t="inlineStr">
        <is>
          <t/>
        </is>
      </c>
      <c r="BE381" t="inlineStr">
        <is>
          <t/>
        </is>
      </c>
      <c r="BF381" t="inlineStr">
        <is>
          <t/>
        </is>
      </c>
      <c r="BG381" t="inlineStr">
        <is>
          <t/>
        </is>
      </c>
      <c r="BH381" s="2" t="inlineStr">
        <is>
          <t>sintetiniai aviaciniai degalai</t>
        </is>
      </c>
      <c r="BI381" s="2" t="inlineStr">
        <is>
          <t>3</t>
        </is>
      </c>
      <c r="BJ381" s="2" t="inlineStr">
        <is>
          <t/>
        </is>
      </c>
      <c r="BK381" t="inlineStr">
        <is>
          <t>iš atsinaujinančiųjų išteklių pagamintas nebiologinės kilmės kuras, naudojamas aviacijoje</t>
        </is>
      </c>
      <c r="BL381" t="inlineStr">
        <is>
          <t/>
        </is>
      </c>
      <c r="BM381" t="inlineStr">
        <is>
          <t/>
        </is>
      </c>
      <c r="BN381" t="inlineStr">
        <is>
          <t/>
        </is>
      </c>
      <c r="BO381" t="inlineStr">
        <is>
          <t/>
        </is>
      </c>
      <c r="BP381" s="2" t="inlineStr">
        <is>
          <t>fjuwil tal-avjazzjoni sintetiku</t>
        </is>
      </c>
      <c r="BQ381" s="2" t="inlineStr">
        <is>
          <t>3</t>
        </is>
      </c>
      <c r="BR381" s="2" t="inlineStr">
        <is>
          <t/>
        </is>
      </c>
      <c r="BS381" t="inlineStr">
        <is>
          <t>fjuwil rinnovabbli ta’ oriġini mhux bijoloġika li jintuża fl-avjazzjoni</t>
        </is>
      </c>
      <c r="BT381" t="inlineStr">
        <is>
          <t/>
        </is>
      </c>
      <c r="BU381" t="inlineStr">
        <is>
          <t/>
        </is>
      </c>
      <c r="BV381" t="inlineStr">
        <is>
          <t/>
        </is>
      </c>
      <c r="BW381" t="inlineStr">
        <is>
          <t/>
        </is>
      </c>
      <c r="BX381" s="2" t="inlineStr">
        <is>
          <t>syntentyczne paliwo lotnicze</t>
        </is>
      </c>
      <c r="BY381" s="2" t="inlineStr">
        <is>
          <t>3</t>
        </is>
      </c>
      <c r="BZ381" s="2" t="inlineStr">
        <is>
          <t/>
        </is>
      </c>
      <c r="CA381" t="inlineStr">
        <is>
          <t/>
        </is>
      </c>
      <c r="CB381" t="inlineStr">
        <is>
          <t/>
        </is>
      </c>
      <c r="CC381" t="inlineStr">
        <is>
          <t/>
        </is>
      </c>
      <c r="CD381" t="inlineStr">
        <is>
          <t/>
        </is>
      </c>
      <c r="CE381" t="inlineStr">
        <is>
          <t/>
        </is>
      </c>
      <c r="CF381" t="inlineStr">
        <is>
          <t/>
        </is>
      </c>
      <c r="CG381" t="inlineStr">
        <is>
          <t/>
        </is>
      </c>
      <c r="CH381" t="inlineStr">
        <is>
          <t/>
        </is>
      </c>
      <c r="CI381" t="inlineStr">
        <is>
          <t/>
        </is>
      </c>
      <c r="CJ381" t="inlineStr">
        <is>
          <t/>
        </is>
      </c>
      <c r="CK381" t="inlineStr">
        <is>
          <t/>
        </is>
      </c>
      <c r="CL381" t="inlineStr">
        <is>
          <t/>
        </is>
      </c>
      <c r="CM381" t="inlineStr">
        <is>
          <t/>
        </is>
      </c>
      <c r="CN381" s="2" t="inlineStr">
        <is>
          <t>sintetično letalsko gorivo</t>
        </is>
      </c>
      <c r="CO381" s="2" t="inlineStr">
        <is>
          <t>3</t>
        </is>
      </c>
      <c r="CP381" s="2" t="inlineStr">
        <is>
          <t/>
        </is>
      </c>
      <c r="CQ381" t="inlineStr">
        <is>
          <t>gorivo iz obnovljivih virov nebiološkega izvora, ki se uporablja v letalstvu</t>
        </is>
      </c>
      <c r="CR381" s="2" t="inlineStr">
        <is>
          <t>syntetiskt flygbränsle</t>
        </is>
      </c>
      <c r="CS381" s="2" t="inlineStr">
        <is>
          <t>3</t>
        </is>
      </c>
      <c r="CT381" s="2" t="inlineStr">
        <is>
          <t/>
        </is>
      </c>
      <c r="CU381" t="inlineStr">
        <is>
          <t/>
        </is>
      </c>
    </row>
    <row r="382">
      <c r="A382" s="1" t="str">
        <f>HYPERLINK("https://iate.europa.eu/entry/result/3599852/all", "3599852")</f>
        <v>3599852</v>
      </c>
      <c r="B382" t="inlineStr">
        <is>
          <t>ENVIRONMENT;ENERGY</t>
        </is>
      </c>
      <c r="C382" t="inlineStr">
        <is>
          <t>ENVIRONMENT|deterioration of the environment|nuisance|pollutant|atmospheric pollutant|greenhouse gas;ENERGY|oil industry|petrochemicals|petroleum product|motor fuel|aviation fuel</t>
        </is>
      </c>
      <c r="D382" t="inlineStr">
        <is>
          <t/>
        </is>
      </c>
      <c r="E382" t="inlineStr">
        <is>
          <t/>
        </is>
      </c>
      <c r="F382" t="inlineStr">
        <is>
          <t/>
        </is>
      </c>
      <c r="G382" t="inlineStr">
        <is>
          <t/>
        </is>
      </c>
      <c r="H382" t="inlineStr">
        <is>
          <t/>
        </is>
      </c>
      <c r="I382" t="inlineStr">
        <is>
          <t/>
        </is>
      </c>
      <c r="J382" t="inlineStr">
        <is>
          <t/>
        </is>
      </c>
      <c r="K382" t="inlineStr">
        <is>
          <t/>
        </is>
      </c>
      <c r="L382" t="inlineStr">
        <is>
          <t/>
        </is>
      </c>
      <c r="M382" t="inlineStr">
        <is>
          <t/>
        </is>
      </c>
      <c r="N382" t="inlineStr">
        <is>
          <t/>
        </is>
      </c>
      <c r="O382" t="inlineStr">
        <is>
          <t/>
        </is>
      </c>
      <c r="P382" t="inlineStr">
        <is>
          <t/>
        </is>
      </c>
      <c r="Q382" t="inlineStr">
        <is>
          <t/>
        </is>
      </c>
      <c r="R382" t="inlineStr">
        <is>
          <t/>
        </is>
      </c>
      <c r="S382" t="inlineStr">
        <is>
          <t/>
        </is>
      </c>
      <c r="T382" t="inlineStr">
        <is>
          <t/>
        </is>
      </c>
      <c r="U382" t="inlineStr">
        <is>
          <t/>
        </is>
      </c>
      <c r="V382" t="inlineStr">
        <is>
          <t/>
        </is>
      </c>
      <c r="W382" t="inlineStr">
        <is>
          <t/>
        </is>
      </c>
      <c r="X382" s="2" t="inlineStr">
        <is>
          <t>yearly aviation fuel required</t>
        </is>
      </c>
      <c r="Y382" s="2" t="inlineStr">
        <is>
          <t>3</t>
        </is>
      </c>
      <c r="Z382" s="2" t="inlineStr">
        <is>
          <t/>
        </is>
      </c>
      <c r="AA382" t="inlineStr">
        <is>
          <t>amount of aviation fuel necessary to operate the
totality of commercial air transport flights operated by an aircraft operator,
departing from a given Union airport, over the course of a reporting period</t>
        </is>
      </c>
      <c r="AB382" s="2" t="inlineStr">
        <is>
          <t>combustible de aviación requerido anualmente</t>
        </is>
      </c>
      <c r="AC382" s="2" t="inlineStr">
        <is>
          <t>3</t>
        </is>
      </c>
      <c r="AD382" s="2" t="inlineStr">
        <is>
          <t/>
        </is>
      </c>
      <c r="AE382" t="inlineStr">
        <is>
          <t>Cantidad de combustible 
de aviación necesaria para efectuar la totalidad de los vuelos de 
transporte aéreo comercial gestionados por un operador de aeronaves, que
 salgan de un aeropuerto de la Unión determinado, durante un período de 
notificación.</t>
        </is>
      </c>
      <c r="AF382" t="inlineStr">
        <is>
          <t/>
        </is>
      </c>
      <c r="AG382" t="inlineStr">
        <is>
          <t/>
        </is>
      </c>
      <c r="AH382" t="inlineStr">
        <is>
          <t/>
        </is>
      </c>
      <c r="AI382" t="inlineStr">
        <is>
          <t/>
        </is>
      </c>
      <c r="AJ382" t="inlineStr">
        <is>
          <t/>
        </is>
      </c>
      <c r="AK382" t="inlineStr">
        <is>
          <t/>
        </is>
      </c>
      <c r="AL382" t="inlineStr">
        <is>
          <t/>
        </is>
      </c>
      <c r="AM382" t="inlineStr">
        <is>
          <t/>
        </is>
      </c>
      <c r="AN382" t="inlineStr">
        <is>
          <t/>
        </is>
      </c>
      <c r="AO382" t="inlineStr">
        <is>
          <t/>
        </is>
      </c>
      <c r="AP382" t="inlineStr">
        <is>
          <t/>
        </is>
      </c>
      <c r="AQ382" t="inlineStr">
        <is>
          <t/>
        </is>
      </c>
      <c r="AR382" s="2" t="inlineStr">
        <is>
          <t>breosla eitlíochta bliantúil atá de dhíth</t>
        </is>
      </c>
      <c r="AS382" s="2" t="inlineStr">
        <is>
          <t>3</t>
        </is>
      </c>
      <c r="AT382" s="2" t="inlineStr">
        <is>
          <t/>
        </is>
      </c>
      <c r="AU382" t="inlineStr">
        <is>
          <t>an méid breosla eitlíochta is gá chun iomlán na n‑eitiltí aeriompair tráchtála a oibríonn oibreoir aerárthaí a oibriú, a imíonn as aerfort áirithe de chuid an Aontais, le linn tréimhse tuairiscithe</t>
        </is>
      </c>
      <c r="AV382" t="inlineStr">
        <is>
          <t/>
        </is>
      </c>
      <c r="AW382" t="inlineStr">
        <is>
          <t/>
        </is>
      </c>
      <c r="AX382" t="inlineStr">
        <is>
          <t/>
        </is>
      </c>
      <c r="AY382" t="inlineStr">
        <is>
          <t/>
        </is>
      </c>
      <c r="AZ382" s="2" t="inlineStr">
        <is>
          <t>éves légijárműüzemanyag-szükséglet</t>
        </is>
      </c>
      <c r="BA382" s="2" t="inlineStr">
        <is>
          <t>3</t>
        </is>
      </c>
      <c r="BB382" s="2" t="inlineStr">
        <is>
          <t>proposed</t>
        </is>
      </c>
      <c r="BC382" t="inlineStr">
        <is>
          <t>egy légijármű-üzembentartó által üzemeltetett, egy adott uniós repülőtérről induló összes kereskedelmi légi járat üzemeltetéséhez szükséges légijármű-üzemanyag mennyisége a jelentéstételi időszakban</t>
        </is>
      </c>
      <c r="BD382" t="inlineStr">
        <is>
          <t/>
        </is>
      </c>
      <c r="BE382" t="inlineStr">
        <is>
          <t/>
        </is>
      </c>
      <c r="BF382" t="inlineStr">
        <is>
          <t/>
        </is>
      </c>
      <c r="BG382" t="inlineStr">
        <is>
          <t/>
        </is>
      </c>
      <c r="BH382" s="2" t="inlineStr">
        <is>
          <t>metinis aviacinių degalų poreikis</t>
        </is>
      </c>
      <c r="BI382" s="2" t="inlineStr">
        <is>
          <t>3</t>
        </is>
      </c>
      <c r="BJ382" s="2" t="inlineStr">
        <is>
          <t/>
        </is>
      </c>
      <c r="BK382" t="inlineStr">
        <is>
          <t>aviacinių degalų kiekis, reikalingas visiems komerciniams skrydžiams, kuriuos orlaivio naudotojas vykdo iš tam tikro Sąjungos oro uosto per ataskaitinį laikotarpį, įvykdyti</t>
        </is>
      </c>
      <c r="BL382" t="inlineStr">
        <is>
          <t/>
        </is>
      </c>
      <c r="BM382" t="inlineStr">
        <is>
          <t/>
        </is>
      </c>
      <c r="BN382" t="inlineStr">
        <is>
          <t/>
        </is>
      </c>
      <c r="BO382" t="inlineStr">
        <is>
          <t/>
        </is>
      </c>
      <c r="BP382" s="2" t="inlineStr">
        <is>
          <t>fjuwil tal-avjazzjoni meħtieġ fis-sena</t>
        </is>
      </c>
      <c r="BQ382" s="2" t="inlineStr">
        <is>
          <t>3</t>
        </is>
      </c>
      <c r="BR382" s="2" t="inlineStr">
        <is>
          <t/>
        </is>
      </c>
      <c r="BS382" t="inlineStr">
        <is>
          <t>l-ammont ta’ fjuwil tal-avjazzjoni meħtieġ biex operatur tal-inġenji tal-ajru jopera t-titjiriet ta’ trasport kummerċjali bl-ajru kollha, li jitilqu minn ajruport partikolari tal-Unjoni, matul perjodu ta’ rapportar</t>
        </is>
      </c>
      <c r="BT382" t="inlineStr">
        <is>
          <t/>
        </is>
      </c>
      <c r="BU382" t="inlineStr">
        <is>
          <t/>
        </is>
      </c>
      <c r="BV382" t="inlineStr">
        <is>
          <t/>
        </is>
      </c>
      <c r="BW382" t="inlineStr">
        <is>
          <t/>
        </is>
      </c>
      <c r="BX382" s="2" t="inlineStr">
        <is>
          <t>ilość paliwa potrzebnego rocznie</t>
        </is>
      </c>
      <c r="BY382" s="2" t="inlineStr">
        <is>
          <t>3</t>
        </is>
      </c>
      <c r="BZ382" s="2" t="inlineStr">
        <is>
          <t/>
        </is>
      </c>
      <c r="CA382" t="inlineStr">
        <is>
          <t>ilość paliwa lotniczego niezbędnego do realizacji wszystkich komercyjnych lotów w ramach transportu lotniczego realizowanych przez operatora statku powietrznego, rozpoczynających się w danym unijnym porcie lotniczym w okresie sprawozdawczym</t>
        </is>
      </c>
      <c r="CB382" t="inlineStr">
        <is>
          <t/>
        </is>
      </c>
      <c r="CC382" t="inlineStr">
        <is>
          <t/>
        </is>
      </c>
      <c r="CD382" t="inlineStr">
        <is>
          <t/>
        </is>
      </c>
      <c r="CE382" t="inlineStr">
        <is>
          <t/>
        </is>
      </c>
      <c r="CF382" t="inlineStr">
        <is>
          <t/>
        </is>
      </c>
      <c r="CG382" t="inlineStr">
        <is>
          <t/>
        </is>
      </c>
      <c r="CH382" t="inlineStr">
        <is>
          <t/>
        </is>
      </c>
      <c r="CI382" t="inlineStr">
        <is>
          <t/>
        </is>
      </c>
      <c r="CJ382" t="inlineStr">
        <is>
          <t/>
        </is>
      </c>
      <c r="CK382" t="inlineStr">
        <is>
          <t/>
        </is>
      </c>
      <c r="CL382" t="inlineStr">
        <is>
          <t/>
        </is>
      </c>
      <c r="CM382" t="inlineStr">
        <is>
          <t/>
        </is>
      </c>
      <c r="CN382" s="2" t="inlineStr">
        <is>
          <t>letna potreba po letalskem gorivu</t>
        </is>
      </c>
      <c r="CO382" s="2" t="inlineStr">
        <is>
          <t>3</t>
        </is>
      </c>
      <c r="CP382" s="2" t="inlineStr">
        <is>
          <t/>
        </is>
      </c>
      <c r="CQ382" t="inlineStr">
        <is>
          <t>količina letalskega goriva, ki je potrebna za opravljanje vseh letov komercialnega letalskega prevoza, ki jih izvaja operater zrakoplova, ki odhaja z določenega letališča Unije v poročevalnem obdobju</t>
        </is>
      </c>
      <c r="CR382" s="2" t="inlineStr">
        <is>
          <t>årligt flygbränslebehov</t>
        </is>
      </c>
      <c r="CS382" s="2" t="inlineStr">
        <is>
          <t>3</t>
        </is>
      </c>
      <c r="CT382" s="2" t="inlineStr">
        <is>
          <t/>
        </is>
      </c>
      <c r="CU382" t="inlineStr">
        <is>
          <t>mängd flygbränsle som krävs för att utföra alla kommersiella flygtransporter som utförs av en luftfartygsoperatör och som avgår från en viss unionsflygplats under en rapporteringsperiod</t>
        </is>
      </c>
    </row>
    <row r="383">
      <c r="A383" s="1" t="str">
        <f>HYPERLINK("https://iate.europa.eu/entry/result/2251214/all", "2251214")</f>
        <v>2251214</v>
      </c>
      <c r="B383" t="inlineStr">
        <is>
          <t>ENVIRONMENT</t>
        </is>
      </c>
      <c r="C383" t="inlineStr">
        <is>
          <t>ENVIRONMENT|deterioration of the environment|nuisance|pollutant|atmospheric pollutant|greenhouse gas</t>
        </is>
      </c>
      <c r="D383" s="2" t="inlineStr">
        <is>
          <t>период на докладване</t>
        </is>
      </c>
      <c r="E383" s="2" t="inlineStr">
        <is>
          <t>3</t>
        </is>
      </c>
      <c r="F383" s="2" t="inlineStr">
        <is>
          <t/>
        </is>
      </c>
      <c r="G383" t="inlineStr">
        <is>
          <t/>
        </is>
      </c>
      <c r="H383" t="inlineStr">
        <is>
          <t/>
        </is>
      </c>
      <c r="I383" t="inlineStr">
        <is>
          <t/>
        </is>
      </c>
      <c r="J383" t="inlineStr">
        <is>
          <t/>
        </is>
      </c>
      <c r="K383" t="inlineStr">
        <is>
          <t/>
        </is>
      </c>
      <c r="L383" t="inlineStr">
        <is>
          <t/>
        </is>
      </c>
      <c r="M383" t="inlineStr">
        <is>
          <t/>
        </is>
      </c>
      <c r="N383" t="inlineStr">
        <is>
          <t/>
        </is>
      </c>
      <c r="O383" t="inlineStr">
        <is>
          <t/>
        </is>
      </c>
      <c r="P383" t="inlineStr">
        <is>
          <t/>
        </is>
      </c>
      <c r="Q383" t="inlineStr">
        <is>
          <t/>
        </is>
      </c>
      <c r="R383" t="inlineStr">
        <is>
          <t/>
        </is>
      </c>
      <c r="S383" t="inlineStr">
        <is>
          <t/>
        </is>
      </c>
      <c r="T383" t="inlineStr">
        <is>
          <t/>
        </is>
      </c>
      <c r="U383" t="inlineStr">
        <is>
          <t/>
        </is>
      </c>
      <c r="V383" t="inlineStr">
        <is>
          <t/>
        </is>
      </c>
      <c r="W383" t="inlineStr">
        <is>
          <t/>
        </is>
      </c>
      <c r="X383" s="2" t="inlineStr">
        <is>
          <t>reporting period</t>
        </is>
      </c>
      <c r="Y383" s="2" t="inlineStr">
        <is>
          <t>3</t>
        </is>
      </c>
      <c r="Z383" s="2" t="inlineStr">
        <is>
          <t/>
        </is>
      </c>
      <c r="AA383" t="inlineStr">
        <is>
          <t>calendar year during which emissions have to be monitored and reported or, for tonne-kilometre data, the monitoring year as referred to in Articles 3e and 3f of Directive 2003/87/EC</t>
        </is>
      </c>
      <c r="AB383" s="2" t="inlineStr">
        <is>
          <t>período de notificación</t>
        </is>
      </c>
      <c r="AC383" s="2" t="inlineStr">
        <is>
          <t>3</t>
        </is>
      </c>
      <c r="AD383" s="2" t="inlineStr">
        <is>
          <t/>
        </is>
      </c>
      <c r="AE383" t="inlineStr">
        <is>
          <t>Año natural durante el cual deben efectuarse 
el seguimiento y la notificación de las emisiones, o bien, por lo que se
 refiere a los datos sobre toneladas-kilómetro, el año de referencia 
mencionado en los artículos 3 sexies y 3 septies de la Directiva 
2003/87/CE.</t>
        </is>
      </c>
      <c r="AF383" s="2" t="inlineStr">
        <is>
          <t>aruandeperiood</t>
        </is>
      </c>
      <c r="AG383" s="2" t="inlineStr">
        <is>
          <t>3</t>
        </is>
      </c>
      <c r="AH383" s="2" t="inlineStr">
        <is>
          <t/>
        </is>
      </c>
      <c r="AI383" t="inlineStr">
        <is>
          <t>kalendriaasta, mille jooksul tuleb teha heite seiret ja koostada selle kohta aruanne, või tonnkilomeetriandmete puhul seireaasta, nagu on viidatud direktiivi 2003/87/EÜ artiklites 3e ja 3f</t>
        </is>
      </c>
      <c r="AJ383" t="inlineStr">
        <is>
          <t/>
        </is>
      </c>
      <c r="AK383" t="inlineStr">
        <is>
          <t/>
        </is>
      </c>
      <c r="AL383" t="inlineStr">
        <is>
          <t/>
        </is>
      </c>
      <c r="AM383" t="inlineStr">
        <is>
          <t/>
        </is>
      </c>
      <c r="AN383" s="2" t="inlineStr">
        <is>
          <t>période de déclaration</t>
        </is>
      </c>
      <c r="AO383" s="2" t="inlineStr">
        <is>
          <t>3</t>
        </is>
      </c>
      <c r="AP383" s="2" t="inlineStr">
        <is>
          <t/>
        </is>
      </c>
      <c r="AQ383" t="inlineStr">
        <is>
          <t>une année civile pendant laquelle les émissions doivent être surveillées et déclarées</t>
        </is>
      </c>
      <c r="AR383" s="2" t="inlineStr">
        <is>
          <t>tréimhse tuairiscithe</t>
        </is>
      </c>
      <c r="AS383" s="2" t="inlineStr">
        <is>
          <t>3</t>
        </is>
      </c>
      <c r="AT383" s="2" t="inlineStr">
        <is>
          <t/>
        </is>
      </c>
      <c r="AU383" t="inlineStr">
        <is>
          <t>tréimhse ón 1 Eanáir go dtí an 31 Nollaig de chuid na bliana roimh an mbliain tuairiscithe</t>
        </is>
      </c>
      <c r="AV383" t="inlineStr">
        <is>
          <t/>
        </is>
      </c>
      <c r="AW383" t="inlineStr">
        <is>
          <t/>
        </is>
      </c>
      <c r="AX383" t="inlineStr">
        <is>
          <t/>
        </is>
      </c>
      <c r="AY383" t="inlineStr">
        <is>
          <t/>
        </is>
      </c>
      <c r="AZ383" s="2" t="inlineStr">
        <is>
          <t>jelentési időszak</t>
        </is>
      </c>
      <c r="BA383" s="2" t="inlineStr">
        <is>
          <t>3</t>
        </is>
      </c>
      <c r="BB383" s="2" t="inlineStr">
        <is>
          <t/>
        </is>
      </c>
      <c r="BC383" t="inlineStr">
        <is>
          <t>egy naptári év, amely alatt a kibocsátást nyomon kell követni és arról jelentést kell készíteni, vagy tonnakilométer-adatok esetében a 2003/87/EK irányelv 3e. és 3f. cikkében említett tárgyév</t>
        </is>
      </c>
      <c r="BD383" t="inlineStr">
        <is>
          <t/>
        </is>
      </c>
      <c r="BE383" t="inlineStr">
        <is>
          <t/>
        </is>
      </c>
      <c r="BF383" t="inlineStr">
        <is>
          <t/>
        </is>
      </c>
      <c r="BG383" t="inlineStr">
        <is>
          <t/>
        </is>
      </c>
      <c r="BH383" t="inlineStr">
        <is>
          <t/>
        </is>
      </c>
      <c r="BI383" t="inlineStr">
        <is>
          <t/>
        </is>
      </c>
      <c r="BJ383" t="inlineStr">
        <is>
          <t/>
        </is>
      </c>
      <c r="BK383" t="inlineStr">
        <is>
          <t/>
        </is>
      </c>
      <c r="BL383" t="inlineStr">
        <is>
          <t/>
        </is>
      </c>
      <c r="BM383" t="inlineStr">
        <is>
          <t/>
        </is>
      </c>
      <c r="BN383" t="inlineStr">
        <is>
          <t/>
        </is>
      </c>
      <c r="BO383" t="inlineStr">
        <is>
          <t/>
        </is>
      </c>
      <c r="BP383" s="2" t="inlineStr">
        <is>
          <t>perjodu ta' rappurtar</t>
        </is>
      </c>
      <c r="BQ383" s="2" t="inlineStr">
        <is>
          <t>3</t>
        </is>
      </c>
      <c r="BR383" s="2" t="inlineStr">
        <is>
          <t/>
        </is>
      </c>
      <c r="BS383" t="inlineStr">
        <is>
          <t>sena kalendarja li matulha jkollhom jiġu mmonitorjati u rrapportati emissjonijiet jew, għal &lt;i&gt;data &lt;/i&gt;ta' tunnellati-kilometri, is-sena ta' monitoraġġ kif imsemmi fl-Artikoli 3e u 3f tad-Direttiva 2003/87/KE</t>
        </is>
      </c>
      <c r="BT383" t="inlineStr">
        <is>
          <t/>
        </is>
      </c>
      <c r="BU383" t="inlineStr">
        <is>
          <t/>
        </is>
      </c>
      <c r="BV383" t="inlineStr">
        <is>
          <t/>
        </is>
      </c>
      <c r="BW383" t="inlineStr">
        <is>
          <t/>
        </is>
      </c>
      <c r="BX383" s="2" t="inlineStr">
        <is>
          <t>okres sprawozdawczy</t>
        </is>
      </c>
      <c r="BY383" s="2" t="inlineStr">
        <is>
          <t>3</t>
        </is>
      </c>
      <c r="BZ383" s="2" t="inlineStr">
        <is>
          <t/>
        </is>
      </c>
      <c r="CA383" t="inlineStr">
        <is>
          <t>rok kalendarzowy, w którym obowiązkowe jest prowadzenie monitorowania i raportowania w zakresie emisji lub – w przypadku danych dotyczących tonokilometrów – monitorowany rok, o którym mowa w art. 3e i 3f dyrektywy 2003/87/WE</t>
        </is>
      </c>
      <c r="CB383" t="inlineStr">
        <is>
          <t/>
        </is>
      </c>
      <c r="CC383" t="inlineStr">
        <is>
          <t/>
        </is>
      </c>
      <c r="CD383" t="inlineStr">
        <is>
          <t/>
        </is>
      </c>
      <c r="CE383" t="inlineStr">
        <is>
          <t/>
        </is>
      </c>
      <c r="CF383" t="inlineStr">
        <is>
          <t/>
        </is>
      </c>
      <c r="CG383" t="inlineStr">
        <is>
          <t/>
        </is>
      </c>
      <c r="CH383" t="inlineStr">
        <is>
          <t/>
        </is>
      </c>
      <c r="CI383" t="inlineStr">
        <is>
          <t/>
        </is>
      </c>
      <c r="CJ383" t="inlineStr">
        <is>
          <t/>
        </is>
      </c>
      <c r="CK383" t="inlineStr">
        <is>
          <t/>
        </is>
      </c>
      <c r="CL383" t="inlineStr">
        <is>
          <t/>
        </is>
      </c>
      <c r="CM383" t="inlineStr">
        <is>
          <t/>
        </is>
      </c>
      <c r="CN383" s="2" t="inlineStr">
        <is>
          <t>poročevalno obdobje</t>
        </is>
      </c>
      <c r="CO383" s="2" t="inlineStr">
        <is>
          <t>3</t>
        </is>
      </c>
      <c r="CP383" s="2" t="inlineStr">
        <is>
          <t/>
        </is>
      </c>
      <c r="CQ383" t="inlineStr">
        <is>
          <t>koledarsko leto, v katerem je treba spremljati emisije in poročati o njih, oziroma, pri podatkih o tonskih kilometrih, leto spremljanja iz člena 3e in 3f Direktive 2003/87/ES</t>
        </is>
      </c>
      <c r="CR383" s="2" t="inlineStr">
        <is>
          <t>rapporteringsperiod</t>
        </is>
      </c>
      <c r="CS383" s="2" t="inlineStr">
        <is>
          <t>3</t>
        </is>
      </c>
      <c r="CT383" s="2" t="inlineStr">
        <is>
          <t/>
        </is>
      </c>
      <c r="CU383" t="inlineStr">
        <is>
          <t>kalenderår under vilket utsläpp måste övervakas och rapporteras eller, för uppgifter om tonkilometer, det övervakningsår som avses i artiklarna 3e och 3f i direktiv 2003/87/EG</t>
        </is>
      </c>
    </row>
    <row r="384">
      <c r="A384" s="1" t="str">
        <f>HYPERLINK("https://iate.europa.eu/entry/result/132100/all", "132100")</f>
        <v>132100</v>
      </c>
      <c r="B384" t="inlineStr">
        <is>
          <t>EUROPEAN UNION;PRODUCTION, TECHNOLOGY AND RESEARCH</t>
        </is>
      </c>
      <c r="C384" t="inlineStr">
        <is>
          <t>EUROPEAN UNION|EU institutions and European civil service|EU institution|European Commission;PRODUCTION, TECHNOLOGY AND RESEARCH|technology and technical regulations|technical regulations|standardisation;PRODUCTION, TECHNOLOGY AND RESEARCH|technology and technical regulations|technology</t>
        </is>
      </c>
      <c r="D384" s="2" t="inlineStr">
        <is>
          <t>искане за стандартизация</t>
        </is>
      </c>
      <c r="E384" s="2" t="inlineStr">
        <is>
          <t>3</t>
        </is>
      </c>
      <c r="F384" s="2" t="inlineStr">
        <is>
          <t/>
        </is>
      </c>
      <c r="G384" t="inlineStr">
        <is>
          <t>искане за стандартизация</t>
        </is>
      </c>
      <c r="H384" s="2" t="inlineStr">
        <is>
          <t>žádost o normalizaci|
mandát pro vypracování normy|
žádost o vypracování normy</t>
        </is>
      </c>
      <c r="I384" s="2" t="inlineStr">
        <is>
          <t>3|
3|
3</t>
        </is>
      </c>
      <c r="J384" s="2" t="inlineStr">
        <is>
          <t xml:space="preserve">|
|
</t>
        </is>
      </c>
      <c r="K384" t="inlineStr">
        <is>
          <t>žádost, kterou Evropská komise vyzývá evropské normalizační organizace, aby vypracovaly a přijaly evropskou normu (normy) na podporu politik a právních předpisů Evropské unie</t>
        </is>
      </c>
      <c r="L384" s="2" t="inlineStr">
        <is>
          <t>standardiseringsmandat|
standardiseringsanmodning</t>
        </is>
      </c>
      <c r="M384" s="2" t="inlineStr">
        <is>
          <t>3|
3</t>
        </is>
      </c>
      <c r="N384" s="2" t="inlineStr">
        <is>
          <t xml:space="preserve">|
</t>
        </is>
      </c>
      <c r="O384" t="inlineStr">
        <is>
          <t>anmodning fra Europa-Kommissionen til de &lt;a href="https://iate.europa.eu/entry/result/844859/da" target="_blank"&gt;europæiske standardiseringsorganisationer&lt;/a&gt; om udarbejdelse og vedtagelse af &lt;a href="https://iate.europa.eu/entry/result/850351/da" target="_blank"&gt;europæiske standarder&lt;/a&gt; til støtte for europæiske politikker og europæisk lovgivning</t>
        </is>
      </c>
      <c r="P384" s="2" t="inlineStr">
        <is>
          <t>Normungsauftrag</t>
        </is>
      </c>
      <c r="Q384" s="2" t="inlineStr">
        <is>
          <t>3</t>
        </is>
      </c>
      <c r="R384" s="2" t="inlineStr">
        <is>
          <t/>
        </is>
      </c>
      <c r="S384" t="inlineStr">
        <is>
          <t>Mechanismus, durch den die Europäische Kommission die &lt;a href="https://iate.europa.eu/entry/result/844859/all" target="_blank"&gt;europäischen Normungsorganisationen&lt;/a&gt; um die Ausarbeitung und Annahme &lt;a href="https://iate.europa.eu/entry/result/850351/all" target="_blank"&gt;europäischer Normen&lt;/a&gt; zur Unterstützung der europäischen Politik und Rechtsvorschriften ersucht</t>
        </is>
      </c>
      <c r="T384" s="2" t="inlineStr">
        <is>
          <t>αίτημα τυποποίησης|
εντολή τυποποίησης</t>
        </is>
      </c>
      <c r="U384" s="2" t="inlineStr">
        <is>
          <t>3|
3</t>
        </is>
      </c>
      <c r="V384" s="2" t="inlineStr">
        <is>
          <t xml:space="preserve">|
</t>
        </is>
      </c>
      <c r="W384" t="inlineStr">
        <is>
          <t>μηχανισμός μέσω του οποίου η Ευρωπαϊκή Επιτροπή ζητά από τους &lt;a href="https://iate.europa.eu/entry/result/844859/en-el" target="_blank"&gt;ευρωπαϊκούς οργανισμούς τυποποίησης&lt;/a&gt; να καταρτίζουν και να εγκρίνουν&lt;a href="https://iate.europa.eu/entry/result/850351/en-el" target="_blank"&gt; ευρωπαϊκά πρότυπα&lt;/a&gt; προς υποστήριξη των ευρωπαϊκών πολιτικών και νομοθετημάτων</t>
        </is>
      </c>
      <c r="X384" s="2" t="inlineStr">
        <is>
          <t>Commission standardisation request|
standardisation mandate|
standardisation request</t>
        </is>
      </c>
      <c r="Y384" s="2" t="inlineStr">
        <is>
          <t>1|
3|
3</t>
        </is>
      </c>
      <c r="Z384" s="2" t="inlineStr">
        <is>
          <t xml:space="preserve">|
|
</t>
        </is>
      </c>
      <c r="AA384" t="inlineStr">
        <is>
          <t>demand from the European Commission to the&lt;a href="https://iate.europa.eu/entry/result/844859/en" target="_blank"&gt; European standardisation organisations&lt;/a&gt; to draw up and adopt &lt;a href="https://iate.europa.eu/entry/result/850351/en" target="_blank"&gt;European standards&lt;/a&gt; in support of European policies and legislation</t>
        </is>
      </c>
      <c r="AB384" s="2" t="inlineStr">
        <is>
          <t>mandato de normalización|
petición de normalización</t>
        </is>
      </c>
      <c r="AC384" s="2" t="inlineStr">
        <is>
          <t>3|
3</t>
        </is>
      </c>
      <c r="AD384" s="2" t="inlineStr">
        <is>
          <t xml:space="preserve">|
</t>
        </is>
      </c>
      <c r="AE384" t="inlineStr">
        <is>
          <t>Solicitud de la Comisión dirigida a las &lt;a href="https://iate.europa.eu/entry/result/844859/es" target="_blank"&gt;organizaciones europeas de normalización&lt;/a&gt; para que redacten especificaciones técnicas que cumplan determinados requisitos en apoyo de la legislación o las políticas de la Unión.</t>
        </is>
      </c>
      <c r="AF384" s="2" t="inlineStr">
        <is>
          <t>standardimisvolitus</t>
        </is>
      </c>
      <c r="AG384" s="2" t="inlineStr">
        <is>
          <t>3</t>
        </is>
      </c>
      <c r="AH384" s="2" t="inlineStr">
        <is>
          <t/>
        </is>
      </c>
      <c r="AI384" t="inlineStr">
        <is>
          <t/>
        </is>
      </c>
      <c r="AJ384" s="2" t="inlineStr">
        <is>
          <t>standardointitoimeksianto|
standardointipyyntö</t>
        </is>
      </c>
      <c r="AK384" s="2" t="inlineStr">
        <is>
          <t>3|
3</t>
        </is>
      </c>
      <c r="AL384" s="2" t="inlineStr">
        <is>
          <t xml:space="preserve">|
</t>
        </is>
      </c>
      <c r="AM384" t="inlineStr">
        <is>
          <t/>
        </is>
      </c>
      <c r="AN384" s="2" t="inlineStr">
        <is>
          <t>mandat de normalisation</t>
        </is>
      </c>
      <c r="AO384" s="2" t="inlineStr">
        <is>
          <t>2</t>
        </is>
      </c>
      <c r="AP384" s="2" t="inlineStr">
        <is>
          <t/>
        </is>
      </c>
      <c r="AQ384" t="inlineStr">
        <is>
          <t>mécanisme via lequel la Commission européenne demande aux organismes européens de normalisation d'élaborer et d'adopter des normes européennes dans le cadre des politiques et de la législation européennes</t>
        </is>
      </c>
      <c r="AR384" s="2" t="inlineStr">
        <is>
          <t>sainordú um chaighdeánú|
iarraidh ar chaighdeánú</t>
        </is>
      </c>
      <c r="AS384" s="2" t="inlineStr">
        <is>
          <t>3|
3</t>
        </is>
      </c>
      <c r="AT384" s="2" t="inlineStr">
        <is>
          <t xml:space="preserve">|
</t>
        </is>
      </c>
      <c r="AU384" t="inlineStr">
        <is>
          <t/>
        </is>
      </c>
      <c r="AV384" s="2" t="inlineStr">
        <is>
          <t>zahtjev za normizaciju</t>
        </is>
      </c>
      <c r="AW384" s="2" t="inlineStr">
        <is>
          <t>3</t>
        </is>
      </c>
      <c r="AX384" s="2" t="inlineStr">
        <is>
          <t/>
        </is>
      </c>
      <c r="AY384" t="inlineStr">
        <is>
          <t/>
        </is>
      </c>
      <c r="AZ384" s="2" t="inlineStr">
        <is>
          <t>szabványosítási kérelem</t>
        </is>
      </c>
      <c r="BA384" s="2" t="inlineStr">
        <is>
          <t>3</t>
        </is>
      </c>
      <c r="BB384" s="2" t="inlineStr">
        <is>
          <t/>
        </is>
      </c>
      <c r="BC384" t="inlineStr">
        <is>
          <t/>
        </is>
      </c>
      <c r="BD384" s="2" t="inlineStr">
        <is>
          <t>richiesta di normazione</t>
        </is>
      </c>
      <c r="BE384" s="2" t="inlineStr">
        <is>
          <t>3</t>
        </is>
      </c>
      <c r="BF384" s="2" t="inlineStr">
        <is>
          <t/>
        </is>
      </c>
      <c r="BG384" t="inlineStr">
        <is>
          <t>richiesta della Commissione a una o più organizzazioni europee di
normazione di elaborare una norma europea o un prodotto della normazione
europea entro una determinata scadenza</t>
        </is>
      </c>
      <c r="BH384" s="2" t="inlineStr">
        <is>
          <t>standartizavimo pavedimas</t>
        </is>
      </c>
      <c r="BI384" s="2" t="inlineStr">
        <is>
          <t>3</t>
        </is>
      </c>
      <c r="BJ384" s="2" t="inlineStr">
        <is>
          <t/>
        </is>
      </c>
      <c r="BK384" t="inlineStr">
        <is>
          <t/>
        </is>
      </c>
      <c r="BL384" s="2" t="inlineStr">
        <is>
          <t>standartizācijas pieprasījums|
standartizācijas mandāts</t>
        </is>
      </c>
      <c r="BM384" s="2" t="inlineStr">
        <is>
          <t>3|
3</t>
        </is>
      </c>
      <c r="BN384" s="2" t="inlineStr">
        <is>
          <t xml:space="preserve">|
</t>
        </is>
      </c>
      <c r="BO384" t="inlineStr">
        <is>
          <t/>
        </is>
      </c>
      <c r="BP384" s="2" t="inlineStr">
        <is>
          <t>mandat ta' standardizzazzjoni|
talba ta' standardizzazzjoni</t>
        </is>
      </c>
      <c r="BQ384" s="2" t="inlineStr">
        <is>
          <t>3|
3</t>
        </is>
      </c>
      <c r="BR384" s="2" t="inlineStr">
        <is>
          <t xml:space="preserve">|
</t>
        </is>
      </c>
      <c r="BS384" t="inlineStr">
        <is>
          <t>talba mingħand il-Kummissjoni Ewropea lill-&lt;a href="https://iate.europa.eu/entry/result/844859/mt" target="_blank"&gt;organizzazzjonijiet Ewropej tal-istandardizzazzjoni&lt;/a&gt; biex jitfasslu u jiġu adottati &lt;a href="https://iate.europa.eu/entry/result/850351/mt" target="_blank"&gt;standards Ewropej&lt;/a&gt; li jappoġġjaw il-politiki u l-leġiżlazzjoni Ewropej</t>
        </is>
      </c>
      <c r="BT384" s="2" t="inlineStr">
        <is>
          <t>normalisatiemandaat|
normalisatieverzoek</t>
        </is>
      </c>
      <c r="BU384" s="2" t="inlineStr">
        <is>
          <t>3|
3</t>
        </is>
      </c>
      <c r="BV384" s="2" t="inlineStr">
        <is>
          <t xml:space="preserve">|
</t>
        </is>
      </c>
      <c r="BW384" t="inlineStr">
        <is>
          <t>vraag van de Europese Commissie aan de Europese normalisatieorganisaties om Europese normen op te stellen en vast te stellen ter ondersteuning van EU-beleid en -wetgeving</t>
        </is>
      </c>
      <c r="BX384" s="2" t="inlineStr">
        <is>
          <t>zlecenie normalizacji</t>
        </is>
      </c>
      <c r="BY384" s="2" t="inlineStr">
        <is>
          <t>3</t>
        </is>
      </c>
      <c r="BZ384" s="2" t="inlineStr">
        <is>
          <t/>
        </is>
      </c>
      <c r="CA384" t="inlineStr">
        <is>
          <t>wniosek Komisji Europejskiej do europejskich organizacji normalizacyjnych (EON) o o przeprowadzenie prac w zakresie planowania lub opracowania norm europejskich</t>
        </is>
      </c>
      <c r="CB384" s="2" t="inlineStr">
        <is>
          <t>mandato de normalização</t>
        </is>
      </c>
      <c r="CC384" s="2" t="inlineStr">
        <is>
          <t>3</t>
        </is>
      </c>
      <c r="CD384" s="2" t="inlineStr">
        <is>
          <t/>
        </is>
      </c>
      <c r="CE384" t="inlineStr">
        <is>
          <t>Instrumento utilizado pela Comissão para obter dos organismos de normalização europeus especificações técnicas em apoio da legislação e/ou da política europeias.</t>
        </is>
      </c>
      <c r="CF384" s="2" t="inlineStr">
        <is>
          <t>solicitare de standardizare|
cerere de standardizare</t>
        </is>
      </c>
      <c r="CG384" s="2" t="inlineStr">
        <is>
          <t>3|
3</t>
        </is>
      </c>
      <c r="CH384" s="2" t="inlineStr">
        <is>
          <t xml:space="preserve">|
</t>
        </is>
      </c>
      <c r="CI384" t="inlineStr">
        <is>
          <t/>
        </is>
      </c>
      <c r="CJ384" s="2" t="inlineStr">
        <is>
          <t>normalizačná žiadosť|
žiadosť o normalizáciu|
mandát na tvorbu normy</t>
        </is>
      </c>
      <c r="CK384" s="2" t="inlineStr">
        <is>
          <t>2|
2|
3</t>
        </is>
      </c>
      <c r="CL384" s="2" t="inlineStr">
        <is>
          <t xml:space="preserve">|
|
</t>
        </is>
      </c>
      <c r="CM384" t="inlineStr">
        <is>
          <t>žiadosť Európskej komisie adresovaná &lt;a href="https://iate.europa.eu/entry/result/844859/sk" target="_blank"&gt;európskym normalizačným organizáciám&lt;/a&gt; o vypracovanie a prijatie &lt;a href="https://iate.europa.eu/entry/result/850351/sk" target="_blank"&gt;európskych noriem&lt;/a&gt; na podporu európskych politík a právnych predpisov</t>
        </is>
      </c>
      <c r="CN384" s="2" t="inlineStr">
        <is>
          <t>zahteva za standardizacijo|
pooblastilo za standardizacijo</t>
        </is>
      </c>
      <c r="CO384" s="2" t="inlineStr">
        <is>
          <t>2|
3</t>
        </is>
      </c>
      <c r="CP384" s="2" t="inlineStr">
        <is>
          <t xml:space="preserve">|
</t>
        </is>
      </c>
      <c r="CQ384" t="inlineStr">
        <is>
          <t/>
        </is>
      </c>
      <c r="CR384" s="2" t="inlineStr">
        <is>
          <t>begäran om standardisering</t>
        </is>
      </c>
      <c r="CS384" s="2" t="inlineStr">
        <is>
          <t>3</t>
        </is>
      </c>
      <c r="CT384" s="2" t="inlineStr">
        <is>
          <t/>
        </is>
      </c>
      <c r="CU384" t="inlineStr">
        <is>
          <t/>
        </is>
      </c>
    </row>
    <row r="385">
      <c r="A385" s="1" t="str">
        <f>HYPERLINK("https://iate.europa.eu/entry/result/3536494/all", "3536494")</f>
        <v>3536494</v>
      </c>
      <c r="B385" t="inlineStr">
        <is>
          <t>SOCIAL QUESTIONS</t>
        </is>
      </c>
      <c r="C385" t="inlineStr">
        <is>
          <t>SOCIAL QUESTIONS|construction and town planning</t>
        </is>
      </c>
      <c r="D385" s="2" t="inlineStr">
        <is>
          <t>разгъната използваема застроена площ</t>
        </is>
      </c>
      <c r="E385" s="2" t="inlineStr">
        <is>
          <t>3</t>
        </is>
      </c>
      <c r="F385" s="2" t="inlineStr">
        <is>
          <t/>
        </is>
      </c>
      <c r="G385" t="inlineStr">
        <is>
          <t>застроената площ на сграда или на част от сграда, в която енергията се използва за регулиране на параметрите на вътрешния въздух</t>
        </is>
      </c>
      <c r="H385" t="inlineStr">
        <is>
          <t/>
        </is>
      </c>
      <c r="I385" t="inlineStr">
        <is>
          <t/>
        </is>
      </c>
      <c r="J385" t="inlineStr">
        <is>
          <t/>
        </is>
      </c>
      <c r="K385" t="inlineStr">
        <is>
          <t/>
        </is>
      </c>
      <c r="L385" t="inlineStr">
        <is>
          <t/>
        </is>
      </c>
      <c r="M385" t="inlineStr">
        <is>
          <t/>
        </is>
      </c>
      <c r="N385" t="inlineStr">
        <is>
          <t/>
        </is>
      </c>
      <c r="O385" t="inlineStr">
        <is>
          <t/>
        </is>
      </c>
      <c r="P385" s="2" t="inlineStr">
        <is>
          <t>Gesamtnutzfläche</t>
        </is>
      </c>
      <c r="Q385" s="2" t="inlineStr">
        <is>
          <t>3</t>
        </is>
      </c>
      <c r="R385" s="2" t="inlineStr">
        <is>
          <t/>
        </is>
      </c>
      <c r="S385" t="inlineStr">
        <is>
          <t>Fläche
 von Gebäuden oder Gebäudeteilen, in denen Energie zur Konditionierung des
 Innenraumklimas verwendet wird</t>
        </is>
      </c>
      <c r="T385" t="inlineStr">
        <is>
          <t/>
        </is>
      </c>
      <c r="U385" t="inlineStr">
        <is>
          <t/>
        </is>
      </c>
      <c r="V385" t="inlineStr">
        <is>
          <t/>
        </is>
      </c>
      <c r="W385" t="inlineStr">
        <is>
          <t/>
        </is>
      </c>
      <c r="X385" s="2" t="inlineStr">
        <is>
          <t>total useful floor area</t>
        </is>
      </c>
      <c r="Y385" s="2" t="inlineStr">
        <is>
          <t>3</t>
        </is>
      </c>
      <c r="Z385" s="2" t="inlineStr">
        <is>
          <t/>
        </is>
      </c>
      <c r="AA385" t="inlineStr">
        <is>
          <t>floor area of a building or part of a building, where energy is used to condition the indoor climate</t>
        </is>
      </c>
      <c r="AB385" t="inlineStr">
        <is>
          <t/>
        </is>
      </c>
      <c r="AC385" t="inlineStr">
        <is>
          <t/>
        </is>
      </c>
      <c r="AD385" t="inlineStr">
        <is>
          <t/>
        </is>
      </c>
      <c r="AE385" t="inlineStr">
        <is>
          <t/>
        </is>
      </c>
      <c r="AF385" s="2" t="inlineStr">
        <is>
          <t>kasulik üldpõrandapind</t>
        </is>
      </c>
      <c r="AG385" s="2" t="inlineStr">
        <is>
          <t>3</t>
        </is>
      </c>
      <c r="AH385" s="2" t="inlineStr">
        <is>
          <t/>
        </is>
      </c>
      <c r="AI385" t="inlineStr">
        <is>
          <t>hoone köetav pind, mis on hoone kõigi nende ruumide suletud netopindade summa, mille ruumiõhu kvaliteedi tagamiseks, sealhulgas temperatuuri hoidmiseks, tõstmiseks või langetamiseks, kasutatakse energiat</t>
        </is>
      </c>
      <c r="AJ385" t="inlineStr">
        <is>
          <t/>
        </is>
      </c>
      <c r="AK385" t="inlineStr">
        <is>
          <t/>
        </is>
      </c>
      <c r="AL385" t="inlineStr">
        <is>
          <t/>
        </is>
      </c>
      <c r="AM385" t="inlineStr">
        <is>
          <t/>
        </is>
      </c>
      <c r="AN385" s="2" t="inlineStr">
        <is>
          <t>surface au sol utile totale</t>
        </is>
      </c>
      <c r="AO385" s="2" t="inlineStr">
        <is>
          <t>3</t>
        </is>
      </c>
      <c r="AP385" s="2" t="inlineStr">
        <is>
          <t/>
        </is>
      </c>
      <c r="AQ385" t="inlineStr">
        <is>
          <t/>
        </is>
      </c>
      <c r="AR385" t="inlineStr">
        <is>
          <t/>
        </is>
      </c>
      <c r="AS385" t="inlineStr">
        <is>
          <t/>
        </is>
      </c>
      <c r="AT385" t="inlineStr">
        <is>
          <t/>
        </is>
      </c>
      <c r="AU385" t="inlineStr">
        <is>
          <t/>
        </is>
      </c>
      <c r="AV385" t="inlineStr">
        <is>
          <t/>
        </is>
      </c>
      <c r="AW385" t="inlineStr">
        <is>
          <t/>
        </is>
      </c>
      <c r="AX385" t="inlineStr">
        <is>
          <t/>
        </is>
      </c>
      <c r="AY385" t="inlineStr">
        <is>
          <t/>
        </is>
      </c>
      <c r="AZ385" s="2" t="inlineStr">
        <is>
          <t>összes hasznos alapterület</t>
        </is>
      </c>
      <c r="BA385" s="2" t="inlineStr">
        <is>
          <t>3</t>
        </is>
      </c>
      <c r="BB385" s="2" t="inlineStr">
        <is>
          <t/>
        </is>
      </c>
      <c r="BC385" t="inlineStr">
        <is>
          <t>egy épületnek vagy épületrésznek azon alapterülete, ahol energiát használnak a beltéri klíma szabályozására</t>
        </is>
      </c>
      <c r="BD385" t="inlineStr">
        <is>
          <t/>
        </is>
      </c>
      <c r="BE385" t="inlineStr">
        <is>
          <t/>
        </is>
      </c>
      <c r="BF385" t="inlineStr">
        <is>
          <t/>
        </is>
      </c>
      <c r="BG385" t="inlineStr">
        <is>
          <t/>
        </is>
      </c>
      <c r="BH385" t="inlineStr">
        <is>
          <t/>
        </is>
      </c>
      <c r="BI385" t="inlineStr">
        <is>
          <t/>
        </is>
      </c>
      <c r="BJ385" t="inlineStr">
        <is>
          <t/>
        </is>
      </c>
      <c r="BK385" t="inlineStr">
        <is>
          <t/>
        </is>
      </c>
      <c r="BL385" t="inlineStr">
        <is>
          <t/>
        </is>
      </c>
      <c r="BM385" t="inlineStr">
        <is>
          <t/>
        </is>
      </c>
      <c r="BN385" t="inlineStr">
        <is>
          <t/>
        </is>
      </c>
      <c r="BO385" t="inlineStr">
        <is>
          <t/>
        </is>
      </c>
      <c r="BP385" t="inlineStr">
        <is>
          <t/>
        </is>
      </c>
      <c r="BQ385" t="inlineStr">
        <is>
          <t/>
        </is>
      </c>
      <c r="BR385" t="inlineStr">
        <is>
          <t/>
        </is>
      </c>
      <c r="BS385" t="inlineStr">
        <is>
          <t/>
        </is>
      </c>
      <c r="BT385" t="inlineStr">
        <is>
          <t/>
        </is>
      </c>
      <c r="BU385" t="inlineStr">
        <is>
          <t/>
        </is>
      </c>
      <c r="BV385" t="inlineStr">
        <is>
          <t/>
        </is>
      </c>
      <c r="BW385" t="inlineStr">
        <is>
          <t/>
        </is>
      </c>
      <c r="BX385" s="2" t="inlineStr">
        <is>
          <t>całkowita powierzchnia użytkowa</t>
        </is>
      </c>
      <c r="BY385" s="2" t="inlineStr">
        <is>
          <t>3</t>
        </is>
      </c>
      <c r="BZ385" s="2" t="inlineStr">
        <is>
          <t/>
        </is>
      </c>
      <c r="CA385" t="inlineStr">
        <is>
          <t>Powierzchnia pomieszczeń budynku lub części budynku, gdzie energia jest wykorzystywana do regulowania wewnętrznych warunków klimatycznych.</t>
        </is>
      </c>
      <c r="CB385" t="inlineStr">
        <is>
          <t/>
        </is>
      </c>
      <c r="CC385" t="inlineStr">
        <is>
          <t/>
        </is>
      </c>
      <c r="CD385" t="inlineStr">
        <is>
          <t/>
        </is>
      </c>
      <c r="CE385" t="inlineStr">
        <is>
          <t/>
        </is>
      </c>
      <c r="CF385" t="inlineStr">
        <is>
          <t/>
        </is>
      </c>
      <c r="CG385" t="inlineStr">
        <is>
          <t/>
        </is>
      </c>
      <c r="CH385" t="inlineStr">
        <is>
          <t/>
        </is>
      </c>
      <c r="CI385" t="inlineStr">
        <is>
          <t/>
        </is>
      </c>
      <c r="CJ385" t="inlineStr">
        <is>
          <t/>
        </is>
      </c>
      <c r="CK385" t="inlineStr">
        <is>
          <t/>
        </is>
      </c>
      <c r="CL385" t="inlineStr">
        <is>
          <t/>
        </is>
      </c>
      <c r="CM385" t="inlineStr">
        <is>
          <t/>
        </is>
      </c>
      <c r="CN385" s="2" t="inlineStr">
        <is>
          <t>skupna uporabna tlorisna površina</t>
        </is>
      </c>
      <c r="CO385" s="2" t="inlineStr">
        <is>
          <t>3</t>
        </is>
      </c>
      <c r="CP385" s="2" t="inlineStr">
        <is>
          <t/>
        </is>
      </c>
      <c r="CQ385" t="inlineStr">
        <is>
          <t>tlorisna površina stavbe ali dela stavbe, kjer se uporablja energija za klimatiziranje prostora</t>
        </is>
      </c>
      <c r="CR385" s="2" t="inlineStr">
        <is>
          <t>total användbar golvyta</t>
        </is>
      </c>
      <c r="CS385" s="2" t="inlineStr">
        <is>
          <t>3</t>
        </is>
      </c>
      <c r="CT385" s="2" t="inlineStr">
        <is>
          <t/>
        </is>
      </c>
      <c r="CU385" t="inlineStr">
        <is>
          <t>golvytan i en byggnad eller del av en byggnad där energi används för att påverka inomhusklimatet</t>
        </is>
      </c>
    </row>
    <row r="386">
      <c r="A386" s="1" t="str">
        <f>HYPERLINK("https://iate.europa.eu/entry/result/1668039/all", "1668039")</f>
        <v>1668039</v>
      </c>
      <c r="B386" t="inlineStr">
        <is>
          <t>SOCIAL QUESTIONS;INDUSTRY</t>
        </is>
      </c>
      <c r="C386" t="inlineStr">
        <is>
          <t>SOCIAL QUESTIONS|construction and town planning;INDUSTRY|building and public works</t>
        </is>
      </c>
      <c r="D386" s="2" t="inlineStr">
        <is>
          <t>интензивност на застрояване</t>
        </is>
      </c>
      <c r="E386" s="2" t="inlineStr">
        <is>
          <t>3</t>
        </is>
      </c>
      <c r="F386" s="2" t="inlineStr">
        <is>
          <t/>
        </is>
      </c>
      <c r="G386" t="inlineStr">
        <is>
          <t>отношението на разгънатата застроена площ към площта на урегулирания имот, изразено в абсолютно число; този показател може да се определя и общо за квартал, устройствена територия или зона, както и за части от тях</t>
        </is>
      </c>
      <c r="H386" t="inlineStr">
        <is>
          <t/>
        </is>
      </c>
      <c r="I386" t="inlineStr">
        <is>
          <t/>
        </is>
      </c>
      <c r="J386" t="inlineStr">
        <is>
          <t/>
        </is>
      </c>
      <c r="K386" t="inlineStr">
        <is>
          <t/>
        </is>
      </c>
      <c r="L386" s="2" t="inlineStr">
        <is>
          <t>bebyggelsesprocent|
udnyttelsesgrad</t>
        </is>
      </c>
      <c r="M386" s="2" t="inlineStr">
        <is>
          <t>3|
3</t>
        </is>
      </c>
      <c r="N386" s="2" t="inlineStr">
        <is>
          <t xml:space="preserve">|
</t>
        </is>
      </c>
      <c r="O386" t="inlineStr">
        <is>
          <t>etagearealets procentvise andel af grundstykkets areal</t>
        </is>
      </c>
      <c r="P386" s="2" t="inlineStr">
        <is>
          <t>Geschoßflächenzahl</t>
        </is>
      </c>
      <c r="Q386" s="2" t="inlineStr">
        <is>
          <t>3</t>
        </is>
      </c>
      <c r="R386" s="2" t="inlineStr">
        <is>
          <t/>
        </is>
      </c>
      <c r="S386" t="inlineStr">
        <is>
          <t>Verhältnis zwischen der Geschoßfläche eines Gebäudes und der Fläche des zugehörigen Grundstückes</t>
        </is>
      </c>
      <c r="T386" t="inlineStr">
        <is>
          <t/>
        </is>
      </c>
      <c r="U386" t="inlineStr">
        <is>
          <t/>
        </is>
      </c>
      <c r="V386" t="inlineStr">
        <is>
          <t/>
        </is>
      </c>
      <c r="W386" t="inlineStr">
        <is>
          <t/>
        </is>
      </c>
      <c r="X386" s="2" t="inlineStr">
        <is>
          <t>floor area ratio|
FSI|
FAR|
floor space index|
plot ratio|
site ratio</t>
        </is>
      </c>
      <c r="Y386" s="2" t="inlineStr">
        <is>
          <t>3|
1|
2|
1|
3|
3</t>
        </is>
      </c>
      <c r="Z386" s="2" t="inlineStr">
        <is>
          <t xml:space="preserve">|
|
|
|
preferred|
</t>
        </is>
      </c>
      <c r="AA386" t="inlineStr">
        <is>
          <t>ratio of the building floor area to the land area in a given territory</t>
        </is>
      </c>
      <c r="AB386" t="inlineStr">
        <is>
          <t/>
        </is>
      </c>
      <c r="AC386" t="inlineStr">
        <is>
          <t/>
        </is>
      </c>
      <c r="AD386" t="inlineStr">
        <is>
          <t/>
        </is>
      </c>
      <c r="AE386" t="inlineStr">
        <is>
          <t/>
        </is>
      </c>
      <c r="AF386" s="2" t="inlineStr">
        <is>
          <t>krundi hoonestustihedus</t>
        </is>
      </c>
      <c r="AG386" s="2" t="inlineStr">
        <is>
          <t>3</t>
        </is>
      </c>
      <c r="AH386" s="2" t="inlineStr">
        <is>
          <t/>
        </is>
      </c>
      <c r="AI386" t="inlineStr">
        <is>
          <t>krundil asuva hoone põrandapinna suhe krundi pindalasse</t>
        </is>
      </c>
      <c r="AJ386" s="2" t="inlineStr">
        <is>
          <t>rakennustehokkuus</t>
        </is>
      </c>
      <c r="AK386" s="2" t="inlineStr">
        <is>
          <t>3</t>
        </is>
      </c>
      <c r="AL386" s="2" t="inlineStr">
        <is>
          <t/>
        </is>
      </c>
      <c r="AM386" t="inlineStr">
        <is>
          <t>rakennuksen pinta-alan ja maa-alueen pinta-alan suhde tietyllä alueella</t>
        </is>
      </c>
      <c r="AN386" s="2" t="inlineStr">
        <is>
          <t>COS|
coefficient d'occupation du sol</t>
        </is>
      </c>
      <c r="AO386" s="2" t="inlineStr">
        <is>
          <t>3|
3</t>
        </is>
      </c>
      <c r="AP386" s="2" t="inlineStr">
        <is>
          <t xml:space="preserve">|
</t>
        </is>
      </c>
      <c r="AQ386" t="inlineStr">
        <is>
          <t>coefficient qui s'applique à la surface d'une parcelle, d'un îlot, en vue de définir le nombre de mètres carrés de planchers hors oeuvre constructibles pour une ou des constructions à édifier</t>
        </is>
      </c>
      <c r="AR386" t="inlineStr">
        <is>
          <t/>
        </is>
      </c>
      <c r="AS386" t="inlineStr">
        <is>
          <t/>
        </is>
      </c>
      <c r="AT386" t="inlineStr">
        <is>
          <t/>
        </is>
      </c>
      <c r="AU386" t="inlineStr">
        <is>
          <t/>
        </is>
      </c>
      <c r="AV386" t="inlineStr">
        <is>
          <t/>
        </is>
      </c>
      <c r="AW386" t="inlineStr">
        <is>
          <t/>
        </is>
      </c>
      <c r="AX386" t="inlineStr">
        <is>
          <t/>
        </is>
      </c>
      <c r="AY386" t="inlineStr">
        <is>
          <t/>
        </is>
      </c>
      <c r="AZ386" s="2" t="inlineStr">
        <is>
          <t>beépítettségi arány</t>
        </is>
      </c>
      <c r="BA386" s="2" t="inlineStr">
        <is>
          <t>3</t>
        </is>
      </c>
      <c r="BB386" s="2" t="inlineStr">
        <is>
          <t/>
        </is>
      </c>
      <c r="BC386" t="inlineStr">
        <is>
          <t>egy adott területen az épület alapterületének és a telek területének aránya</t>
        </is>
      </c>
      <c r="BD386" s="2" t="inlineStr">
        <is>
          <t>coefficiente d'edificazione|
indice di superficie dei piani di un edificio</t>
        </is>
      </c>
      <c r="BE386" s="2" t="inlineStr">
        <is>
          <t>3|
3</t>
        </is>
      </c>
      <c r="BF386" s="2" t="inlineStr">
        <is>
          <t xml:space="preserve">|
</t>
        </is>
      </c>
      <c r="BG386" t="inlineStr">
        <is>
          <t/>
        </is>
      </c>
      <c r="BH386" t="inlineStr">
        <is>
          <t/>
        </is>
      </c>
      <c r="BI386" t="inlineStr">
        <is>
          <t/>
        </is>
      </c>
      <c r="BJ386" t="inlineStr">
        <is>
          <t/>
        </is>
      </c>
      <c r="BK386" t="inlineStr">
        <is>
          <t/>
        </is>
      </c>
      <c r="BL386" t="inlineStr">
        <is>
          <t/>
        </is>
      </c>
      <c r="BM386" t="inlineStr">
        <is>
          <t/>
        </is>
      </c>
      <c r="BN386" t="inlineStr">
        <is>
          <t/>
        </is>
      </c>
      <c r="BO386" t="inlineStr">
        <is>
          <t/>
        </is>
      </c>
      <c r="BP386" t="inlineStr">
        <is>
          <t/>
        </is>
      </c>
      <c r="BQ386" t="inlineStr">
        <is>
          <t/>
        </is>
      </c>
      <c r="BR386" t="inlineStr">
        <is>
          <t/>
        </is>
      </c>
      <c r="BS386" t="inlineStr">
        <is>
          <t/>
        </is>
      </c>
      <c r="BT386" s="2" t="inlineStr">
        <is>
          <t>floor space index</t>
        </is>
      </c>
      <c r="BU386" s="2" t="inlineStr">
        <is>
          <t>3</t>
        </is>
      </c>
      <c r="BV386" s="2" t="inlineStr">
        <is>
          <t/>
        </is>
      </c>
      <c r="BW386" t="inlineStr">
        <is>
          <t>verhouding tussen het totale vloeroppervlak van een gebouw en het grondoppervlak van het bouwperceel</t>
        </is>
      </c>
      <c r="BX386" s="2" t="inlineStr">
        <is>
          <t>wskaźnik intensywności zabudowy</t>
        </is>
      </c>
      <c r="BY386" s="2" t="inlineStr">
        <is>
          <t>3</t>
        </is>
      </c>
      <c r="BZ386" s="2" t="inlineStr">
        <is>
          <t/>
        </is>
      </c>
      <c r="CA386" t="inlineStr">
        <is>
          <t>Stosunek powierzchni budynków do powierzchni gruntu na danym terenie.</t>
        </is>
      </c>
      <c r="CB386" s="2" t="inlineStr">
        <is>
          <t>coeficiente de ocupação do solo|
COS</t>
        </is>
      </c>
      <c r="CC386" s="2" t="inlineStr">
        <is>
          <t>3|
3</t>
        </is>
      </c>
      <c r="CD386" s="2" t="inlineStr">
        <is>
          <t xml:space="preserve">|
</t>
        </is>
      </c>
      <c r="CE386" t="inlineStr">
        <is>
          <t>Quociente entre a área total de construção e a área urbanizável.</t>
        </is>
      </c>
      <c r="CF386" s="2" t="inlineStr">
        <is>
          <t>coeficient de utilizare a terenului|
CUT</t>
        </is>
      </c>
      <c r="CG386" s="2" t="inlineStr">
        <is>
          <t>3|
2</t>
        </is>
      </c>
      <c r="CH386" s="2" t="inlineStr">
        <is>
          <t xml:space="preserve">|
</t>
        </is>
      </c>
      <c r="CI386" t="inlineStr">
        <is>
          <t>coeficient care exprimă raportul dintre Suprafața Construită Desfășurată a tuturor nivelurilor și suprafața terenului</t>
        </is>
      </c>
      <c r="CJ386" t="inlineStr">
        <is>
          <t/>
        </is>
      </c>
      <c r="CK386" t="inlineStr">
        <is>
          <t/>
        </is>
      </c>
      <c r="CL386" t="inlineStr">
        <is>
          <t/>
        </is>
      </c>
      <c r="CM386" t="inlineStr">
        <is>
          <t/>
        </is>
      </c>
      <c r="CN386" s="2" t="inlineStr">
        <is>
          <t>indeks pozidanosti</t>
        </is>
      </c>
      <c r="CO386" s="2" t="inlineStr">
        <is>
          <t>3</t>
        </is>
      </c>
      <c r="CP386" s="2" t="inlineStr">
        <is>
          <t/>
        </is>
      </c>
      <c r="CQ386" t="inlineStr">
        <is>
          <t>razmerje med tlorisno površino stavb in površino zemljišč na določenem ozemlju</t>
        </is>
      </c>
      <c r="CR386" t="inlineStr">
        <is>
          <t/>
        </is>
      </c>
      <c r="CS386" t="inlineStr">
        <is>
          <t/>
        </is>
      </c>
      <c r="CT386" t="inlineStr">
        <is>
          <t/>
        </is>
      </c>
      <c r="CU386" t="inlineStr">
        <is>
          <t/>
        </is>
      </c>
    </row>
    <row r="387">
      <c r="A387" s="1" t="str">
        <f>HYPERLINK("https://iate.europa.eu/entry/result/3507943/all", "3507943")</f>
        <v>3507943</v>
      </c>
      <c r="B387" t="inlineStr">
        <is>
          <t>ENVIRONMENT;INTERNATIONAL RELATIONS</t>
        </is>
      </c>
      <c r="C387" t="inlineStr">
        <is>
          <t>ENVIRONMENT|environmental policy|climate change policy;INTERNATIONAL RELATIONS|international affairs|international instrument|international convention|UN convention|UN Framework Convention on Climate Change|Kyoto Protocol</t>
        </is>
      </c>
      <c r="D387" s="2" t="inlineStr">
        <is>
          <t>годишна инвентаризация на емисиите на парникови газове в ЕС</t>
        </is>
      </c>
      <c r="E387" s="2" t="inlineStr">
        <is>
          <t>3</t>
        </is>
      </c>
      <c r="F387" s="2" t="inlineStr">
        <is>
          <t/>
        </is>
      </c>
      <c r="G387" t="inlineStr">
        <is>
          <t/>
        </is>
      </c>
      <c r="H387" s="2" t="inlineStr">
        <is>
          <t>inventura skleníkových plynů ve Společenství</t>
        </is>
      </c>
      <c r="I387" s="2" t="inlineStr">
        <is>
          <t>2</t>
        </is>
      </c>
      <c r="J387" s="2" t="inlineStr">
        <is>
          <t/>
        </is>
      </c>
      <c r="K387" t="inlineStr">
        <is>
          <t/>
        </is>
      </c>
      <c r="L387" s="2" t="inlineStr">
        <is>
          <t>fællesskabsopgørelse over drivhusgasser|
Fællesskabets opgørelse over drivhusgasser</t>
        </is>
      </c>
      <c r="M387" s="2" t="inlineStr">
        <is>
          <t>4|
4</t>
        </is>
      </c>
      <c r="N387" s="2" t="inlineStr">
        <is>
          <t xml:space="preserve">|
</t>
        </is>
      </c>
      <c r="O387" t="inlineStr">
        <is>
          <t/>
        </is>
      </c>
      <c r="P387" s="2" t="inlineStr">
        <is>
          <t>EU-Treibhausgasinventar|
jährliches Treibhausgasinventar der Europäischen Union</t>
        </is>
      </c>
      <c r="Q387" s="2" t="inlineStr">
        <is>
          <t>3|
2</t>
        </is>
      </c>
      <c r="R387" s="2" t="inlineStr">
        <is>
          <t xml:space="preserve">|
</t>
        </is>
      </c>
      <c r="S387" t="inlineStr">
        <is>
          <t>Gesamtverzeichnis der anthropogenen Emissionen aller nicht durch das Montrealer Protokoll geregelten Treibhausgase aus Quellen und des Abbaus solcher Gase durch Senken für die Europäische Union</t>
        </is>
      </c>
      <c r="T387" s="2" t="inlineStr">
        <is>
          <t>ενωσιακή απογραφή των αερίων θερμοκηπίου</t>
        </is>
      </c>
      <c r="U387" s="2" t="inlineStr">
        <is>
          <t>3</t>
        </is>
      </c>
      <c r="V387" s="2" t="inlineStr">
        <is>
          <t/>
        </is>
      </c>
      <c r="W387" t="inlineStr">
        <is>
          <t/>
        </is>
      </c>
      <c r="X387" s="2" t="inlineStr">
        <is>
          <t>Annual European Union greenhouse gas inventory|
Community GHG inventory|
Annual European Union GGI|
EU UNFCCC inventory|
Community greenhouse gas inventory|
Union greenhouse gas inventory|
Union inventory</t>
        </is>
      </c>
      <c r="Y387" s="2" t="inlineStr">
        <is>
          <t>3|
1|
1|
3|
3|
3|
3</t>
        </is>
      </c>
      <c r="Z387" s="2" t="inlineStr">
        <is>
          <t xml:space="preserve">|
|
|
|
obsolete|
|
</t>
        </is>
      </c>
      <c r="AA387" t="inlineStr">
        <is>
          <t>EC inventory of anthropogenic emissions by sources and removals by sinks of greenhouse gases not controlled by the Montreal Protocol, to be submitted, under Art. 4(1) and 12 of the UN Framework Convention on Climate Change [&lt;a href="/entry/result/843910/all" id="ENTRY_TO_ENTRY_CONVERTER" target="_blank"&gt;IATE:843910&lt;/a&gt; ], by each Party to that Convention</t>
        </is>
      </c>
      <c r="AB387" s="2" t="inlineStr">
        <is>
          <t>inventario anual de los gases de efecto invernadero en la Unión Europea|
inventario anual de gases de efecto invernadero de la Unión</t>
        </is>
      </c>
      <c r="AC387" s="2" t="inlineStr">
        <is>
          <t>2|
3</t>
        </is>
      </c>
      <c r="AD387" s="2" t="inlineStr">
        <is>
          <t xml:space="preserve">|
</t>
        </is>
      </c>
      <c r="AE387" t="inlineStr">
        <is>
          <t>La Convención Marco sobre el Cambio Climático &lt;a href="/entry/result/843910/all" id="ENTRY_TO_ENTRY_CONVERTER" target="_blank"&gt;IATE:843910&lt;/a&gt; exige la elaboración de inventarios nacionales de las emisiones de gases de efecto invernadero &lt;a href="/entry/result/902753/all" id="ENTRY_TO_ENTRY_CONVERTER" target="_blank"&gt;IATE:902753&lt;/a&gt; ; la CE ha decidido acogerse al art. 4 del Protocolo de Kyoto &lt;a href="/entry/result/906420/all" id="ENTRY_TO_ENTRY_CONVERTER" target="_blank"&gt;IATE:906420&lt;/a&gt; , que permite a las Partes del Protocolo cumplir conjuntamente sus compromisos de limitación y reducción de emisiones, elaborando un inventario de las emisiones a escala comunitaria (que se basará a su vez en los inventarios nacionales).</t>
        </is>
      </c>
      <c r="AF387" s="2" t="inlineStr">
        <is>
          <t>iga-aastane Euroopa Liidu kasvuhoonegaaside inventuur|
iga-aastased Euroopa Liidu kasvuhoonegaaside inventuuriandmed</t>
        </is>
      </c>
      <c r="AG387" s="2" t="inlineStr">
        <is>
          <t>3|
3</t>
        </is>
      </c>
      <c r="AH387" s="2" t="inlineStr">
        <is>
          <t xml:space="preserve">preferred|
</t>
        </is>
      </c>
      <c r="AI387" t="inlineStr">
        <is>
          <t>Euroopa Liidu poolt koostöös liikmesriikidega koostatav iga-aastane ülevaade, milles käsitletakse Montreali protokolliga reguleerimata inimtekkeliste kasvuhoonegaaside heitkoguseid ja neeldajates seotud gaaside kogused, mille peab Ühinenud Rahvaste Organisatsiooni kliimamuutuste raamkonventsiooni kohaselt esitama iga kõnealuse konventsiooni osaline</t>
        </is>
      </c>
      <c r="AJ387" s="2" t="inlineStr">
        <is>
          <t>unionin kasvihuonekaasuinventaario|
unionin inventaario|
vuotuinen Euroopan unionin kasvihuonekaasuinventaario</t>
        </is>
      </c>
      <c r="AK387" s="2" t="inlineStr">
        <is>
          <t>3|
3|
3</t>
        </is>
      </c>
      <c r="AL387" s="2" t="inlineStr">
        <is>
          <t xml:space="preserve">|
|
</t>
        </is>
      </c>
      <c r="AM387" t="inlineStr">
        <is>
          <t>selvitys, joka sopimuspuolen [yhteisön] on toimitettava sopimuspuolten konferenssille ihmisen toiminnan aiheuttamista kaikkien muiden kuin Montrealin pöytäkirjan sääntelemien kasvihuonekaasujen päästöistä ja nielujen aikaansaamista poistumista</t>
        </is>
      </c>
      <c r="AN387" s="2" t="inlineStr">
        <is>
          <t>inventaire annuel des émissions de gaz à effet de serre de l'Union européenne</t>
        </is>
      </c>
      <c r="AO387" s="2" t="inlineStr">
        <is>
          <t>3</t>
        </is>
      </c>
      <c r="AP387" s="2" t="inlineStr">
        <is>
          <t/>
        </is>
      </c>
      <c r="AQ387" t="inlineStr">
        <is>
          <t>inventaire annuel des gaz à effet de serre émis au sein de l'Union européenne, établi conformément aux articles 4 et 12 de la Convention-cadre des Nations unies sur les changements climatiques</t>
        </is>
      </c>
      <c r="AR387" s="2" t="inlineStr">
        <is>
          <t>fardal bliantúil gás ceaptha teasa an Aontais Eorpaigh|
fardal gás ceaptha teasa an Aontais|
fardal UNFCCC an Aontais</t>
        </is>
      </c>
      <c r="AS387" s="2" t="inlineStr">
        <is>
          <t>3|
3|
3</t>
        </is>
      </c>
      <c r="AT387" s="2" t="inlineStr">
        <is>
          <t xml:space="preserve">|
|
</t>
        </is>
      </c>
      <c r="AU387" t="inlineStr">
        <is>
          <t/>
        </is>
      </c>
      <c r="AV387" t="inlineStr">
        <is>
          <t/>
        </is>
      </c>
      <c r="AW387" t="inlineStr">
        <is>
          <t/>
        </is>
      </c>
      <c r="AX387" t="inlineStr">
        <is>
          <t/>
        </is>
      </c>
      <c r="AY387" t="inlineStr">
        <is>
          <t/>
        </is>
      </c>
      <c r="AZ387" s="2" t="inlineStr">
        <is>
          <t>az üvegházhatású gázok uniós jegyzéke|
az üvegházhatású gázok éves uniós jegyzéke|
uniós jegyzék</t>
        </is>
      </c>
      <c r="BA387" s="2" t="inlineStr">
        <is>
          <t>3|
3|
3</t>
        </is>
      </c>
      <c r="BB387" s="2" t="inlineStr">
        <is>
          <t xml:space="preserve">|
|
</t>
        </is>
      </c>
      <c r="BC387" t="inlineStr">
        <is>
          <t>az Unió által a tagállamokkal együttműködve, az üvegházhatást okozó gázokról évente összeállított nyilvántartás</t>
        </is>
      </c>
      <c r="BD387" s="2" t="inlineStr">
        <is>
          <t>inventario comunitario dei gas a effetto serra</t>
        </is>
      </c>
      <c r="BE387" s="2" t="inlineStr">
        <is>
          <t>3</t>
        </is>
      </c>
      <c r="BF387" s="2" t="inlineStr">
        <is>
          <t/>
        </is>
      </c>
      <c r="BG387" t="inlineStr">
        <is>
          <t>inventario CE delle emissioni, causate dall'uomo, suddivise per fonti e delle eliminazioni suddivise per pozzi di tutti i gas ad effetto serra non inclusi nel protocollo di Montreal da compilare ai sensi degli artt. 4.1. e 12 della Convenzione quadro delle Nazioni Unite sui cambiamenti climatici</t>
        </is>
      </c>
      <c r="BH387" s="2" t="inlineStr">
        <is>
          <t>metinis Europos Sąjungos šiltnamio efektą sukeliančių dujų inventorius</t>
        </is>
      </c>
      <c r="BI387" s="2" t="inlineStr">
        <is>
          <t>3</t>
        </is>
      </c>
      <c r="BJ387" s="2" t="inlineStr">
        <is>
          <t/>
        </is>
      </c>
      <c r="BK387" t="inlineStr">
        <is>
          <t>metinis EB rengiamas ir JTBKKK sekretoriatui teikiamas EB šiltnamio efektą sukeliančių dujų sąvadas, kuriame nurodomos dujų rūšys ir šaltiniai (pramonė, žemės ūkis etc.)</t>
        </is>
      </c>
      <c r="BL387" s="2" t="inlineStr">
        <is>
          <t>Eiropas Savienības siltumnīcefekta gāzu emisiju gada pārskats|
Savienības siltumnīcefekta gāzu inventarizācijas pārskats</t>
        </is>
      </c>
      <c r="BM387" s="2" t="inlineStr">
        <is>
          <t>2|
3</t>
        </is>
      </c>
      <c r="BN387" s="2" t="inlineStr">
        <is>
          <t xml:space="preserve">|
</t>
        </is>
      </c>
      <c r="BO387" t="inlineStr">
        <is>
          <t>ES mēroga pārskats par visu to siltumnīcefekta gāzu antropogēnajām emisijām pa avotiem un to uztveršanu piesaistītājsistēmās, kuras nekontrolē ar Monreālas protokolu. Saskaņā ar Vispārējās konvencijas par klimata pārmaiņām 4. panta 1. punktu un 12. pantu, šādu pārskatu iesniedz katra Konvencijas dalībvalsts.</t>
        </is>
      </c>
      <c r="BP387" s="2" t="inlineStr">
        <is>
          <t>inventarju Komunitarju tal-gassijiet b'effett ta' serra</t>
        </is>
      </c>
      <c r="BQ387" s="2" t="inlineStr">
        <is>
          <t>3</t>
        </is>
      </c>
      <c r="BR387" s="2" t="inlineStr">
        <is>
          <t/>
        </is>
      </c>
      <c r="BS387" t="inlineStr">
        <is>
          <t>"Il-Kummissjoni għandha, b’kooperazzjoni mal-Istati Membri, ta’ kull sena tagħmel inventarju ta’ gass tas-serra tal-Komunità u rapport ta’ inventarju ta’ gass serra tal-Komunità u tiċċirkolahom fil-forma ta’ abbozz lill-Istati Membri sat-28 ta’ Frar, u tippubblikahom u tissottomettihom lis-Segretarjat tal-UNFCCC sal-15 ta’ April kull sena."</t>
        </is>
      </c>
      <c r="BT387" s="2" t="inlineStr">
        <is>
          <t>jaarlijkse communautaire broeikasgasinventaris</t>
        </is>
      </c>
      <c r="BU387" s="2" t="inlineStr">
        <is>
          <t>3</t>
        </is>
      </c>
      <c r="BV387" s="2" t="inlineStr">
        <is>
          <t/>
        </is>
      </c>
      <c r="BW387" t="inlineStr">
        <is>
          <t>een door de Commissie opgesteld overzicht van de nationale inventarisaties van de lidstaten van antropogene emissies per bron en verwijderingen per put van alle broeikasgassen die niet vallen onder het Protocol van Montreal betreffende stoffen die de ozonlaag afbreken</t>
        </is>
      </c>
      <c r="BX387" s="2" t="inlineStr">
        <is>
          <t>unijny wykaz do celów Ramowej konwencji Narodów Zjednoczonych w sprawie zmian klimatu|
unijny wykaz|
unijny wykaz gazów cieplarnianych|
roczny wykaz gazów cieplarnianych w Unii Europejskiej</t>
        </is>
      </c>
      <c r="BY387" s="2" t="inlineStr">
        <is>
          <t>2|
3|
3|
3</t>
        </is>
      </c>
      <c r="BZ387" s="2" t="inlineStr">
        <is>
          <t xml:space="preserve">|
|
|
</t>
        </is>
      </c>
      <c r="CA387" t="inlineStr">
        <is>
          <t>zbiór unijnych danych statystycznych odnoszących się do antropogenicznych emisji wszystkich gazów cieplarnianych według ich źródeł oraz usuwania przez pochłaniacze, nieobjętych kontrolą przez protokół montrealski</t>
        </is>
      </c>
      <c r="CB387" s="2" t="inlineStr">
        <is>
          <t>inventário dos gases com efeito de estufa da União|
inventário da União|
inventário anual dos gases com efeito de estufa da União Europeia</t>
        </is>
      </c>
      <c r="CC387" s="2" t="inlineStr">
        <is>
          <t>3|
3|
3</t>
        </is>
      </c>
      <c r="CD387" s="2" t="inlineStr">
        <is>
          <t xml:space="preserve">|
|
</t>
        </is>
      </c>
      <c r="CE387" t="inlineStr">
        <is>
          <t/>
        </is>
      </c>
      <c r="CF387" s="2" t="inlineStr">
        <is>
          <t>inventar anual al gazelor cu efect de seră al UE</t>
        </is>
      </c>
      <c r="CG387" s="2" t="inlineStr">
        <is>
          <t>3</t>
        </is>
      </c>
      <c r="CH387" s="2" t="inlineStr">
        <is>
          <t/>
        </is>
      </c>
      <c r="CI387" t="inlineStr">
        <is>
          <t>Inventar în cadrul CE al emisiilor antropice prin surse și al absorbțiilor prin absorbanți ale tuturor gazelor cu efect de seră nereglementate de Protocolul de la Montreal, care trebuie înaintat de către toate părțile la convenție în conformitate cu articolul 4 și 12 al Convenției-cadru a ONU privind schimbările climatice.</t>
        </is>
      </c>
      <c r="CJ387" s="2" t="inlineStr">
        <is>
          <t>ročná inventúra skleníkových plynov v Únii</t>
        </is>
      </c>
      <c r="CK387" s="2" t="inlineStr">
        <is>
          <t>3</t>
        </is>
      </c>
      <c r="CL387" s="2" t="inlineStr">
        <is>
          <t/>
        </is>
      </c>
      <c r="CM387" t="inlineStr">
        <is>
          <t>súpis stavu
emisií, ktorý každoročne predkladá Európska únia podľa &lt;a href="https://iate.europa.eu/entry/result/843910/sk" target="_blank"&gt;Rámcového dohovoru OSN o zmene klímy&lt;/a&gt; (článku 4 ods. 1 a článku 12), týka sa
antropogénnych emisií skleníkových plynov, na ktoré sa nevzťahuje &lt;a href="https://iate.europa.eu/entry/result/775500/sk" target="_blank"&gt;Montrealský protokol, &lt;/a&gt;a je výsledkom sledovania hlavných zdrojov emisií, ako aj
ich hlavných odstraňovaní záchytmi</t>
        </is>
      </c>
      <c r="CN387" s="2" t="inlineStr">
        <is>
          <t>evidenca Unije|
evidenca toplogrednih plinov Unije|
seznam emisij toplogrednih plinov v Skupnosti</t>
        </is>
      </c>
      <c r="CO387" s="2" t="inlineStr">
        <is>
          <t>3|
3|
3</t>
        </is>
      </c>
      <c r="CP387" s="2" t="inlineStr">
        <is>
          <t xml:space="preserve">|
|
</t>
        </is>
      </c>
      <c r="CQ387" t="inlineStr">
        <is>
          <t/>
        </is>
      </c>
      <c r="CR387" s="2" t="inlineStr">
        <is>
          <t>gemenskapens inventering av växthusgaser</t>
        </is>
      </c>
      <c r="CS387" s="2" t="inlineStr">
        <is>
          <t>3</t>
        </is>
      </c>
      <c r="CT387" s="2" t="inlineStr">
        <is>
          <t/>
        </is>
      </c>
      <c r="CU387" t="inlineStr">
        <is>
          <t/>
        </is>
      </c>
    </row>
    <row r="388">
      <c r="A388" s="1" t="str">
        <f>HYPERLINK("https://iate.europa.eu/entry/result/3548285/all", "3548285")</f>
        <v>3548285</v>
      </c>
      <c r="B388" t="inlineStr">
        <is>
          <t>ENVIRONMENT</t>
        </is>
      </c>
      <c r="C388" t="inlineStr">
        <is>
          <t>ENVIRONMENT|environmental policy;ENVIRONMENT|environmental policy|climate change policy|reduction of gas emissions;ENVIRONMENT|deterioration of the environment|nuisance|pollutant|atmospheric pollutant|greenhouse gas</t>
        </is>
      </c>
      <c r="D388" t="inlineStr">
        <is>
          <t/>
        </is>
      </c>
      <c r="E388" t="inlineStr">
        <is>
          <t/>
        </is>
      </c>
      <c r="F388" t="inlineStr">
        <is>
          <t/>
        </is>
      </c>
      <c r="G388" t="inlineStr">
        <is>
          <t/>
        </is>
      </c>
      <c r="H388" t="inlineStr">
        <is>
          <t/>
        </is>
      </c>
      <c r="I388" t="inlineStr">
        <is>
          <t/>
        </is>
      </c>
      <c r="J388" t="inlineStr">
        <is>
          <t/>
        </is>
      </c>
      <c r="K388" t="inlineStr">
        <is>
          <t/>
        </is>
      </c>
      <c r="L388" s="2" t="inlineStr">
        <is>
          <t>nettoemission|
nettoudledning</t>
        </is>
      </c>
      <c r="M388" s="2" t="inlineStr">
        <is>
          <t>3|
3</t>
        </is>
      </c>
      <c r="N388" s="2" t="inlineStr">
        <is>
          <t xml:space="preserve">|
</t>
        </is>
      </c>
      <c r="O388" t="inlineStr">
        <is>
          <t/>
        </is>
      </c>
      <c r="P388" t="inlineStr">
        <is>
          <t/>
        </is>
      </c>
      <c r="Q388" t="inlineStr">
        <is>
          <t/>
        </is>
      </c>
      <c r="R388" t="inlineStr">
        <is>
          <t/>
        </is>
      </c>
      <c r="S388" t="inlineStr">
        <is>
          <t/>
        </is>
      </c>
      <c r="T388" s="2" t="inlineStr">
        <is>
          <t>καθαρές εκπομπές</t>
        </is>
      </c>
      <c r="U388" s="2" t="inlineStr">
        <is>
          <t>3</t>
        </is>
      </c>
      <c r="V388" s="2" t="inlineStr">
        <is>
          <t/>
        </is>
      </c>
      <c r="W388" t="inlineStr">
        <is>
          <t/>
        </is>
      </c>
      <c r="X388" s="2" t="inlineStr">
        <is>
          <t>net emissions of greenhouse gases|
net GHG emissions|
greenhouse gas net emissions|
net emission|
net emissions|
net GHG emission|
net greenhouse gas emissions</t>
        </is>
      </c>
      <c r="Y388" s="2" t="inlineStr">
        <is>
          <t>3|
3|
3|
1|
3|
1|
3</t>
        </is>
      </c>
      <c r="Z388" s="2" t="inlineStr">
        <is>
          <t xml:space="preserve">|
|
|
|
|
|
</t>
        </is>
      </c>
      <c r="AA388" t="inlineStr">
        <is>
          <t>emissions after deduction of &lt;a href="https://iate.europa.eu/entry/result/3541445/en" target="_blank"&gt;&lt;i&gt;removals&lt;/i&gt;&lt;/a&gt;</t>
        </is>
      </c>
      <c r="AB388" s="2" t="inlineStr">
        <is>
          <t>emisiones netas</t>
        </is>
      </c>
      <c r="AC388" s="2" t="inlineStr">
        <is>
          <t>3</t>
        </is>
      </c>
      <c r="AD388" s="2" t="inlineStr">
        <is>
          <t/>
        </is>
      </c>
      <c r="AE388" t="inlineStr">
        <is>
          <t>Diferencia
 entre las emisiones y absorciones de CO&lt;sub&gt;2&lt;/sub&gt; a la atmósfera.</t>
        </is>
      </c>
      <c r="AF388" s="2" t="inlineStr">
        <is>
          <t>netoheide|
heite netokogus</t>
        </is>
      </c>
      <c r="AG388" s="2" t="inlineStr">
        <is>
          <t>3|
3</t>
        </is>
      </c>
      <c r="AH388" s="2" t="inlineStr">
        <is>
          <t xml:space="preserve">|
</t>
        </is>
      </c>
      <c r="AI388" t="inlineStr">
        <is>
          <t/>
        </is>
      </c>
      <c r="AJ388" s="2" t="inlineStr">
        <is>
          <t>nettopäästöt</t>
        </is>
      </c>
      <c r="AK388" s="2" t="inlineStr">
        <is>
          <t>3</t>
        </is>
      </c>
      <c r="AL388" s="2" t="inlineStr">
        <is>
          <t/>
        </is>
      </c>
      <c r="AM388" t="inlineStr">
        <is>
          <t>päästöjen ja poistumien erotus</t>
        </is>
      </c>
      <c r="AN388" t="inlineStr">
        <is>
          <t/>
        </is>
      </c>
      <c r="AO388" t="inlineStr">
        <is>
          <t/>
        </is>
      </c>
      <c r="AP388" t="inlineStr">
        <is>
          <t/>
        </is>
      </c>
      <c r="AQ388" t="inlineStr">
        <is>
          <t/>
        </is>
      </c>
      <c r="AR388" s="2" t="inlineStr">
        <is>
          <t>glanastaíochtaí gás ceaptha teasa|
glanastaíochtaí|
glanastaíochtaí carbóin</t>
        </is>
      </c>
      <c r="AS388" s="2" t="inlineStr">
        <is>
          <t>3|
3|
3</t>
        </is>
      </c>
      <c r="AT388" s="2" t="inlineStr">
        <is>
          <t xml:space="preserve">|
|
</t>
        </is>
      </c>
      <c r="AU388" t="inlineStr">
        <is>
          <t>astaíochtaí iomlána CO2 lúide na hastaíochtaí CO2 a choisctear trí mheán linnte carbóin agus gníomhaíochtaí eile ionsúite carbóin</t>
        </is>
      </c>
      <c r="AV388" t="inlineStr">
        <is>
          <t/>
        </is>
      </c>
      <c r="AW388" t="inlineStr">
        <is>
          <t/>
        </is>
      </c>
      <c r="AX388" t="inlineStr">
        <is>
          <t/>
        </is>
      </c>
      <c r="AY388" t="inlineStr">
        <is>
          <t/>
        </is>
      </c>
      <c r="AZ388" s="2" t="inlineStr">
        <is>
          <t>nettó üvegházhatásúgáz-kibocsátás|
nettó kibocsátás</t>
        </is>
      </c>
      <c r="BA388" s="2" t="inlineStr">
        <is>
          <t>3|
3</t>
        </is>
      </c>
      <c r="BB388" s="2" t="inlineStr">
        <is>
          <t xml:space="preserve">|
</t>
        </is>
      </c>
      <c r="BC388" t="inlineStr">
        <is>
          <t>valamennyi üvegházhatást okozó gáz légköri szintjének az erdőkkel és a földhasználat megváltoztatásával kapcsolatos tevékenységek miatti változása</t>
        </is>
      </c>
      <c r="BD388" t="inlineStr">
        <is>
          <t/>
        </is>
      </c>
      <c r="BE388" t="inlineStr">
        <is>
          <t/>
        </is>
      </c>
      <c r="BF388" t="inlineStr">
        <is>
          <t/>
        </is>
      </c>
      <c r="BG388" t="inlineStr">
        <is>
          <t/>
        </is>
      </c>
      <c r="BH388" s="2" t="inlineStr">
        <is>
          <t>grynasis išmetamas šiltnamio efektą sukeliančių dujų kiekis</t>
        </is>
      </c>
      <c r="BI388" s="2" t="inlineStr">
        <is>
          <t>3</t>
        </is>
      </c>
      <c r="BJ388" s="2" t="inlineStr">
        <is>
          <t/>
        </is>
      </c>
      <c r="BK388" t="inlineStr">
        <is>
          <t/>
        </is>
      </c>
      <c r="BL388" t="inlineStr">
        <is>
          <t/>
        </is>
      </c>
      <c r="BM388" t="inlineStr">
        <is>
          <t/>
        </is>
      </c>
      <c r="BN388" t="inlineStr">
        <is>
          <t/>
        </is>
      </c>
      <c r="BO388" t="inlineStr">
        <is>
          <t/>
        </is>
      </c>
      <c r="BP388" t="inlineStr">
        <is>
          <t/>
        </is>
      </c>
      <c r="BQ388" t="inlineStr">
        <is>
          <t/>
        </is>
      </c>
      <c r="BR388" t="inlineStr">
        <is>
          <t/>
        </is>
      </c>
      <c r="BS388" t="inlineStr">
        <is>
          <t/>
        </is>
      </c>
      <c r="BT388" t="inlineStr">
        <is>
          <t/>
        </is>
      </c>
      <c r="BU388" t="inlineStr">
        <is>
          <t/>
        </is>
      </c>
      <c r="BV388" t="inlineStr">
        <is>
          <t/>
        </is>
      </c>
      <c r="BW388" t="inlineStr">
        <is>
          <t/>
        </is>
      </c>
      <c r="BX388" s="2" t="inlineStr">
        <is>
          <t>emisje netto|
emisje netto gazów cieplarnianych</t>
        </is>
      </c>
      <c r="BY388" s="2" t="inlineStr">
        <is>
          <t>3|
3</t>
        </is>
      </c>
      <c r="BZ388" s="2" t="inlineStr">
        <is>
          <t xml:space="preserve">|
</t>
        </is>
      </c>
      <c r="CA388" t="inlineStr">
        <is>
          <t>emisje po odliczeniu usuwania przez pochłaniacze</t>
        </is>
      </c>
      <c r="CB388" s="2" t="inlineStr">
        <is>
          <t>emissões líquidas de gases com efeito de estufa|
emissões líquidas</t>
        </is>
      </c>
      <c r="CC388" s="2" t="inlineStr">
        <is>
          <t>3|
3</t>
        </is>
      </c>
      <c r="CD388" s="2" t="inlineStr">
        <is>
          <t xml:space="preserve">|
</t>
        </is>
      </c>
      <c r="CE388" t="inlineStr">
        <is>
          <t>Emissões após dedução das&lt;a href="https://iate.europa.eu/entry/result/3541445/pt" target="_blank"&gt; remoções&lt;/a&gt;.</t>
        </is>
      </c>
      <c r="CF388" s="2" t="inlineStr">
        <is>
          <t>emisii nete</t>
        </is>
      </c>
      <c r="CG388" s="2" t="inlineStr">
        <is>
          <t>3</t>
        </is>
      </c>
      <c r="CH388" s="2" t="inlineStr">
        <is>
          <t/>
        </is>
      </c>
      <c r="CI388" t="inlineStr">
        <is>
          <t/>
        </is>
      </c>
      <c r="CJ388" s="2" t="inlineStr">
        <is>
          <t>čisté emisie</t>
        </is>
      </c>
      <c r="CK388" s="2" t="inlineStr">
        <is>
          <t>3</t>
        </is>
      </c>
      <c r="CL388" s="2" t="inlineStr">
        <is>
          <t/>
        </is>
      </c>
      <c r="CM388" t="inlineStr">
        <is>
          <t>súčet všetkých emisií zo zdrojov po odpočítaní všetkých &lt;a href="https://iate.europa.eu/entry/result/3541445/sk" target="_blank"&gt;odstraňovaní záchytmi&lt;/a&gt;</t>
        </is>
      </c>
      <c r="CN388" s="2" t="inlineStr">
        <is>
          <t>neto emisije toplogrednih plinov|
neto emisije TGP|
neto emisije</t>
        </is>
      </c>
      <c r="CO388" s="2" t="inlineStr">
        <is>
          <t>3|
3|
3</t>
        </is>
      </c>
      <c r="CP388" s="2" t="inlineStr">
        <is>
          <t xml:space="preserve">|
|
</t>
        </is>
      </c>
      <c r="CQ388" t="inlineStr">
        <is>
          <t>emisije, potem ko se odštejejo &lt;a href="https://iate.europa.eu/entry/result/3541445/sl" target="_blank"&gt;odvzemi&lt;/a&gt;</t>
        </is>
      </c>
      <c r="CR388" s="2" t="inlineStr">
        <is>
          <t>nettoutsläpp</t>
        </is>
      </c>
      <c r="CS388" s="2" t="inlineStr">
        <is>
          <t>3</t>
        </is>
      </c>
      <c r="CT388" s="2" t="inlineStr">
        <is>
          <t/>
        </is>
      </c>
      <c r="CU388" t="inlineStr">
        <is>
          <t>skillnad mellan utsläpp och upptag av växthusgaser i en särskild sektor, till exempel skogsbruk och markanvändning</t>
        </is>
      </c>
    </row>
    <row r="389">
      <c r="A389" s="1" t="str">
        <f>HYPERLINK("https://iate.europa.eu/entry/result/3619593/all", "3619593")</f>
        <v>3619593</v>
      </c>
      <c r="B389" t="inlineStr">
        <is>
          <t>ENERGY;ENVIRONMENT</t>
        </is>
      </c>
      <c r="C389" t="inlineStr">
        <is>
          <t>ENERGY|energy policy;ENVIRONMENT|environmental policy|climate change policy|adaptation to climate change</t>
        </is>
      </c>
      <c r="D389" s="2" t="inlineStr">
        <is>
          <t>икономии на енергия при крайното потребление</t>
        </is>
      </c>
      <c r="E389" s="2" t="inlineStr">
        <is>
          <t>3</t>
        </is>
      </c>
      <c r="F389" s="2" t="inlineStr">
        <is>
          <t/>
        </is>
      </c>
      <c r="G389" t="inlineStr">
        <is>
          <t/>
        </is>
      </c>
      <c r="H389" s="2" t="inlineStr">
        <is>
          <t>úspory energie v konečné spotřebě|
úspory v konečném využití energie</t>
        </is>
      </c>
      <c r="I389" s="2" t="inlineStr">
        <is>
          <t>3|
3</t>
        </is>
      </c>
      <c r="J389" s="2" t="inlineStr">
        <is>
          <t xml:space="preserve">preferred|
</t>
        </is>
      </c>
      <c r="K389" t="inlineStr">
        <is>
          <t/>
        </is>
      </c>
      <c r="L389" s="2" t="inlineStr">
        <is>
          <t>energibesparelser i slutanvendelserne</t>
        </is>
      </c>
      <c r="M389" s="2" t="inlineStr">
        <is>
          <t>3</t>
        </is>
      </c>
      <c r="N389" s="2" t="inlineStr">
        <is>
          <t/>
        </is>
      </c>
      <c r="O389" t="inlineStr">
        <is>
          <t>energibesparelser, der opnås i &lt;a href="https://iate.europa.eu/entry/result/3590407/da" target="_blank"&gt;slutanvendelsessektorer&lt;/a&gt; såsom bygninger,
industri og transport</t>
        </is>
      </c>
      <c r="P389" s="2" t="inlineStr">
        <is>
          <t>Endenergieeinsparungen</t>
        </is>
      </c>
      <c r="Q389" s="2" t="inlineStr">
        <is>
          <t>3</t>
        </is>
      </c>
      <c r="R389" s="2" t="inlineStr">
        <is>
          <t/>
        </is>
      </c>
      <c r="S389" t="inlineStr">
        <is>
          <t>Energieeinsparungen in &lt;a href="https://iate.europa.eu/entry/result/3590407/all" target="_blank"&gt;Endverbrauchssektoren&lt;/a&gt; wie dem Gebäudesektor, der Industrie und dem Verkehrssektor</t>
        </is>
      </c>
      <c r="T389" s="2" t="inlineStr">
        <is>
          <t>εξοικονόμηση ενέργειας κατά την τελική χρήση|
εξοικονόμηση ενέργειας στην τελική χρήση</t>
        </is>
      </c>
      <c r="U389" s="2" t="inlineStr">
        <is>
          <t>3|
3</t>
        </is>
      </c>
      <c r="V389" s="2" t="inlineStr">
        <is>
          <t>|
preferred</t>
        </is>
      </c>
      <c r="W389" t="inlineStr">
        <is>
          <t>εξοικονόμηση ενέργειας που επιτυγχάνεται σε &lt;a href="https://iate.europa.eu/entry/result/3590407/en-el" target="_blank"&gt;τομείς τελικής χρήσης&lt;/a&gt;, όπως κτίρια, βιομηχανία και μεταφορές</t>
        </is>
      </c>
      <c r="X389" s="2" t="inlineStr">
        <is>
          <t>end-use energy savings</t>
        </is>
      </c>
      <c r="Y389" s="2" t="inlineStr">
        <is>
          <t>3</t>
        </is>
      </c>
      <c r="Z389" s="2" t="inlineStr">
        <is>
          <t/>
        </is>
      </c>
      <c r="AA389" t="inlineStr">
        <is>
          <t>energy
 savings achieved in &lt;a href="https://iate.europa.eu/entry/result/3590407" target="_blank"&gt;end-use sectors&lt;/a&gt; such as buildings, industry and transport</t>
        </is>
      </c>
      <c r="AB389" s="2" t="inlineStr">
        <is>
          <t>ahorro de uso final de la energía</t>
        </is>
      </c>
      <c r="AC389" s="2" t="inlineStr">
        <is>
          <t>3</t>
        </is>
      </c>
      <c r="AD389" s="2" t="inlineStr">
        <is>
          <t/>
        </is>
      </c>
      <c r="AE389" t="inlineStr">
        <is>
          <t>Ahorro de energía logrado en los &lt;a href="https://iate.europa.eu/entry/result/3590407/es" target="_blank"&gt;sectores de uso final&lt;/a&gt;, como la industria, el transporte, los hogares, los servicios y la 
agricultura.</t>
        </is>
      </c>
      <c r="AF389" s="2" t="inlineStr">
        <is>
          <t>lõppkasutuse energiasääst</t>
        </is>
      </c>
      <c r="AG389" s="2" t="inlineStr">
        <is>
          <t>3</t>
        </is>
      </c>
      <c r="AH389" s="2" t="inlineStr">
        <is>
          <t/>
        </is>
      </c>
      <c r="AI389" t="inlineStr">
        <is>
          <t>&lt;i&gt;lõppkasutussektoris&lt;/i&gt; &lt;a href="/entry/result/3590407/all" id="ENTRY_TO_ENTRY_CONVERTER" target="_blank"&gt;IATE:3590407&lt;/a&gt; saavutatud energiasääst</t>
        </is>
      </c>
      <c r="AJ389" s="2" t="inlineStr">
        <is>
          <t>loppukäytön energiasäästöt</t>
        </is>
      </c>
      <c r="AK389" s="2" t="inlineStr">
        <is>
          <t>3</t>
        </is>
      </c>
      <c r="AL389" s="2" t="inlineStr">
        <is>
          <t/>
        </is>
      </c>
      <c r="AM389" t="inlineStr">
        <is>
          <t>energiansäästöt loppukäyttöaloilla, kuten rakennuksissa, teollisuudessa ja liikenteessä</t>
        </is>
      </c>
      <c r="AN389" s="2" t="inlineStr">
        <is>
          <t>économies d'énergie au stade de l'utilisation finale</t>
        </is>
      </c>
      <c r="AO389" s="2" t="inlineStr">
        <is>
          <t>3</t>
        </is>
      </c>
      <c r="AP389" s="2" t="inlineStr">
        <is>
          <t/>
        </is>
      </c>
      <c r="AQ389" t="inlineStr">
        <is>
          <t/>
        </is>
      </c>
      <c r="AR389" s="2" t="inlineStr">
        <is>
          <t>coigilteas fuinnimh críochúsáide|
coigilteas fuinnimh úsáide deiridh</t>
        </is>
      </c>
      <c r="AS389" s="2" t="inlineStr">
        <is>
          <t>3|
3</t>
        </is>
      </c>
      <c r="AT389" s="2" t="inlineStr">
        <is>
          <t xml:space="preserve">|
</t>
        </is>
      </c>
      <c r="AU389" t="inlineStr">
        <is>
          <t/>
        </is>
      </c>
      <c r="AV389" s="2" t="inlineStr">
        <is>
          <t>ušteda energije u krajnjoj potrošnji</t>
        </is>
      </c>
      <c r="AW389" s="2" t="inlineStr">
        <is>
          <t>3</t>
        </is>
      </c>
      <c r="AX389" s="2" t="inlineStr">
        <is>
          <t/>
        </is>
      </c>
      <c r="AY389" t="inlineStr">
        <is>
          <t/>
        </is>
      </c>
      <c r="AZ389" s="2" t="inlineStr">
        <is>
          <t>végfelhasználási energiamegtakarítás</t>
        </is>
      </c>
      <c r="BA389" s="2" t="inlineStr">
        <is>
          <t>3</t>
        </is>
      </c>
      <c r="BB389" s="2" t="inlineStr">
        <is>
          <t/>
        </is>
      </c>
      <c r="BC389" t="inlineStr">
        <is>
          <t/>
        </is>
      </c>
      <c r="BD389" s="2" t="inlineStr">
        <is>
          <t>risparmio energetico nell'uso finale</t>
        </is>
      </c>
      <c r="BE389" s="2" t="inlineStr">
        <is>
          <t>3</t>
        </is>
      </c>
      <c r="BF389" s="2" t="inlineStr">
        <is>
          <t/>
        </is>
      </c>
      <c r="BG389" t="inlineStr">
        <is>
          <t>risparmio energetico conseguito tra i consumatori finali di energia, ovvero industria, trasporti, famiglie, servizi pubblici e privati, agricoltura, silvicoltura, pesca e altri utenti finali</t>
        </is>
      </c>
      <c r="BH389" s="2" t="inlineStr">
        <is>
          <t>sutaupyta galutinė energija|
sutaupytos galutinės energijos kiekis</t>
        </is>
      </c>
      <c r="BI389" s="2" t="inlineStr">
        <is>
          <t>3|
3</t>
        </is>
      </c>
      <c r="BJ389" s="2" t="inlineStr">
        <is>
          <t xml:space="preserve">|
</t>
        </is>
      </c>
      <c r="BK389" t="inlineStr">
        <is>
          <t/>
        </is>
      </c>
      <c r="BL389" s="2" t="inlineStr">
        <is>
          <t>enerģijas galapatēriņa ietaupījums</t>
        </is>
      </c>
      <c r="BM389" s="2" t="inlineStr">
        <is>
          <t>3</t>
        </is>
      </c>
      <c r="BN389" s="2" t="inlineStr">
        <is>
          <t/>
        </is>
      </c>
      <c r="BO389" t="inlineStr">
        <is>
          <t/>
        </is>
      </c>
      <c r="BP389" s="2" t="inlineStr">
        <is>
          <t>(i)ffrankar tal-enerġija fl-użu finali</t>
        </is>
      </c>
      <c r="BQ389" s="2" t="inlineStr">
        <is>
          <t>3</t>
        </is>
      </c>
      <c r="BR389" s="2" t="inlineStr">
        <is>
          <t/>
        </is>
      </c>
      <c r="BS389" t="inlineStr">
        <is>
          <t>iffrankar tal-enerġija li jinkiseb f'setturi tal-użu finali bħall-bini, l-industrija u t-trasport</t>
        </is>
      </c>
      <c r="BT389" s="2" t="inlineStr">
        <is>
          <t>besparing op het eindverbruik van energie|
besparing op het eindenergieverbruik</t>
        </is>
      </c>
      <c r="BU389" s="2" t="inlineStr">
        <is>
          <t>3|
3</t>
        </is>
      </c>
      <c r="BV389" s="2" t="inlineStr">
        <is>
          <t xml:space="preserve">|
</t>
        </is>
      </c>
      <c r="BW389" t="inlineStr">
        <is>
          <t>energiebesparing die wordt verwezenlijkt in eindgebruiksectoren zoals gebouwen, industrie en vervoer</t>
        </is>
      </c>
      <c r="BX389" s="2" t="inlineStr">
        <is>
          <t>oszczędności końcowego zużycia energii</t>
        </is>
      </c>
      <c r="BY389" s="2" t="inlineStr">
        <is>
          <t>3</t>
        </is>
      </c>
      <c r="BZ389" s="2" t="inlineStr">
        <is>
          <t/>
        </is>
      </c>
      <c r="CA389" t="inlineStr">
        <is>
          <t>oszczędności energii osiągnięte w &lt;a href="https://iate.europa.eu/entry/result/3590407/pl" target="_blank"&gt;sektorach zastosowań końcowych&lt;/a&gt;, takich jak budynki, przemysł i transport</t>
        </is>
      </c>
      <c r="CB389" s="2" t="inlineStr">
        <is>
          <t>economias de energia na utilização final</t>
        </is>
      </c>
      <c r="CC389" s="2" t="inlineStr">
        <is>
          <t>3</t>
        </is>
      </c>
      <c r="CD389" s="2" t="inlineStr">
        <is>
          <t/>
        </is>
      </c>
      <c r="CE389" t="inlineStr">
        <is>
          <t>Economias de energia alcançadas em setores de utilização final como os edifícios, a indústria e os transportes.</t>
        </is>
      </c>
      <c r="CF389" s="2" t="inlineStr">
        <is>
          <t>economii de energie la nivelul utilizării finale</t>
        </is>
      </c>
      <c r="CG389" s="2" t="inlineStr">
        <is>
          <t>3</t>
        </is>
      </c>
      <c r="CH389" s="2" t="inlineStr">
        <is>
          <t/>
        </is>
      </c>
      <c r="CI389" t="inlineStr">
        <is>
          <t/>
        </is>
      </c>
      <c r="CJ389" s="2" t="inlineStr">
        <is>
          <t>úspory energie u konečného spotrebiteľa|
úspory konečnej energetickej spotreby|
úspory konečného využitia energie</t>
        </is>
      </c>
      <c r="CK389" s="2" t="inlineStr">
        <is>
          <t>3|
3|
3</t>
        </is>
      </c>
      <c r="CL389" s="2" t="inlineStr">
        <is>
          <t xml:space="preserve">|
|
</t>
        </is>
      </c>
      <c r="CM389" t="inlineStr">
        <is>
          <t>úspory energie dosiahnuté v &lt;a href="https://iate.europa.eu/entry/result/3590407/sk" target="_blank"&gt;odvetviach koncovej spotreby&lt;/a&gt;, ako sú budovy, priemysel a doprava</t>
        </is>
      </c>
      <c r="CN389" s="2" t="inlineStr">
        <is>
          <t>prihranki energije pri končni porabi</t>
        </is>
      </c>
      <c r="CO389" s="2" t="inlineStr">
        <is>
          <t>3</t>
        </is>
      </c>
      <c r="CP389" s="2" t="inlineStr">
        <is>
          <t/>
        </is>
      </c>
      <c r="CQ389" t="inlineStr">
        <is>
          <t>prihranki energije v sektorjih, ki so končni porabniki, kot so stavbe, industrija in promet</t>
        </is>
      </c>
      <c r="CR389" s="2" t="inlineStr">
        <is>
          <t>energibesparingar i slutanvändningsledet</t>
        </is>
      </c>
      <c r="CS389" s="2" t="inlineStr">
        <is>
          <t>3</t>
        </is>
      </c>
      <c r="CT389" s="2" t="inlineStr">
        <is>
          <t/>
        </is>
      </c>
      <c r="CU389" t="inlineStr">
        <is>
          <t/>
        </is>
      </c>
    </row>
    <row r="390">
      <c r="A390" s="1" t="str">
        <f>HYPERLINK("https://iate.europa.eu/entry/result/3578654/all", "3578654")</f>
        <v>3578654</v>
      </c>
      <c r="B390" t="inlineStr">
        <is>
          <t>ENVIRONMENT</t>
        </is>
      </c>
      <c r="C390" t="inlineStr">
        <is>
          <t>ENVIRONMENT|deterioration of the environment|nuisance|pollutant|atmospheric pollutant|greenhouse gas</t>
        </is>
      </c>
      <c r="D390" t="inlineStr">
        <is>
          <t/>
        </is>
      </c>
      <c r="E390" t="inlineStr">
        <is>
          <t/>
        </is>
      </c>
      <c r="F390" t="inlineStr">
        <is>
          <t/>
        </is>
      </c>
      <c r="G390" t="inlineStr">
        <is>
          <t/>
        </is>
      </c>
      <c r="H390" s="2" t="inlineStr">
        <is>
          <t>zemědělská půda</t>
        </is>
      </c>
      <c r="I390" s="2" t="inlineStr">
        <is>
          <t>3</t>
        </is>
      </c>
      <c r="J390" s="2" t="inlineStr">
        <is>
          <t/>
        </is>
      </c>
      <c r="K390" t="inlineStr">
        <is>
          <t>půda způsobilá k provozování zemědělské činnosti</t>
        </is>
      </c>
      <c r="L390" t="inlineStr">
        <is>
          <t/>
        </is>
      </c>
      <c r="M390" t="inlineStr">
        <is>
          <t/>
        </is>
      </c>
      <c r="N390" t="inlineStr">
        <is>
          <t/>
        </is>
      </c>
      <c r="O390" t="inlineStr">
        <is>
          <t/>
        </is>
      </c>
      <c r="P390" s="2" t="inlineStr">
        <is>
          <t>landwirtschaftlicher Boden</t>
        </is>
      </c>
      <c r="Q390" s="2" t="inlineStr">
        <is>
          <t>3</t>
        </is>
      </c>
      <c r="R390" s="2" t="inlineStr">
        <is>
          <t/>
        </is>
      </c>
      <c r="S390" t="inlineStr">
        <is>
          <t>Boden, der aufgrund seiner Beschaffenheit, seiner Lage, des Nährstoffgehalts oder des Klimas landwirtschaftlich genutzt werden kann</t>
        </is>
      </c>
      <c r="T390" t="inlineStr">
        <is>
          <t/>
        </is>
      </c>
      <c r="U390" t="inlineStr">
        <is>
          <t/>
        </is>
      </c>
      <c r="V390" t="inlineStr">
        <is>
          <t/>
        </is>
      </c>
      <c r="W390" t="inlineStr">
        <is>
          <t/>
        </is>
      </c>
      <c r="X390" s="2" t="inlineStr">
        <is>
          <t>agricultural soils</t>
        </is>
      </c>
      <c r="Y390" s="2" t="inlineStr">
        <is>
          <t>3</t>
        </is>
      </c>
      <c r="Z390" s="2" t="inlineStr">
        <is>
          <t/>
        </is>
      </c>
      <c r="AA390" t="inlineStr">
        <is>
          <t>&lt;i&gt;&lt;a href="https://iate.europa.eu/entry/result/3580522/en" target="_blank"&gt;land accounting category&lt;/a&gt; &lt;/i&gt;accounting for direct and indirect N&lt;sub&gt;2&lt;/sub&gt;O emissions from managed soils</t>
        </is>
      </c>
      <c r="AB390" t="inlineStr">
        <is>
          <t/>
        </is>
      </c>
      <c r="AC390" t="inlineStr">
        <is>
          <t/>
        </is>
      </c>
      <c r="AD390" t="inlineStr">
        <is>
          <t/>
        </is>
      </c>
      <c r="AE390" t="inlineStr">
        <is>
          <t/>
        </is>
      </c>
      <c r="AF390" t="inlineStr">
        <is>
          <t/>
        </is>
      </c>
      <c r="AG390" t="inlineStr">
        <is>
          <t/>
        </is>
      </c>
      <c r="AH390" t="inlineStr">
        <is>
          <t/>
        </is>
      </c>
      <c r="AI390" t="inlineStr">
        <is>
          <t/>
        </is>
      </c>
      <c r="AJ390" s="2" t="inlineStr">
        <is>
          <t>maatalousmaa</t>
        </is>
      </c>
      <c r="AK390" s="2" t="inlineStr">
        <is>
          <t>3</t>
        </is>
      </c>
      <c r="AL390" s="2" t="inlineStr">
        <is>
          <t/>
        </is>
      </c>
      <c r="AM390" t="inlineStr">
        <is>
          <t/>
        </is>
      </c>
      <c r="AN390" s="2" t="inlineStr">
        <is>
          <t>sols agricoles</t>
        </is>
      </c>
      <c r="AO390" s="2" t="inlineStr">
        <is>
          <t>3</t>
        </is>
      </c>
      <c r="AP390" s="2" t="inlineStr">
        <is>
          <t/>
        </is>
      </c>
      <c r="AQ390" t="inlineStr">
        <is>
          <t>couche supérieure du sol travaillée et entretenue afin d'y faire pousser des cultures</t>
        </is>
      </c>
      <c r="AR390" s="2" t="inlineStr">
        <is>
          <t>ithreacha talmhaíochta</t>
        </is>
      </c>
      <c r="AS390" s="2" t="inlineStr">
        <is>
          <t>3</t>
        </is>
      </c>
      <c r="AT390" s="2" t="inlineStr">
        <is>
          <t/>
        </is>
      </c>
      <c r="AU390" t="inlineStr">
        <is>
          <t/>
        </is>
      </c>
      <c r="AV390" t="inlineStr">
        <is>
          <t/>
        </is>
      </c>
      <c r="AW390" t="inlineStr">
        <is>
          <t/>
        </is>
      </c>
      <c r="AX390" t="inlineStr">
        <is>
          <t/>
        </is>
      </c>
      <c r="AY390" t="inlineStr">
        <is>
          <t/>
        </is>
      </c>
      <c r="AZ390" s="2" t="inlineStr">
        <is>
          <t>mezőgazdasági talajok</t>
        </is>
      </c>
      <c r="BA390" s="2" t="inlineStr">
        <is>
          <t>3</t>
        </is>
      </c>
      <c r="BB390" s="2" t="inlineStr">
        <is>
          <t/>
        </is>
      </c>
      <c r="BC390" t="inlineStr">
        <is>
          <t>a művelt talajokból származó, közvetlen és közvetett &lt;a href="https://iate.europa.eu/entry/result/1485314/hu" target="_blank"&gt;dinitrogén-oxid&lt;/a&gt;-kibocsátásokra vonatkozó &lt;a href="https://iate.europa.eu/entry/result/3580522/hu" target="_blank"&gt;területelszámolási kategória&lt;/a&gt;</t>
        </is>
      </c>
      <c r="BD390" t="inlineStr">
        <is>
          <t/>
        </is>
      </c>
      <c r="BE390" t="inlineStr">
        <is>
          <t/>
        </is>
      </c>
      <c r="BF390" t="inlineStr">
        <is>
          <t/>
        </is>
      </c>
      <c r="BG390" t="inlineStr">
        <is>
          <t/>
        </is>
      </c>
      <c r="BH390" t="inlineStr">
        <is>
          <t/>
        </is>
      </c>
      <c r="BI390" t="inlineStr">
        <is>
          <t/>
        </is>
      </c>
      <c r="BJ390" t="inlineStr">
        <is>
          <t/>
        </is>
      </c>
      <c r="BK390" t="inlineStr">
        <is>
          <t/>
        </is>
      </c>
      <c r="BL390" s="2" t="inlineStr">
        <is>
          <t>lauksaimniecības augsne</t>
        </is>
      </c>
      <c r="BM390" s="2" t="inlineStr">
        <is>
          <t>2</t>
        </is>
      </c>
      <c r="BN390" s="2" t="inlineStr">
        <is>
          <t/>
        </is>
      </c>
      <c r="BO390" t="inlineStr">
        <is>
          <t>lauksaimniecības zemes virsējā iežu kārta</t>
        </is>
      </c>
      <c r="BP390" s="2" t="inlineStr">
        <is>
          <t>ħamrija agrikola</t>
        </is>
      </c>
      <c r="BQ390" s="2" t="inlineStr">
        <is>
          <t>3</t>
        </is>
      </c>
      <c r="BR390" s="2" t="inlineStr">
        <is>
          <t/>
        </is>
      </c>
      <c r="BS390" t="inlineStr">
        <is>
          <t>dik il-parti tal-litosfera li fuqha jsiru attivitajiet ta' kultivazzjoni u trobbija l-aktar għal skopijiet ta' produzzjoni tal-ikel</t>
        </is>
      </c>
      <c r="BT390" s="2" t="inlineStr">
        <is>
          <t>landbouwgrond</t>
        </is>
      </c>
      <c r="BU390" s="2" t="inlineStr">
        <is>
          <t>3</t>
        </is>
      </c>
      <c r="BV390" s="2" t="inlineStr">
        <is>
          <t/>
        </is>
      </c>
      <c r="BW390" t="inlineStr">
        <is>
          <t>voor landbouw bestemde grond</t>
        </is>
      </c>
      <c r="BX390" s="2" t="inlineStr">
        <is>
          <t>gleba rolna</t>
        </is>
      </c>
      <c r="BY390" s="2" t="inlineStr">
        <is>
          <t>3</t>
        </is>
      </c>
      <c r="BZ390" s="2" t="inlineStr">
        <is>
          <t/>
        </is>
      </c>
      <c r="CA390" t="inlineStr">
        <is>
          <t>warstwa litosfery, na której można uprawiać i hodować dobra przeznaczone głównie do spożycia</t>
        </is>
      </c>
      <c r="CB390" s="2" t="inlineStr">
        <is>
          <t>solos agrícolas</t>
        </is>
      </c>
      <c r="CC390" s="2" t="inlineStr">
        <is>
          <t>3</t>
        </is>
      </c>
      <c r="CD390" s="2" t="inlineStr">
        <is>
          <t/>
        </is>
      </c>
      <c r="CE390" t="inlineStr">
        <is>
          <t>&lt;a href="https://iate.europa.eu/entry/result/3580522/pt" target="_blank"&gt;Categoria de contabilização dos solos&lt;/a&gt; utilizada para contabilizar as emissões diretas e indiretas de óxido nitroso (N&lt;sub&gt;2&lt;/sub&gt;O )provenientes de solos geridos.</t>
        </is>
      </c>
      <c r="CF390" s="2" t="inlineStr">
        <is>
          <t>sol agricol</t>
        </is>
      </c>
      <c r="CG390" s="2" t="inlineStr">
        <is>
          <t>3</t>
        </is>
      </c>
      <c r="CH390" s="2" t="inlineStr">
        <is>
          <t/>
        </is>
      </c>
      <c r="CI390" t="inlineStr">
        <is>
          <t/>
        </is>
      </c>
      <c r="CJ390" s="2" t="inlineStr">
        <is>
          <t>poľnohospodárska pôda</t>
        </is>
      </c>
      <c r="CK390" s="2" t="inlineStr">
        <is>
          <t>3</t>
        </is>
      </c>
      <c r="CL390" s="2" t="inlineStr">
        <is>
          <t/>
        </is>
      </c>
      <c r="CM390" t="inlineStr">
        <is>
          <t>produkčne potenciálna pôda evidovaná v katastri nehnuteľností ako orná pôda, chmeľnice, vinice, ovocné sady, záhrady a trvalé trávne porasty</t>
        </is>
      </c>
      <c r="CN390" s="2" t="inlineStr">
        <is>
          <t>kmetijska zemljišča</t>
        </is>
      </c>
      <c r="CO390" s="2" t="inlineStr">
        <is>
          <t>3</t>
        </is>
      </c>
      <c r="CP390" s="2" t="inlineStr">
        <is>
          <t/>
        </is>
      </c>
      <c r="CQ390" t="inlineStr">
        <is>
          <t/>
        </is>
      </c>
      <c r="CR390" t="inlineStr">
        <is>
          <t/>
        </is>
      </c>
      <c r="CS390" t="inlineStr">
        <is>
          <t/>
        </is>
      </c>
      <c r="CT390" t="inlineStr">
        <is>
          <t/>
        </is>
      </c>
      <c r="CU390" t="inlineStr">
        <is>
          <t/>
        </is>
      </c>
    </row>
    <row r="391">
      <c r="A391" s="1" t="str">
        <f>HYPERLINK("https://iate.europa.eu/entry/result/385208/all", "385208")</f>
        <v>385208</v>
      </c>
      <c r="B391" t="inlineStr">
        <is>
          <t>ENVIRONMENT</t>
        </is>
      </c>
      <c r="C391" t="inlineStr">
        <is>
          <t>ENVIRONMENT|deterioration of the environment|nuisance|pollutant|atmospheric pollutant|greenhouse gas</t>
        </is>
      </c>
      <c r="D391" t="inlineStr">
        <is>
          <t/>
        </is>
      </c>
      <c r="E391" t="inlineStr">
        <is>
          <t/>
        </is>
      </c>
      <c r="F391" t="inlineStr">
        <is>
          <t/>
        </is>
      </c>
      <c r="G391" t="inlineStr">
        <is>
          <t/>
        </is>
      </c>
      <c r="H391" t="inlineStr">
        <is>
          <t/>
        </is>
      </c>
      <c r="I391" t="inlineStr">
        <is>
          <t/>
        </is>
      </c>
      <c r="J391" t="inlineStr">
        <is>
          <t/>
        </is>
      </c>
      <c r="K391" t="inlineStr">
        <is>
          <t/>
        </is>
      </c>
      <c r="L391" t="inlineStr">
        <is>
          <t/>
        </is>
      </c>
      <c r="M391" t="inlineStr">
        <is>
          <t/>
        </is>
      </c>
      <c r="N391" t="inlineStr">
        <is>
          <t/>
        </is>
      </c>
      <c r="O391" t="inlineStr">
        <is>
          <t/>
        </is>
      </c>
      <c r="P391" t="inlineStr">
        <is>
          <t/>
        </is>
      </c>
      <c r="Q391" t="inlineStr">
        <is>
          <t/>
        </is>
      </c>
      <c r="R391" t="inlineStr">
        <is>
          <t/>
        </is>
      </c>
      <c r="S391" t="inlineStr">
        <is>
          <t/>
        </is>
      </c>
      <c r="T391" t="inlineStr">
        <is>
          <t/>
        </is>
      </c>
      <c r="U391" t="inlineStr">
        <is>
          <t/>
        </is>
      </c>
      <c r="V391" t="inlineStr">
        <is>
          <t/>
        </is>
      </c>
      <c r="W391" t="inlineStr">
        <is>
          <t/>
        </is>
      </c>
      <c r="X391" s="2" t="inlineStr">
        <is>
          <t>rice cultivation</t>
        </is>
      </c>
      <c r="Y391" s="2" t="inlineStr">
        <is>
          <t>3</t>
        </is>
      </c>
      <c r="Z391" s="2" t="inlineStr">
        <is>
          <t/>
        </is>
      </c>
      <c r="AA391" t="inlineStr">
        <is>
          <t>&lt;i&gt;&lt;a href="https://iate.europa.eu/entry/result/3580522/en" target="_blank"&gt;land accounting category&lt;/a&gt; &lt;/i&gt;accounting for non-CO2 emissions caused by the cultivation of rice</t>
        </is>
      </c>
      <c r="AB391" s="2" t="inlineStr">
        <is>
          <t>cultivo del arroz</t>
        </is>
      </c>
      <c r="AC391" s="2" t="inlineStr">
        <is>
          <t>1</t>
        </is>
      </c>
      <c r="AD391" s="2" t="inlineStr">
        <is>
          <t/>
        </is>
      </c>
      <c r="AE391" t="inlineStr">
        <is>
          <t/>
        </is>
      </c>
      <c r="AF391" t="inlineStr">
        <is>
          <t/>
        </is>
      </c>
      <c r="AG391" t="inlineStr">
        <is>
          <t/>
        </is>
      </c>
      <c r="AH391" t="inlineStr">
        <is>
          <t/>
        </is>
      </c>
      <c r="AI391" t="inlineStr">
        <is>
          <t/>
        </is>
      </c>
      <c r="AJ391" s="2" t="inlineStr">
        <is>
          <t>riisinviljely</t>
        </is>
      </c>
      <c r="AK391" s="2" t="inlineStr">
        <is>
          <t>3</t>
        </is>
      </c>
      <c r="AL391" s="2" t="inlineStr">
        <is>
          <t/>
        </is>
      </c>
      <c r="AM391" t="inlineStr">
        <is>
          <t/>
        </is>
      </c>
      <c r="AN391" s="2" t="inlineStr">
        <is>
          <t>riziculture</t>
        </is>
      </c>
      <c r="AO391" s="2" t="inlineStr">
        <is>
          <t>1</t>
        </is>
      </c>
      <c r="AP391" s="2" t="inlineStr">
        <is>
          <t/>
        </is>
      </c>
      <c r="AQ391" t="inlineStr">
        <is>
          <t/>
        </is>
      </c>
      <c r="AR391" s="2" t="inlineStr">
        <is>
          <t>saothrú ríse</t>
        </is>
      </c>
      <c r="AS391" s="2" t="inlineStr">
        <is>
          <t>3</t>
        </is>
      </c>
      <c r="AT391" s="2" t="inlineStr">
        <is>
          <t/>
        </is>
      </c>
      <c r="AU391" t="inlineStr">
        <is>
          <t/>
        </is>
      </c>
      <c r="AV391" t="inlineStr">
        <is>
          <t/>
        </is>
      </c>
      <c r="AW391" t="inlineStr">
        <is>
          <t/>
        </is>
      </c>
      <c r="AX391" t="inlineStr">
        <is>
          <t/>
        </is>
      </c>
      <c r="AY391" t="inlineStr">
        <is>
          <t/>
        </is>
      </c>
      <c r="AZ391" s="2" t="inlineStr">
        <is>
          <t>rizstermesztés</t>
        </is>
      </c>
      <c r="BA391" s="2" t="inlineStr">
        <is>
          <t>3</t>
        </is>
      </c>
      <c r="BB391" s="2" t="inlineStr">
        <is>
          <t/>
        </is>
      </c>
      <c r="BC391" t="inlineStr">
        <is>
          <t>a rizs termesztése által okozott, &lt;a href="https://iate.europa.eu/entry/result/3619404/hu" target="_blank"&gt;szén-dioxidtól eltérő kibocsátásokra&lt;/a&gt; vonatkozó &lt;a href="https://iate.europa.eu/entry/result/3580522/hu" target="_blank"&gt;területelszámolási kategória&lt;/a&gt;</t>
        </is>
      </c>
      <c r="BD391" t="inlineStr">
        <is>
          <t/>
        </is>
      </c>
      <c r="BE391" t="inlineStr">
        <is>
          <t/>
        </is>
      </c>
      <c r="BF391" t="inlineStr">
        <is>
          <t/>
        </is>
      </c>
      <c r="BG391" t="inlineStr">
        <is>
          <t/>
        </is>
      </c>
      <c r="BH391" t="inlineStr">
        <is>
          <t/>
        </is>
      </c>
      <c r="BI391" t="inlineStr">
        <is>
          <t/>
        </is>
      </c>
      <c r="BJ391" t="inlineStr">
        <is>
          <t/>
        </is>
      </c>
      <c r="BK391" t="inlineStr">
        <is>
          <t/>
        </is>
      </c>
      <c r="BL391" t="inlineStr">
        <is>
          <t/>
        </is>
      </c>
      <c r="BM391" t="inlineStr">
        <is>
          <t/>
        </is>
      </c>
      <c r="BN391" t="inlineStr">
        <is>
          <t/>
        </is>
      </c>
      <c r="BO391" t="inlineStr">
        <is>
          <t/>
        </is>
      </c>
      <c r="BP391" t="inlineStr">
        <is>
          <t/>
        </is>
      </c>
      <c r="BQ391" t="inlineStr">
        <is>
          <t/>
        </is>
      </c>
      <c r="BR391" t="inlineStr">
        <is>
          <t/>
        </is>
      </c>
      <c r="BS391" t="inlineStr">
        <is>
          <t/>
        </is>
      </c>
      <c r="BT391" t="inlineStr">
        <is>
          <t/>
        </is>
      </c>
      <c r="BU391" t="inlineStr">
        <is>
          <t/>
        </is>
      </c>
      <c r="BV391" t="inlineStr">
        <is>
          <t/>
        </is>
      </c>
      <c r="BW391" t="inlineStr">
        <is>
          <t/>
        </is>
      </c>
      <c r="BX391" s="2" t="inlineStr">
        <is>
          <t>uprawa ryżu</t>
        </is>
      </c>
      <c r="BY391" s="2" t="inlineStr">
        <is>
          <t>3</t>
        </is>
      </c>
      <c r="BZ391" s="2" t="inlineStr">
        <is>
          <t/>
        </is>
      </c>
      <c r="CA391" t="inlineStr">
        <is>
          <t>&lt;a href="https://iate.europa.eu/entry/result/3580522/pl" target="_blank"&gt;&lt;i&gt;kategoria rozliczania gruntów&lt;/i&gt;&lt;/a&gt; dotycząca rozliczania &lt;i&gt;&lt;a href="https://iate.europa.eu/entry/result/3619404/pl" target="_blank"&gt;emisji innych niż CO2&lt;/a&gt; &lt;/i&gt;pochodzących z uprawy ryżu</t>
        </is>
      </c>
      <c r="CB391" s="2" t="inlineStr">
        <is>
          <t>cultura do arroz</t>
        </is>
      </c>
      <c r="CC391" s="2" t="inlineStr">
        <is>
          <t>3</t>
        </is>
      </c>
      <c r="CD391" s="2" t="inlineStr">
        <is>
          <t/>
        </is>
      </c>
      <c r="CE391" t="inlineStr">
        <is>
          <t>&lt;a href="https://iate.europa.eu/entry/result/3580522/pt" target="_blank"&gt;Categoria de contabilização dos solos&lt;/a&gt; utilizada para contabilizar as emissões não carbónicas provenientes do cultivo do arroz.</t>
        </is>
      </c>
      <c r="CF391" t="inlineStr">
        <is>
          <t/>
        </is>
      </c>
      <c r="CG391" t="inlineStr">
        <is>
          <t/>
        </is>
      </c>
      <c r="CH391" t="inlineStr">
        <is>
          <t/>
        </is>
      </c>
      <c r="CI391" t="inlineStr">
        <is>
          <t/>
        </is>
      </c>
      <c r="CJ391" t="inlineStr">
        <is>
          <t/>
        </is>
      </c>
      <c r="CK391" t="inlineStr">
        <is>
          <t/>
        </is>
      </c>
      <c r="CL391" t="inlineStr">
        <is>
          <t/>
        </is>
      </c>
      <c r="CM391" t="inlineStr">
        <is>
          <t/>
        </is>
      </c>
      <c r="CN391" s="2" t="inlineStr">
        <is>
          <t>gojenje riža</t>
        </is>
      </c>
      <c r="CO391" s="2" t="inlineStr">
        <is>
          <t>3</t>
        </is>
      </c>
      <c r="CP391" s="2" t="inlineStr">
        <is>
          <t/>
        </is>
      </c>
      <c r="CQ391" t="inlineStr">
        <is>
          <t/>
        </is>
      </c>
      <c r="CR391" t="inlineStr">
        <is>
          <t/>
        </is>
      </c>
      <c r="CS391" t="inlineStr">
        <is>
          <t/>
        </is>
      </c>
      <c r="CT391" t="inlineStr">
        <is>
          <t/>
        </is>
      </c>
      <c r="CU391" t="inlineStr">
        <is>
          <t/>
        </is>
      </c>
    </row>
    <row r="392">
      <c r="A392" s="1" t="str">
        <f>HYPERLINK("https://iate.europa.eu/entry/result/3619404/all", "3619404")</f>
        <v>3619404</v>
      </c>
      <c r="B392" t="inlineStr">
        <is>
          <t>ENVIRONMENT</t>
        </is>
      </c>
      <c r="C392" t="inlineStr">
        <is>
          <t>ENVIRONMENT|deterioration of the environment|nuisance|pollutant|atmospheric pollutant|greenhouse gas</t>
        </is>
      </c>
      <c r="D392" t="inlineStr">
        <is>
          <t/>
        </is>
      </c>
      <c r="E392" t="inlineStr">
        <is>
          <t/>
        </is>
      </c>
      <c r="F392" t="inlineStr">
        <is>
          <t/>
        </is>
      </c>
      <c r="G392" t="inlineStr">
        <is>
          <t/>
        </is>
      </c>
      <c r="H392" t="inlineStr">
        <is>
          <t/>
        </is>
      </c>
      <c r="I392" t="inlineStr">
        <is>
          <t/>
        </is>
      </c>
      <c r="J392" t="inlineStr">
        <is>
          <t/>
        </is>
      </c>
      <c r="K392" t="inlineStr">
        <is>
          <t/>
        </is>
      </c>
      <c r="L392" s="2" t="inlineStr">
        <is>
          <t>ikke-CO&lt;sub&gt;2&lt;/sub&gt;-emissioner</t>
        </is>
      </c>
      <c r="M392" s="2" t="inlineStr">
        <is>
          <t>3</t>
        </is>
      </c>
      <c r="N392" s="2" t="inlineStr">
        <is>
          <t/>
        </is>
      </c>
      <c r="O392" t="inlineStr">
        <is>
          <t>emissioner af metan, dinitrogenoxid og såkaldte
F-gasser</t>
        </is>
      </c>
      <c r="P392" t="inlineStr">
        <is>
          <t/>
        </is>
      </c>
      <c r="Q392" t="inlineStr">
        <is>
          <t/>
        </is>
      </c>
      <c r="R392" t="inlineStr">
        <is>
          <t/>
        </is>
      </c>
      <c r="S392" t="inlineStr">
        <is>
          <t/>
        </is>
      </c>
      <c r="T392" t="inlineStr">
        <is>
          <t/>
        </is>
      </c>
      <c r="U392" t="inlineStr">
        <is>
          <t/>
        </is>
      </c>
      <c r="V392" t="inlineStr">
        <is>
          <t/>
        </is>
      </c>
      <c r="W392" t="inlineStr">
        <is>
          <t/>
        </is>
      </c>
      <c r="X392" s="2" t="inlineStr">
        <is>
          <t>non-CO2 emissions</t>
        </is>
      </c>
      <c r="Y392" s="2" t="inlineStr">
        <is>
          <t>3</t>
        </is>
      </c>
      <c r="Z392" s="2" t="inlineStr">
        <is>
          <t/>
        </is>
      </c>
      <c r="AA392" t="inlineStr">
        <is>
          <t>emissions of methane, nitrous oxide and so-called F-gases</t>
        </is>
      </c>
      <c r="AB392" t="inlineStr">
        <is>
          <t/>
        </is>
      </c>
      <c r="AC392" t="inlineStr">
        <is>
          <t/>
        </is>
      </c>
      <c r="AD392" t="inlineStr">
        <is>
          <t/>
        </is>
      </c>
      <c r="AE392" t="inlineStr">
        <is>
          <t/>
        </is>
      </c>
      <c r="AF392" t="inlineStr">
        <is>
          <t/>
        </is>
      </c>
      <c r="AG392" t="inlineStr">
        <is>
          <t/>
        </is>
      </c>
      <c r="AH392" t="inlineStr">
        <is>
          <t/>
        </is>
      </c>
      <c r="AI392" t="inlineStr">
        <is>
          <t/>
        </is>
      </c>
      <c r="AJ392" s="2" t="inlineStr">
        <is>
          <t>muut kuin hiilidioksidipäästöt</t>
        </is>
      </c>
      <c r="AK392" s="2" t="inlineStr">
        <is>
          <t>3</t>
        </is>
      </c>
      <c r="AL392" s="2" t="inlineStr">
        <is>
          <t/>
        </is>
      </c>
      <c r="AM392" t="inlineStr">
        <is>
          <t>metaani, typpioksiduuli ja fluoratut kaasut</t>
        </is>
      </c>
      <c r="AN392" t="inlineStr">
        <is>
          <t/>
        </is>
      </c>
      <c r="AO392" t="inlineStr">
        <is>
          <t/>
        </is>
      </c>
      <c r="AP392" t="inlineStr">
        <is>
          <t/>
        </is>
      </c>
      <c r="AQ392" t="inlineStr">
        <is>
          <t/>
        </is>
      </c>
      <c r="AR392" s="2" t="inlineStr">
        <is>
          <t>astaíochtaí neamh‑CO2</t>
        </is>
      </c>
      <c r="AS392" s="2" t="inlineStr">
        <is>
          <t>3</t>
        </is>
      </c>
      <c r="AT392" s="2" t="inlineStr">
        <is>
          <t/>
        </is>
      </c>
      <c r="AU392" t="inlineStr">
        <is>
          <t/>
        </is>
      </c>
      <c r="AV392" t="inlineStr">
        <is>
          <t/>
        </is>
      </c>
      <c r="AW392" t="inlineStr">
        <is>
          <t/>
        </is>
      </c>
      <c r="AX392" t="inlineStr">
        <is>
          <t/>
        </is>
      </c>
      <c r="AY392" t="inlineStr">
        <is>
          <t/>
        </is>
      </c>
      <c r="AZ392" s="2" t="inlineStr">
        <is>
          <t>szén-dioxidtól eltérő kibocsátások</t>
        </is>
      </c>
      <c r="BA392" s="2" t="inlineStr">
        <is>
          <t>3</t>
        </is>
      </c>
      <c r="BB392" s="2" t="inlineStr">
        <is>
          <t/>
        </is>
      </c>
      <c r="BC392" t="inlineStr">
        <is>
          <t>&lt;a href="https://iate.europa.eu/entry/result/1085236/hu" target="_blank"&gt;metán&lt;/a&gt;, &lt;a href="https://iate.europa.eu/entry/result/1485314/hu" target="_blank"&gt;dinitrogén-oxid&lt;/a&gt; és az ún. „&lt;a href="https://iate.europa.eu/entry/result/928242/hu" target="_blank"&gt;F-gázok&lt;/a&gt;” &lt;a href="https://iate.europa.eu/entry/result/2246215/hu" target="_blank"&gt;kibocsátása&lt;/a&gt;</t>
        </is>
      </c>
      <c r="BD392" t="inlineStr">
        <is>
          <t/>
        </is>
      </c>
      <c r="BE392" t="inlineStr">
        <is>
          <t/>
        </is>
      </c>
      <c r="BF392" t="inlineStr">
        <is>
          <t/>
        </is>
      </c>
      <c r="BG392" t="inlineStr">
        <is>
          <t/>
        </is>
      </c>
      <c r="BH392" t="inlineStr">
        <is>
          <t/>
        </is>
      </c>
      <c r="BI392" t="inlineStr">
        <is>
          <t/>
        </is>
      </c>
      <c r="BJ392" t="inlineStr">
        <is>
          <t/>
        </is>
      </c>
      <c r="BK392" t="inlineStr">
        <is>
          <t/>
        </is>
      </c>
      <c r="BL392" t="inlineStr">
        <is>
          <t/>
        </is>
      </c>
      <c r="BM392" t="inlineStr">
        <is>
          <t/>
        </is>
      </c>
      <c r="BN392" t="inlineStr">
        <is>
          <t/>
        </is>
      </c>
      <c r="BO392" t="inlineStr">
        <is>
          <t/>
        </is>
      </c>
      <c r="BP392" t="inlineStr">
        <is>
          <t/>
        </is>
      </c>
      <c r="BQ392" t="inlineStr">
        <is>
          <t/>
        </is>
      </c>
      <c r="BR392" t="inlineStr">
        <is>
          <t/>
        </is>
      </c>
      <c r="BS392" t="inlineStr">
        <is>
          <t/>
        </is>
      </c>
      <c r="BT392" t="inlineStr">
        <is>
          <t/>
        </is>
      </c>
      <c r="BU392" t="inlineStr">
        <is>
          <t/>
        </is>
      </c>
      <c r="BV392" t="inlineStr">
        <is>
          <t/>
        </is>
      </c>
      <c r="BW392" t="inlineStr">
        <is>
          <t/>
        </is>
      </c>
      <c r="BX392" s="2" t="inlineStr">
        <is>
          <t>emisje inne niż CO2</t>
        </is>
      </c>
      <c r="BY392" s="2" t="inlineStr">
        <is>
          <t>3</t>
        </is>
      </c>
      <c r="BZ392" s="2" t="inlineStr">
        <is>
          <t/>
        </is>
      </c>
      <c r="CA392" t="inlineStr">
        <is>
          <t>emisje metanu, podtlenku azotu i fluorowanych gazów cieplarnianych</t>
        </is>
      </c>
      <c r="CB392" s="2" t="inlineStr">
        <is>
          <t>emissões de gases que não CO&lt;sub&gt;2&lt;/sub&gt;</t>
        </is>
      </c>
      <c r="CC392" s="2" t="inlineStr">
        <is>
          <t>3</t>
        </is>
      </c>
      <c r="CD392" s="2" t="inlineStr">
        <is>
          <t/>
        </is>
      </c>
      <c r="CE392" t="inlineStr">
        <is>
          <t>Emissões de metano, óxido nitroso e de gases fluorados.</t>
        </is>
      </c>
      <c r="CF392" t="inlineStr">
        <is>
          <t/>
        </is>
      </c>
      <c r="CG392" t="inlineStr">
        <is>
          <t/>
        </is>
      </c>
      <c r="CH392" t="inlineStr">
        <is>
          <t/>
        </is>
      </c>
      <c r="CI392" t="inlineStr">
        <is>
          <t/>
        </is>
      </c>
      <c r="CJ392" t="inlineStr">
        <is>
          <t/>
        </is>
      </c>
      <c r="CK392" t="inlineStr">
        <is>
          <t/>
        </is>
      </c>
      <c r="CL392" t="inlineStr">
        <is>
          <t/>
        </is>
      </c>
      <c r="CM392" t="inlineStr">
        <is>
          <t/>
        </is>
      </c>
      <c r="CN392" s="2" t="inlineStr">
        <is>
          <t>emisije, ki niso emisije CO&lt;sub&gt;2&lt;/sub&gt;</t>
        </is>
      </c>
      <c r="CO392" s="2" t="inlineStr">
        <is>
          <t>3</t>
        </is>
      </c>
      <c r="CP392" s="2" t="inlineStr">
        <is>
          <t/>
        </is>
      </c>
      <c r="CQ392" t="inlineStr">
        <is>
          <t>emisije metana, dušikovega oksida in tako imenovanih F-plinov</t>
        </is>
      </c>
      <c r="CR392" t="inlineStr">
        <is>
          <t/>
        </is>
      </c>
      <c r="CS392" t="inlineStr">
        <is>
          <t/>
        </is>
      </c>
      <c r="CT392" t="inlineStr">
        <is>
          <t/>
        </is>
      </c>
      <c r="CU392" t="inlineStr">
        <is>
          <t/>
        </is>
      </c>
    </row>
    <row r="393">
      <c r="A393" s="1" t="str">
        <f>HYPERLINK("https://iate.europa.eu/entry/result/3536489/all", "3536489")</f>
        <v>3536489</v>
      </c>
      <c r="B393" t="inlineStr">
        <is>
          <t>ENERGY</t>
        </is>
      </c>
      <c r="C393" t="inlineStr">
        <is>
          <t>ENERGY|energy policy</t>
        </is>
      </c>
      <c r="D393" s="2" t="inlineStr">
        <is>
          <t>независим доставчик на услуги по агрегиране|
доставчик на агрегирани услуги</t>
        </is>
      </c>
      <c r="E393" s="2" t="inlineStr">
        <is>
          <t>3|
3</t>
        </is>
      </c>
      <c r="F393" s="2" t="inlineStr">
        <is>
          <t xml:space="preserve">|
</t>
        </is>
      </c>
      <c r="G393" t="inlineStr">
        <is>
          <t>доставчик на потребителски услуги, съчетаващ множество краткотрайни натоварвания при потребителя, които се продават или обявяват на търг на организирани енергийни пазари</t>
        </is>
      </c>
      <c r="H393" s="2" t="inlineStr">
        <is>
          <t>agregátor|
agregátor energie|
nezávislý agregátor</t>
        </is>
      </c>
      <c r="I393" s="2" t="inlineStr">
        <is>
          <t>3|
2|
3</t>
        </is>
      </c>
      <c r="J393" s="2" t="inlineStr">
        <is>
          <t xml:space="preserve">|
|
</t>
        </is>
      </c>
      <c r="K393" t="inlineStr">
        <is>
          <t>účastník trhu vykonávající služby agregace*, který není přidružen k dodavateli svého zákazníka</t>
        </is>
      </c>
      <c r="L393" s="2" t="inlineStr">
        <is>
          <t>uafhængig aggregator|
energiaggregator|
aggregator</t>
        </is>
      </c>
      <c r="M393" s="2" t="inlineStr">
        <is>
          <t>3|
3|
3</t>
        </is>
      </c>
      <c r="N393" s="2" t="inlineStr">
        <is>
          <t xml:space="preserve">|
|
</t>
        </is>
      </c>
      <c r="O393" t="inlineStr">
        <is>
          <t>markedsdeltager, der er aktiv inden for aggregering*, og som ikke er
tilknyttet kundens leverandør</t>
        </is>
      </c>
      <c r="P393" s="2" t="inlineStr">
        <is>
          <t>unabhängiger Aggregator|
Aggregator|
Energieaggregator</t>
        </is>
      </c>
      <c r="Q393" s="2" t="inlineStr">
        <is>
          <t>3|
3|
3</t>
        </is>
      </c>
      <c r="R393" s="2" t="inlineStr">
        <is>
          <t xml:space="preserve">|
|
</t>
        </is>
      </c>
      <c r="S393" t="inlineStr">
        <is>
          <t>Lastmanagement-Dienstleister, der verschiedene kurzfristige Verbraucherlasten zwecks Verkauf oder Auktion in organisierten Energiemärkten bündelt</t>
        </is>
      </c>
      <c r="T393" s="2" t="inlineStr">
        <is>
          <t>φορέας συγκέντρωσης ενέργειας|
φορέας συγκέντρωσης|
ανεξάρτητος φορέας συγκέντρωσης</t>
        </is>
      </c>
      <c r="U393" s="2" t="inlineStr">
        <is>
          <t>3|
3|
3</t>
        </is>
      </c>
      <c r="V393" s="2" t="inlineStr">
        <is>
          <t xml:space="preserve">|
|
</t>
        </is>
      </c>
      <c r="W393" t="inlineStr">
        <is>
          <t>συμμετέχων στην αγορά δραστηριοποιούμενος στη σωρευτική εκπροσώπηση* που δεν είναι συνδεδεμένος με τον προμηθευτή του πελάτη του</t>
        </is>
      </c>
      <c r="X393" s="2" t="inlineStr">
        <is>
          <t>aggregator|
independent aggregator|
energy aggregator</t>
        </is>
      </c>
      <c r="Y393" s="2" t="inlineStr">
        <is>
          <t>3|
3|
3</t>
        </is>
      </c>
      <c r="Z393" s="2" t="inlineStr">
        <is>
          <t xml:space="preserve">|
|
</t>
        </is>
      </c>
      <c r="AA393" t="inlineStr">
        <is>
          <t>market participant engaged in &lt;a href="https://iate.europa.eu/entry/result/3575202/en" target="_blank"&gt;aggregation&lt;/a&gt; who is not affiliated to the customer's supplier</t>
        </is>
      </c>
      <c r="AB393" s="2" t="inlineStr">
        <is>
          <t>central de compra</t>
        </is>
      </c>
      <c r="AC393" s="2" t="inlineStr">
        <is>
          <t>3</t>
        </is>
      </c>
      <c r="AD393" s="2" t="inlineStr">
        <is>
          <t/>
        </is>
      </c>
      <c r="AE393" t="inlineStr">
        <is>
          <t>Participante en el mercado que presta servicios de agregación y que no está relacionado con el suministrador del cliente.</t>
        </is>
      </c>
      <c r="AF393" s="2" t="inlineStr">
        <is>
          <t>energiavahendaja</t>
        </is>
      </c>
      <c r="AG393" s="2" t="inlineStr">
        <is>
          <t>3</t>
        </is>
      </c>
      <c r="AH393" s="2" t="inlineStr">
        <is>
          <t/>
        </is>
      </c>
      <c r="AI393" t="inlineStr">
        <is>
          <t>agregeerimisega tegelev turuosaline, kes ei ole seotud tarbija tarnijaga</t>
        </is>
      </c>
      <c r="AJ393" s="2" t="inlineStr">
        <is>
          <t>aggregaattori|
riippumaton aggregaattori|
yhteisostoryhmä</t>
        </is>
      </c>
      <c r="AK393" s="2" t="inlineStr">
        <is>
          <t>3|
3|
3</t>
        </is>
      </c>
      <c r="AL393" s="2" t="inlineStr">
        <is>
          <t xml:space="preserve">|
|
</t>
        </is>
      </c>
      <c r="AM393" t="inlineStr">
        <is>
          <t>kysyntäpuolen palveluntarjoaja, joka yhdistää useita lyhytkestoisia kulutuskuormia myytäväksi tai huutokaupattavaksi järjestäytyneillä energiamarkkinoilla</t>
        </is>
      </c>
      <c r="AN393" s="2" t="inlineStr">
        <is>
          <t>agrégateur</t>
        </is>
      </c>
      <c r="AO393" s="2" t="inlineStr">
        <is>
          <t>3</t>
        </is>
      </c>
      <c r="AP393" s="2" t="inlineStr">
        <is>
          <t/>
        </is>
      </c>
      <c r="AQ393" t="inlineStr">
        <is>
          <t>fournisseur de services portant sur la demande qui combine des charges 
de consommation multiples de courte durée et les vend ou les met aux 
enchères sur les marchés de l'énergie organisés</t>
        </is>
      </c>
      <c r="AR393" s="2" t="inlineStr">
        <is>
          <t>comhbhailitheoir fuinnimh|
comhbhailitheoir neamhspleách|
comhbhailitheoir</t>
        </is>
      </c>
      <c r="AS393" s="2" t="inlineStr">
        <is>
          <t>3|
3|
3</t>
        </is>
      </c>
      <c r="AT393" s="2" t="inlineStr">
        <is>
          <t xml:space="preserve">|
|
</t>
        </is>
      </c>
      <c r="AU393" t="inlineStr">
        <is>
          <t>rannpháirtí sa mhargadh a bhíonn ag gabháil don chomhbhailiú agus nach bhfuil cleamhnaithe le soláthróir an chustaiméara</t>
        </is>
      </c>
      <c r="AV393" s="2" t="inlineStr">
        <is>
          <t>agregator|
neovisni agregator|
energetski agregator</t>
        </is>
      </c>
      <c r="AW393" s="2" t="inlineStr">
        <is>
          <t>3|
3|
3</t>
        </is>
      </c>
      <c r="AX393" s="2" t="inlineStr">
        <is>
          <t xml:space="preserve">|
|
</t>
        </is>
      </c>
      <c r="AY393" t="inlineStr">
        <is>
          <t>sudionik na tržištu koji se bavi agregiranjem koji nije povezan s opskrbljivačem kupca</t>
        </is>
      </c>
      <c r="AZ393" s="2" t="inlineStr">
        <is>
          <t>beszerzési közösség szolgáltatója|
aggregátor</t>
        </is>
      </c>
      <c r="BA393" s="2" t="inlineStr">
        <is>
          <t>3|
3</t>
        </is>
      </c>
      <c r="BB393" s="2" t="inlineStr">
        <is>
          <t xml:space="preserve">|
</t>
        </is>
      </c>
      <c r="BC393" t="inlineStr">
        <is>
          <t>több rövid időtartamú fogyasztói terhelést – a szervezett energiapiacokon eladás vagy árverés útján történő értékesítés céljából – tömörítő keresletoldali szolgáltató</t>
        </is>
      </c>
      <c r="BD393" s="2" t="inlineStr">
        <is>
          <t>aggregatore</t>
        </is>
      </c>
      <c r="BE393" s="2" t="inlineStr">
        <is>
          <t>3</t>
        </is>
      </c>
      <c r="BF393" s="2" t="inlineStr">
        <is>
          <t/>
        </is>
      </c>
      <c r="BG393" t="inlineStr">
        <is>
          <t>fornitore di servizi su richiesta che accorpa una pluralità di carichi utente di breve durata per venderli o metterli all'asta in mercati organizzati dell'energia</t>
        </is>
      </c>
      <c r="BH393" s="2" t="inlineStr">
        <is>
          <t>energijos agregatorius|
telkėjas|
agregatorius|
nepriklausomas telkėjas</t>
        </is>
      </c>
      <c r="BI393" s="2" t="inlineStr">
        <is>
          <t>2|
3|
2|
3</t>
        </is>
      </c>
      <c r="BJ393" s="2" t="inlineStr">
        <is>
          <t xml:space="preserve">|
|
|
</t>
        </is>
      </c>
      <c r="BK393" t="inlineStr">
        <is>
          <t>telkimą vykdantis rinkos dalyvis, kuris nėra susijęs su vartotojo tiekėju</t>
        </is>
      </c>
      <c r="BL393" s="2" t="inlineStr">
        <is>
          <t>agregators|
neatkarīgs agregators</t>
        </is>
      </c>
      <c r="BM393" s="2" t="inlineStr">
        <is>
          <t>3|
3</t>
        </is>
      </c>
      <c r="BN393" s="2" t="inlineStr">
        <is>
          <t xml:space="preserve">|
</t>
        </is>
      </c>
      <c r="BO393" t="inlineStr">
        <is>
          <t>tirgus dalībnieks, kas veic agregēšanu un nav saistīts ar lietotāja piegādātāju</t>
        </is>
      </c>
      <c r="BP393" s="2" t="inlineStr">
        <is>
          <t>aggregatur tal-enerġija|
aggregatur|
aggregatur indipendenti</t>
        </is>
      </c>
      <c r="BQ393" s="2" t="inlineStr">
        <is>
          <t>3|
3|
3</t>
        </is>
      </c>
      <c r="BR393" s="2" t="inlineStr">
        <is>
          <t xml:space="preserve">|
|
</t>
        </is>
      </c>
      <c r="BS393" t="inlineStr">
        <is>
          <t>parteċipant tas-suq impenjat fl-aggregazzjoni li ma jkunx affiljat mal-fornitur tal-klijent</t>
        </is>
      </c>
      <c r="BT393" s="2" t="inlineStr">
        <is>
          <t>aggregator|
energieaggregator</t>
        </is>
      </c>
      <c r="BU393" s="2" t="inlineStr">
        <is>
          <t>3|
3</t>
        </is>
      </c>
      <c r="BV393" s="2" t="inlineStr">
        <is>
          <t xml:space="preserve">|
</t>
        </is>
      </c>
      <c r="BW393" t="inlineStr">
        <is>
          <t>"dienstenverrichter aan de vraagzijde die meerdere consumentenbelastingen van korte duur combineert om in georganiseerde energiemarkten te verkopen of te veilen"</t>
        </is>
      </c>
      <c r="BX393" s="2" t="inlineStr">
        <is>
          <t>koncentrator energii|
niezależny agregator|
koncentrator</t>
        </is>
      </c>
      <c r="BY393" s="2" t="inlineStr">
        <is>
          <t>3|
3|
3</t>
        </is>
      </c>
      <c r="BZ393" s="2" t="inlineStr">
        <is>
          <t xml:space="preserve">|
|
</t>
        </is>
      </c>
      <c r="CA393" t="inlineStr">
        <is>
          <t>Dostawca usług po stronie zapotrzebowania, który łączy wiele krótkotrwałych obciążeń po stronie odbiorców, by sprzedawać lub wystawiać je na aukcjach na zorganizowanych rynkach energii.</t>
        </is>
      </c>
      <c r="CB393" s="2" t="inlineStr">
        <is>
          <t>agrupamento energético|
central de compras|
agregador independente</t>
        </is>
      </c>
      <c r="CC393" s="2" t="inlineStr">
        <is>
          <t>3|
3|
3</t>
        </is>
      </c>
      <c r="CD393" s="2" t="inlineStr">
        <is>
          <t xml:space="preserve">|
|
</t>
        </is>
      </c>
      <c r="CE393" t="inlineStr">
        <is>
          <t>Participante no mercado envolvido na agregação que não se encontra associado ao comercializador do cliente.</t>
        </is>
      </c>
      <c r="CF393" s="2" t="inlineStr">
        <is>
          <t>agregator|
agregator energetic</t>
        </is>
      </c>
      <c r="CG393" s="2" t="inlineStr">
        <is>
          <t>3|
3</t>
        </is>
      </c>
      <c r="CH393" s="2" t="inlineStr">
        <is>
          <t xml:space="preserve">|
</t>
        </is>
      </c>
      <c r="CI393" t="inlineStr">
        <is>
          <t>furnizor de servicii care însumează pe termen scurt curbe de sarcină ale unor consumatori în vederea participării acestora la pieţele centralizate de energie electrică</t>
        </is>
      </c>
      <c r="CJ393" s="2" t="inlineStr">
        <is>
          <t>nezávislý agregátor|
energetický agregátor|
agregátor</t>
        </is>
      </c>
      <c r="CK393" s="2" t="inlineStr">
        <is>
          <t>3|
3|
3</t>
        </is>
      </c>
      <c r="CL393" s="2" t="inlineStr">
        <is>
          <t xml:space="preserve">|
|
</t>
        </is>
      </c>
      <c r="CM393" t="inlineStr">
        <is>
          <t>&lt;div&gt;poskytovateľ služieb na strane spotreby, ktorý spája viacnásobné krátkodobé spotrebiteľské zaťaženia na účely predaja alebo aukcie na organizovaných trhoch s energiou&lt;br&gt;&lt;/div&gt;</t>
        </is>
      </c>
      <c r="CN393" s="2" t="inlineStr">
        <is>
          <t>neodvisni agregator|
agregator</t>
        </is>
      </c>
      <c r="CO393" s="2" t="inlineStr">
        <is>
          <t>3|
3</t>
        </is>
      </c>
      <c r="CP393" s="2" t="inlineStr">
        <is>
          <t xml:space="preserve">|
</t>
        </is>
      </c>
      <c r="CQ393" t="inlineStr">
        <is>
          <t>udeleženec na trgu, ki opravlja dejavnosti agregiranja in ki ni povezan z dobaviteljem odjemalca</t>
        </is>
      </c>
      <c r="CR393" s="2" t="inlineStr">
        <is>
          <t>energiaggregator|
aggregator|
oberoende aggregator</t>
        </is>
      </c>
      <c r="CS393" s="2" t="inlineStr">
        <is>
          <t>3|
3|
3</t>
        </is>
      </c>
      <c r="CT393" s="2" t="inlineStr">
        <is>
          <t xml:space="preserve">|
|
</t>
        </is>
      </c>
      <c r="CU393" t="inlineStr">
        <is>
          <t>marknadsaktör som deltar i aggregering och som inte är ansluten till kundens leverantör</t>
        </is>
      </c>
    </row>
    <row r="394">
      <c r="A394" s="1" t="str">
        <f>HYPERLINK("https://iate.europa.eu/entry/result/151519/all", "151519")</f>
        <v>151519</v>
      </c>
      <c r="B394" t="inlineStr">
        <is>
          <t>TRADE;SOCIAL QUESTIONS</t>
        </is>
      </c>
      <c r="C394" t="inlineStr">
        <is>
          <t>TRADE|distributive trades|distributive trades|customers;SOCIAL QUESTIONS|construction and town planning|town planning|urban infrastructure|electricity supply;SOCIAL QUESTIONS|construction and town planning|town planning|urban infrastructure|gas supply</t>
        </is>
      </c>
      <c r="D394" s="2" t="inlineStr">
        <is>
          <t>краен клиент</t>
        </is>
      </c>
      <c r="E394" s="2" t="inlineStr">
        <is>
          <t>3</t>
        </is>
      </c>
      <c r="F394" s="2" t="inlineStr">
        <is>
          <t/>
        </is>
      </c>
      <c r="G394" t="inlineStr">
        <is>
          <t>физическо или юридическо лице, което купува енергия за свое собствено крайно потребление</t>
        </is>
      </c>
      <c r="H394" s="2" t="inlineStr">
        <is>
          <t>konečný zákazník</t>
        </is>
      </c>
      <c r="I394" s="2" t="inlineStr">
        <is>
          <t>3</t>
        </is>
      </c>
      <c r="J394" s="2" t="inlineStr">
        <is>
          <t/>
        </is>
      </c>
      <c r="K394" t="inlineStr">
        <is>
          <t>fyzická nebo právnická osoba, jež nakupuje energii pro své vlastní konečné využití</t>
        </is>
      </c>
      <c r="L394" s="2" t="inlineStr">
        <is>
          <t>slutkunde|
endelig kunde</t>
        </is>
      </c>
      <c r="M394" s="2" t="inlineStr">
        <is>
          <t>3|
3</t>
        </is>
      </c>
      <c r="N394" s="2" t="inlineStr">
        <is>
          <t xml:space="preserve">|
</t>
        </is>
      </c>
      <c r="O394" t="inlineStr">
        <is>
          <t>fysisk eller juridisk person, der køber energi (f.eks. el eller gas) til
egen slutanvendelse</t>
        </is>
      </c>
      <c r="P394" s="2" t="inlineStr">
        <is>
          <t>Endkunde</t>
        </is>
      </c>
      <c r="Q394" s="2" t="inlineStr">
        <is>
          <t>3</t>
        </is>
      </c>
      <c r="R394" s="2" t="inlineStr">
        <is>
          <t/>
        </is>
      </c>
      <c r="S394" t="inlineStr">
        <is>
          <t>natürliche oder juristische Person, die Energie (z. B. Elektrizität oder Erdgas) für den eigenen Endverbrauch kauft</t>
        </is>
      </c>
      <c r="T394" s="2" t="inlineStr">
        <is>
          <t>τελικός καταναλωτής|
τελικός πελάτης</t>
        </is>
      </c>
      <c r="U394" s="2" t="inlineStr">
        <is>
          <t>3|
3</t>
        </is>
      </c>
      <c r="V394" s="2" t="inlineStr">
        <is>
          <t>|
preferred</t>
        </is>
      </c>
      <c r="W394" t="inlineStr">
        <is>
          <t>φυσικό ή νομικό πρόσωπο που αγοράζει ενέργεια (π.χ. ηλεκτρική ενέργεια ή φυσικό αέριο) για δική του τελική χρήση</t>
        </is>
      </c>
      <c r="X394" s="2" t="inlineStr">
        <is>
          <t>final customer</t>
        </is>
      </c>
      <c r="Y394" s="2" t="inlineStr">
        <is>
          <t>3</t>
        </is>
      </c>
      <c r="Z394" s="2" t="inlineStr">
        <is>
          <t/>
        </is>
      </c>
      <c r="AA394" t="inlineStr">
        <is>
          <t>natural or legal person who purchases energy (e.g. electricity or gas) for their own end use</t>
        </is>
      </c>
      <c r="AB394" s="2" t="inlineStr">
        <is>
          <t>cliente final</t>
        </is>
      </c>
      <c r="AC394" s="2" t="inlineStr">
        <is>
          <t>3</t>
        </is>
      </c>
      <c r="AD394" s="2" t="inlineStr">
        <is>
          <t/>
        </is>
      </c>
      <c r="AE394" t="inlineStr">
        <is>
          <t>Toda persona física o jurídica que compra energía para su propio uso final.</t>
        </is>
      </c>
      <c r="AF394" s="2" t="inlineStr">
        <is>
          <t>lõpptarbija</t>
        </is>
      </c>
      <c r="AG394" s="2" t="inlineStr">
        <is>
          <t>3</t>
        </is>
      </c>
      <c r="AH394" s="2" t="inlineStr">
        <is>
          <t/>
        </is>
      </c>
      <c r="AI394" t="inlineStr">
        <is>
          <t>füüsiline või juriidiline isik, kes ostab energiat oma lõpptarbimiseks</t>
        </is>
      </c>
      <c r="AJ394" s="2" t="inlineStr">
        <is>
          <t>loppuasiakas|
loppukäyttäjä</t>
        </is>
      </c>
      <c r="AK394" s="2" t="inlineStr">
        <is>
          <t>3|
3</t>
        </is>
      </c>
      <c r="AL394" s="2" t="inlineStr">
        <is>
          <t xml:space="preserve">|
</t>
        </is>
      </c>
      <c r="AM394" t="inlineStr">
        <is>
          <t>luonnollista henkilö tai oikeushenkilö, joka ostaa energiaa omaa loppukäyttöä varten</t>
        </is>
      </c>
      <c r="AN394" s="2" t="inlineStr">
        <is>
          <t>client final</t>
        </is>
      </c>
      <c r="AO394" s="2" t="inlineStr">
        <is>
          <t>3</t>
        </is>
      </c>
      <c r="AP394" s="2" t="inlineStr">
        <is>
          <t/>
        </is>
      </c>
      <c r="AQ394" t="inlineStr">
        <is>
          <t>personne physique ou morale qui achète de l'énergie pour son propre usage à titre d'utilisation finale</t>
        </is>
      </c>
      <c r="AR394" s="2" t="inlineStr">
        <is>
          <t>custaiméir deiridh</t>
        </is>
      </c>
      <c r="AS394" s="2" t="inlineStr">
        <is>
          <t>3</t>
        </is>
      </c>
      <c r="AT394" s="2" t="inlineStr">
        <is>
          <t/>
        </is>
      </c>
      <c r="AU394" t="inlineStr">
        <is>
          <t/>
        </is>
      </c>
      <c r="AV394" s="2" t="inlineStr">
        <is>
          <t>krajnji kupac</t>
        </is>
      </c>
      <c r="AW394" s="2" t="inlineStr">
        <is>
          <t>3</t>
        </is>
      </c>
      <c r="AX394" s="2" t="inlineStr">
        <is>
          <t/>
        </is>
      </c>
      <c r="AY394" t="inlineStr">
        <is>
          <t>fizička ili pravna osoba koja kupuje energiju za vlastitu krajnju potrošnju</t>
        </is>
      </c>
      <c r="AZ394" s="2" t="inlineStr">
        <is>
          <t>végfelhasználó|
végső felhasználó</t>
        </is>
      </c>
      <c r="BA394" s="2" t="inlineStr">
        <is>
          <t>3|
3</t>
        </is>
      </c>
      <c r="BB394" s="2" t="inlineStr">
        <is>
          <t xml:space="preserve">|
</t>
        </is>
      </c>
      <c r="BC394" t="inlineStr">
        <is>
          <t>az a &lt;a href="https://iate.europa.eu/entry/result/773956/hu" target="_blank"&gt;természetes &lt;/a&gt;vagy &lt;a href="https://iate.europa.eu/entry/result/773955/hu" target="_blank"&gt;jogi személy&lt;/a&gt;, aki, illetve amely saját végső felhasználásra vásárol energiát (pl. villamos energiát vagy gázt)</t>
        </is>
      </c>
      <c r="BD394" s="2" t="inlineStr">
        <is>
          <t>cliente finale</t>
        </is>
      </c>
      <c r="BE394" s="2" t="inlineStr">
        <is>
          <t>3</t>
        </is>
      </c>
      <c r="BF394" s="2" t="inlineStr">
        <is>
          <t/>
        </is>
      </c>
      <c r="BG394" t="inlineStr">
        <is>
          <t>persona fisica o giuridica che acquista energia per proprio uso finale</t>
        </is>
      </c>
      <c r="BH394" s="2" t="inlineStr">
        <is>
          <t>galutinis vartotojas</t>
        </is>
      </c>
      <c r="BI394" s="2" t="inlineStr">
        <is>
          <t>3</t>
        </is>
      </c>
      <c r="BJ394" s="2" t="inlineStr">
        <is>
          <t/>
        </is>
      </c>
      <c r="BK394" t="inlineStr">
        <is>
          <t>vartotojas, energiją perkantis savo reikmėms</t>
        </is>
      </c>
      <c r="BL394" s="2" t="inlineStr">
        <is>
          <t>galalietotājs</t>
        </is>
      </c>
      <c r="BM394" s="2" t="inlineStr">
        <is>
          <t>3</t>
        </is>
      </c>
      <c r="BN394" s="2" t="inlineStr">
        <is>
          <t/>
        </is>
      </c>
      <c r="BO394" t="inlineStr">
        <is>
          <t>elektroenerģijas lietotājs, kurš pērk elektroenerģiju izlietošanai paša vajadzībām (galapatēriņam)</t>
        </is>
      </c>
      <c r="BP394" s="2" t="inlineStr">
        <is>
          <t>klijent finali|
klijent aħħari</t>
        </is>
      </c>
      <c r="BQ394" s="2" t="inlineStr">
        <is>
          <t>3|
3</t>
        </is>
      </c>
      <c r="BR394" s="2" t="inlineStr">
        <is>
          <t xml:space="preserve">|
</t>
        </is>
      </c>
      <c r="BS394" t="inlineStr">
        <is>
          <t>persuna fiżika jew ġuridika li tixtri l-enerġija (pereżempju, l-elettriku jew il-gass)</t>
        </is>
      </c>
      <c r="BT394" s="2" t="inlineStr">
        <is>
          <t>eindafnemer</t>
        </is>
      </c>
      <c r="BU394" s="2" t="inlineStr">
        <is>
          <t>3</t>
        </is>
      </c>
      <c r="BV394" s="2" t="inlineStr">
        <is>
          <t/>
        </is>
      </c>
      <c r="BW394" t="inlineStr">
        <is>
          <t>"natuurlijk persoon of rechtspersoon die energie koopt voor eigen eindverbruik"</t>
        </is>
      </c>
      <c r="BX394" s="2" t="inlineStr">
        <is>
          <t>odbiorca końcowy</t>
        </is>
      </c>
      <c r="BY394" s="2" t="inlineStr">
        <is>
          <t>3</t>
        </is>
      </c>
      <c r="BZ394" s="2" t="inlineStr">
        <is>
          <t/>
        </is>
      </c>
      <c r="CA394" t="inlineStr">
        <is>
          <t>odbiorca dokonujący zakupu gazu ziemnego lub energii elektrycznej na własne potrzeby</t>
        </is>
      </c>
      <c r="CB394" s="2" t="inlineStr">
        <is>
          <t>consumidor final</t>
        </is>
      </c>
      <c r="CC394" s="2" t="inlineStr">
        <is>
          <t>3</t>
        </is>
      </c>
      <c r="CD394" s="2" t="inlineStr">
        <is>
          <t/>
        </is>
      </c>
      <c r="CE394" t="inlineStr">
        <is>
          <t>Pessoa singular ou coletiva que compra energia para utilização própria.</t>
        </is>
      </c>
      <c r="CF394" s="2" t="inlineStr">
        <is>
          <t>client final</t>
        </is>
      </c>
      <c r="CG394" s="2" t="inlineStr">
        <is>
          <t>3</t>
        </is>
      </c>
      <c r="CH394" s="2" t="inlineStr">
        <is>
          <t/>
        </is>
      </c>
      <c r="CI394" t="inlineStr">
        <is>
          <t>persoană fizică sau juridică care utilizează energie pentru propriul consum final</t>
        </is>
      </c>
      <c r="CJ394" s="2" t="inlineStr">
        <is>
          <t>koncový odberateľ|
konečný spotrebiteľ</t>
        </is>
      </c>
      <c r="CK394" s="2" t="inlineStr">
        <is>
          <t>3|
3</t>
        </is>
      </c>
      <c r="CL394" s="2" t="inlineStr">
        <is>
          <t xml:space="preserve">|
</t>
        </is>
      </c>
      <c r="CM394" t="inlineStr">
        <is>
          <t>odberateľ, ktorý nakupuje elektrinu pre svoju vlastnú spotrebu alebo odberateľ, ktorý nakupuje zemný plyn pre vlastné použitie</t>
        </is>
      </c>
      <c r="CN394" s="2" t="inlineStr">
        <is>
          <t>končni odjemalec</t>
        </is>
      </c>
      <c r="CO394" s="2" t="inlineStr">
        <is>
          <t>3</t>
        </is>
      </c>
      <c r="CP394" s="2" t="inlineStr">
        <is>
          <t/>
        </is>
      </c>
      <c r="CQ394" t="inlineStr">
        <is>
          <t>fizična ali pravna oseba, ki kupuje energijo za lastno končno rabo</t>
        </is>
      </c>
      <c r="CR394" s="2" t="inlineStr">
        <is>
          <t>slutförbrukare|
slutkund</t>
        </is>
      </c>
      <c r="CS394" s="2" t="inlineStr">
        <is>
          <t>3|
3</t>
        </is>
      </c>
      <c r="CT394" s="2" t="inlineStr">
        <is>
          <t xml:space="preserve">|
</t>
        </is>
      </c>
      <c r="CU394" t="inlineStr">
        <is>
          <t>fysisk eller juridisk person som köper energi för egen slutanvändning</t>
        </is>
      </c>
    </row>
    <row r="395">
      <c r="A395" s="1" t="str">
        <f>HYPERLINK("https://iate.europa.eu/entry/result/3613500/all", "3613500")</f>
        <v>3613500</v>
      </c>
      <c r="B395" t="inlineStr">
        <is>
          <t>ENVIRONMENT;AGRICULTURE, FORESTRY AND FISHERIES</t>
        </is>
      </c>
      <c r="C395" t="inlineStr">
        <is>
          <t>ENVIRONMENT;AGRICULTURE, FORESTRY AND FISHERIES|cultivation of agricultural land|land use</t>
        </is>
      </c>
      <c r="D395" t="inlineStr">
        <is>
          <t/>
        </is>
      </c>
      <c r="E395" t="inlineStr">
        <is>
          <t/>
        </is>
      </c>
      <c r="F395" t="inlineStr">
        <is>
          <t/>
        </is>
      </c>
      <c r="G395" t="inlineStr">
        <is>
          <t/>
        </is>
      </c>
      <c r="H395" t="inlineStr">
        <is>
          <t/>
        </is>
      </c>
      <c r="I395" t="inlineStr">
        <is>
          <t/>
        </is>
      </c>
      <c r="J395" t="inlineStr">
        <is>
          <t/>
        </is>
      </c>
      <c r="K395" t="inlineStr">
        <is>
          <t/>
        </is>
      </c>
      <c r="L395" t="inlineStr">
        <is>
          <t/>
        </is>
      </c>
      <c r="M395" t="inlineStr">
        <is>
          <t/>
        </is>
      </c>
      <c r="N395" t="inlineStr">
        <is>
          <t/>
        </is>
      </c>
      <c r="O395" t="inlineStr">
        <is>
          <t/>
        </is>
      </c>
      <c r="P395" t="inlineStr">
        <is>
          <t/>
        </is>
      </c>
      <c r="Q395" t="inlineStr">
        <is>
          <t/>
        </is>
      </c>
      <c r="R395" t="inlineStr">
        <is>
          <t/>
        </is>
      </c>
      <c r="S395" t="inlineStr">
        <is>
          <t/>
        </is>
      </c>
      <c r="T395" t="inlineStr">
        <is>
          <t/>
        </is>
      </c>
      <c r="U395" t="inlineStr">
        <is>
          <t/>
        </is>
      </c>
      <c r="V395" t="inlineStr">
        <is>
          <t/>
        </is>
      </c>
      <c r="W395" t="inlineStr">
        <is>
          <t/>
        </is>
      </c>
      <c r="X395" s="2" t="inlineStr">
        <is>
          <t>GLOBIOM Model|
GLOBIOM|
Global Biosphere Management Model</t>
        </is>
      </c>
      <c r="Y395" s="2" t="inlineStr">
        <is>
          <t>1|
3|
3</t>
        </is>
      </c>
      <c r="Z395" s="2" t="inlineStr">
        <is>
          <t xml:space="preserve">|
|
</t>
        </is>
      </c>
      <c r="AA395" t="inlineStr">
        <is>
          <t>model developed by IIASA to analyse the competition for land use between agriculture, forestry and 
bioenergy, which are the main land-based production sectors</t>
        </is>
      </c>
      <c r="AB395" t="inlineStr">
        <is>
          <t/>
        </is>
      </c>
      <c r="AC395" t="inlineStr">
        <is>
          <t/>
        </is>
      </c>
      <c r="AD395" t="inlineStr">
        <is>
          <t/>
        </is>
      </c>
      <c r="AE395" t="inlineStr">
        <is>
          <t/>
        </is>
      </c>
      <c r="AF395" t="inlineStr">
        <is>
          <t/>
        </is>
      </c>
      <c r="AG395" t="inlineStr">
        <is>
          <t/>
        </is>
      </c>
      <c r="AH395" t="inlineStr">
        <is>
          <t/>
        </is>
      </c>
      <c r="AI395" t="inlineStr">
        <is>
          <t/>
        </is>
      </c>
      <c r="AJ395" s="2" t="inlineStr">
        <is>
          <t>GLOBIOM-malli</t>
        </is>
      </c>
      <c r="AK395" s="2" t="inlineStr">
        <is>
          <t>3</t>
        </is>
      </c>
      <c r="AL395" s="2" t="inlineStr">
        <is>
          <t/>
        </is>
      </c>
      <c r="AM395" t="inlineStr">
        <is>
          <t>&lt;a href="https://iate.europa.eu/entry/result/113843/fi" target="_blank"&gt;kansainvälisen sovelletun järjestelmäanalyysin instituutin&lt;/a&gt; kehittämä malli maalla tapahtuvan tuotannon tärkeimpien sektoreiden (&lt;a href="https://iate.europa.eu/entry/result/1253038/fi" target="_blank"&gt;maatalous&lt;/a&gt;, &lt;a href="https://iate.europa.eu/entry/result/3566783/fi" target="_blank"&gt;metsätalous&lt;/a&gt;ja &lt;a href="https://iate.europa.eu/entry/result/1414787/fi" target="_blank"&gt;bioenergia&lt;/a&gt;) välisen maankäytöstä syntyvän kilpailun analysointiin</t>
        </is>
      </c>
      <c r="AN395" t="inlineStr">
        <is>
          <t/>
        </is>
      </c>
      <c r="AO395" t="inlineStr">
        <is>
          <t/>
        </is>
      </c>
      <c r="AP395" t="inlineStr">
        <is>
          <t/>
        </is>
      </c>
      <c r="AQ395" t="inlineStr">
        <is>
          <t/>
        </is>
      </c>
      <c r="AR395" s="2" t="inlineStr">
        <is>
          <t>GLOBIOM|
an tSamhail um Bainistíocht Bithsféir Dhomhanda</t>
        </is>
      </c>
      <c r="AS395" s="2" t="inlineStr">
        <is>
          <t>3|
3</t>
        </is>
      </c>
      <c r="AT395" s="2" t="inlineStr">
        <is>
          <t xml:space="preserve">|
</t>
        </is>
      </c>
      <c r="AU395" t="inlineStr">
        <is>
          <t/>
        </is>
      </c>
      <c r="AV395" t="inlineStr">
        <is>
          <t/>
        </is>
      </c>
      <c r="AW395" t="inlineStr">
        <is>
          <t/>
        </is>
      </c>
      <c r="AX395" t="inlineStr">
        <is>
          <t/>
        </is>
      </c>
      <c r="AY395" t="inlineStr">
        <is>
          <t/>
        </is>
      </c>
      <c r="AZ395" s="2" t="inlineStr">
        <is>
          <t>GLOBIOM|
globális bioszféra-kezelési modell</t>
        </is>
      </c>
      <c r="BA395" s="2" t="inlineStr">
        <is>
          <t>3|
3</t>
        </is>
      </c>
      <c r="BB395" s="2" t="inlineStr">
        <is>
          <t xml:space="preserve">|
</t>
        </is>
      </c>
      <c r="BC395" t="inlineStr">
        <is>
          <t>a Nemzetközi Alkalmazott Rendszerelemzési Intézet (IIASA) által kidolgozott modell a mezőgazdaság, az erdészet és a bioenergia, azaz a fő szárazföldi termelési ágazatok között a földhasználatért folyó verseny elemzésére</t>
        </is>
      </c>
      <c r="BD395" t="inlineStr">
        <is>
          <t/>
        </is>
      </c>
      <c r="BE395" t="inlineStr">
        <is>
          <t/>
        </is>
      </c>
      <c r="BF395" t="inlineStr">
        <is>
          <t/>
        </is>
      </c>
      <c r="BG395" t="inlineStr">
        <is>
          <t/>
        </is>
      </c>
      <c r="BH395" t="inlineStr">
        <is>
          <t/>
        </is>
      </c>
      <c r="BI395" t="inlineStr">
        <is>
          <t/>
        </is>
      </c>
      <c r="BJ395" t="inlineStr">
        <is>
          <t/>
        </is>
      </c>
      <c r="BK395" t="inlineStr">
        <is>
          <t/>
        </is>
      </c>
      <c r="BL395" t="inlineStr">
        <is>
          <t/>
        </is>
      </c>
      <c r="BM395" t="inlineStr">
        <is>
          <t/>
        </is>
      </c>
      <c r="BN395" t="inlineStr">
        <is>
          <t/>
        </is>
      </c>
      <c r="BO395" t="inlineStr">
        <is>
          <t/>
        </is>
      </c>
      <c r="BP395" t="inlineStr">
        <is>
          <t/>
        </is>
      </c>
      <c r="BQ395" t="inlineStr">
        <is>
          <t/>
        </is>
      </c>
      <c r="BR395" t="inlineStr">
        <is>
          <t/>
        </is>
      </c>
      <c r="BS395" t="inlineStr">
        <is>
          <t/>
        </is>
      </c>
      <c r="BT395" t="inlineStr">
        <is>
          <t/>
        </is>
      </c>
      <c r="BU395" t="inlineStr">
        <is>
          <t/>
        </is>
      </c>
      <c r="BV395" t="inlineStr">
        <is>
          <t/>
        </is>
      </c>
      <c r="BW395" t="inlineStr">
        <is>
          <t/>
        </is>
      </c>
      <c r="BX395" s="2" t="inlineStr">
        <is>
          <t>globalny model gospodarowania biosferą|
GLOBIOM</t>
        </is>
      </c>
      <c r="BY395" s="2" t="inlineStr">
        <is>
          <t>3|
3</t>
        </is>
      </c>
      <c r="BZ395" s="2" t="inlineStr">
        <is>
          <t xml:space="preserve">|
</t>
        </is>
      </c>
      <c r="CA395" t="inlineStr">
        <is>
          <t>opracowany przez IIASA model do analizy konkurencji o użytkowanie gruntów pomiędzy sektorami rolnictwa, leśnictwa i bioenergetyki</t>
        </is>
      </c>
      <c r="CB395" s="2" t="inlineStr">
        <is>
          <t>modelo de gestão da biosfera global|
modelo GLOBIOM</t>
        </is>
      </c>
      <c r="CC395" s="2" t="inlineStr">
        <is>
          <t>3|
3</t>
        </is>
      </c>
      <c r="CD395" s="2" t="inlineStr">
        <is>
          <t xml:space="preserve">|
</t>
        </is>
      </c>
      <c r="CE395" t="inlineStr">
        <is>
          <t>Modelo concebido pelo Instituto Internacional de Análise de Sistemas Aplicados (IIASA) para análise da concorrência pelo uso do solo entre os setores agrícola, florestal e e bioenergético.</t>
        </is>
      </c>
      <c r="CF395" t="inlineStr">
        <is>
          <t/>
        </is>
      </c>
      <c r="CG395" t="inlineStr">
        <is>
          <t/>
        </is>
      </c>
      <c r="CH395" t="inlineStr">
        <is>
          <t/>
        </is>
      </c>
      <c r="CI395" t="inlineStr">
        <is>
          <t/>
        </is>
      </c>
      <c r="CJ395" t="inlineStr">
        <is>
          <t/>
        </is>
      </c>
      <c r="CK395" t="inlineStr">
        <is>
          <t/>
        </is>
      </c>
      <c r="CL395" t="inlineStr">
        <is>
          <t/>
        </is>
      </c>
      <c r="CM395" t="inlineStr">
        <is>
          <t/>
        </is>
      </c>
      <c r="CN395" s="2" t="inlineStr">
        <is>
          <t>GLOBIOM</t>
        </is>
      </c>
      <c r="CO395" s="2" t="inlineStr">
        <is>
          <t>3</t>
        </is>
      </c>
      <c r="CP395" s="2" t="inlineStr">
        <is>
          <t/>
        </is>
      </c>
      <c r="CQ395" t="inlineStr">
        <is>
          <t/>
        </is>
      </c>
      <c r="CR395" t="inlineStr">
        <is>
          <t/>
        </is>
      </c>
      <c r="CS395" t="inlineStr">
        <is>
          <t/>
        </is>
      </c>
      <c r="CT395" t="inlineStr">
        <is>
          <t/>
        </is>
      </c>
      <c r="CU395" t="inlineStr">
        <is>
          <t/>
        </is>
      </c>
    </row>
    <row r="396">
      <c r="A396" s="1" t="str">
        <f>HYPERLINK("https://iate.europa.eu/entry/result/3599694/all", "3599694")</f>
        <v>3599694</v>
      </c>
      <c r="B396" t="inlineStr">
        <is>
          <t>ENVIRONMENT</t>
        </is>
      </c>
      <c r="C396" t="inlineStr">
        <is>
          <t>ENVIRONMENT|environmental policy|climate change policy|emission trading|EU Emissions Trading Scheme</t>
        </is>
      </c>
      <c r="D396" t="inlineStr">
        <is>
          <t/>
        </is>
      </c>
      <c r="E396" t="inlineStr">
        <is>
          <t/>
        </is>
      </c>
      <c r="F396" t="inlineStr">
        <is>
          <t/>
        </is>
      </c>
      <c r="G396" t="inlineStr">
        <is>
          <t/>
        </is>
      </c>
      <c r="H396" s="2" t="inlineStr">
        <is>
          <t>celkový počet povolenek v oběhu</t>
        </is>
      </c>
      <c r="I396" s="2" t="inlineStr">
        <is>
          <t>3</t>
        </is>
      </c>
      <c r="J396" s="2" t="inlineStr">
        <is>
          <t/>
        </is>
      </c>
      <c r="K396" t="inlineStr">
        <is>
          <t/>
        </is>
      </c>
      <c r="L396" s="2" t="inlineStr">
        <is>
          <t>TNAC|
samlet mængde kvoter i omsætning</t>
        </is>
      </c>
      <c r="M396" s="2" t="inlineStr">
        <is>
          <t>3|
3</t>
        </is>
      </c>
      <c r="N396" s="2" t="inlineStr">
        <is>
          <t xml:space="preserve">|
</t>
        </is>
      </c>
      <c r="O396" t="inlineStr">
        <is>
          <t/>
        </is>
      </c>
      <c r="P396" t="inlineStr">
        <is>
          <t/>
        </is>
      </c>
      <c r="Q396" t="inlineStr">
        <is>
          <t/>
        </is>
      </c>
      <c r="R396" t="inlineStr">
        <is>
          <t/>
        </is>
      </c>
      <c r="S396" t="inlineStr">
        <is>
          <t/>
        </is>
      </c>
      <c r="T396" s="2" t="inlineStr">
        <is>
          <t>συνολικός αριθμός των δικαιωμάτων σε κυκλοφορία</t>
        </is>
      </c>
      <c r="U396" s="2" t="inlineStr">
        <is>
          <t>3</t>
        </is>
      </c>
      <c r="V396" s="2" t="inlineStr">
        <is>
          <t/>
        </is>
      </c>
      <c r="W396" t="inlineStr">
        <is>
          <t/>
        </is>
      </c>
      <c r="X396" s="2" t="inlineStr">
        <is>
          <t>total number of allowances in circulation|
TNAC</t>
        </is>
      </c>
      <c r="Y396" s="2" t="inlineStr">
        <is>
          <t>3|
3</t>
        </is>
      </c>
      <c r="Z396" s="2" t="inlineStr">
        <is>
          <t xml:space="preserve">|
</t>
        </is>
      </c>
      <c r="AA396" t="inlineStr">
        <is>
          <t/>
        </is>
      </c>
      <c r="AB396" s="2" t="inlineStr">
        <is>
          <t>cantidad total de derechos de emisión en circulación</t>
        </is>
      </c>
      <c r="AC396" s="2" t="inlineStr">
        <is>
          <t>3</t>
        </is>
      </c>
      <c r="AD396" s="2" t="inlineStr">
        <is>
          <t/>
        </is>
      </c>
      <c r="AE396" t="inlineStr">
        <is>
          <t/>
        </is>
      </c>
      <c r="AF396" t="inlineStr">
        <is>
          <t/>
        </is>
      </c>
      <c r="AG396" t="inlineStr">
        <is>
          <t/>
        </is>
      </c>
      <c r="AH396" t="inlineStr">
        <is>
          <t/>
        </is>
      </c>
      <c r="AI396" t="inlineStr">
        <is>
          <t/>
        </is>
      </c>
      <c r="AJ396" s="2" t="inlineStr">
        <is>
          <t>kierrossa olevien päästöoikeuksien kokonaismäärä</t>
        </is>
      </c>
      <c r="AK396" s="2" t="inlineStr">
        <is>
          <t>3</t>
        </is>
      </c>
      <c r="AL396" s="2" t="inlineStr">
        <is>
          <t/>
        </is>
      </c>
      <c r="AM396" t="inlineStr">
        <is>
          <t/>
        </is>
      </c>
      <c r="AN396" t="inlineStr">
        <is>
          <t/>
        </is>
      </c>
      <c r="AO396" t="inlineStr">
        <is>
          <t/>
        </is>
      </c>
      <c r="AP396" t="inlineStr">
        <is>
          <t/>
        </is>
      </c>
      <c r="AQ396" t="inlineStr">
        <is>
          <t/>
        </is>
      </c>
      <c r="AR396" s="2" t="inlineStr">
        <is>
          <t>líon iomlán na lamháltas i gcúrsaíocht</t>
        </is>
      </c>
      <c r="AS396" s="2" t="inlineStr">
        <is>
          <t>3</t>
        </is>
      </c>
      <c r="AT396" s="2" t="inlineStr">
        <is>
          <t/>
        </is>
      </c>
      <c r="AU396" t="inlineStr">
        <is>
          <t/>
        </is>
      </c>
      <c r="AV396" t="inlineStr">
        <is>
          <t/>
        </is>
      </c>
      <c r="AW396" t="inlineStr">
        <is>
          <t/>
        </is>
      </c>
      <c r="AX396" t="inlineStr">
        <is>
          <t/>
        </is>
      </c>
      <c r="AY396" t="inlineStr">
        <is>
          <t/>
        </is>
      </c>
      <c r="AZ396" s="2" t="inlineStr">
        <is>
          <t>forgalomban lévő kibocsátási egységek teljes száma|
TNAC</t>
        </is>
      </c>
      <c r="BA396" s="2" t="inlineStr">
        <is>
          <t>3|
3</t>
        </is>
      </c>
      <c r="BB396" s="2" t="inlineStr">
        <is>
          <t xml:space="preserve">|
</t>
        </is>
      </c>
      <c r="BC396" t="inlineStr">
        <is>
          <t>az uniós
&lt;a href="https://iate.europa.eu/entry/result/933098/hu" target="_blank"&gt;kibocsátáskereskedelmi rendszer&lt;/a&gt; keretében egy adott évben forgalomban lévő összes kibocsátási egység</t>
        </is>
      </c>
      <c r="BD396" t="inlineStr">
        <is>
          <t/>
        </is>
      </c>
      <c r="BE396" t="inlineStr">
        <is>
          <t/>
        </is>
      </c>
      <c r="BF396" t="inlineStr">
        <is>
          <t/>
        </is>
      </c>
      <c r="BG396" t="inlineStr">
        <is>
          <t/>
        </is>
      </c>
      <c r="BH396" t="inlineStr">
        <is>
          <t/>
        </is>
      </c>
      <c r="BI396" t="inlineStr">
        <is>
          <t/>
        </is>
      </c>
      <c r="BJ396" t="inlineStr">
        <is>
          <t/>
        </is>
      </c>
      <c r="BK396" t="inlineStr">
        <is>
          <t/>
        </is>
      </c>
      <c r="BL396" t="inlineStr">
        <is>
          <t/>
        </is>
      </c>
      <c r="BM396" t="inlineStr">
        <is>
          <t/>
        </is>
      </c>
      <c r="BN396" t="inlineStr">
        <is>
          <t/>
        </is>
      </c>
      <c r="BO396" t="inlineStr">
        <is>
          <t/>
        </is>
      </c>
      <c r="BP396" s="2" t="inlineStr">
        <is>
          <t>TNAC|
numru totali ta' kwoti fiċ-ċirkolazzjoni</t>
        </is>
      </c>
      <c r="BQ396" s="2" t="inlineStr">
        <is>
          <t>3|
3</t>
        </is>
      </c>
      <c r="BR396" s="2" t="inlineStr">
        <is>
          <t xml:space="preserve">|
</t>
        </is>
      </c>
      <c r="BS396" t="inlineStr">
        <is>
          <t/>
        </is>
      </c>
      <c r="BT396" t="inlineStr">
        <is>
          <t/>
        </is>
      </c>
      <c r="BU396" t="inlineStr">
        <is>
          <t/>
        </is>
      </c>
      <c r="BV396" t="inlineStr">
        <is>
          <t/>
        </is>
      </c>
      <c r="BW396" t="inlineStr">
        <is>
          <t/>
        </is>
      </c>
      <c r="BX396" s="2" t="inlineStr">
        <is>
          <t>łączna liczba uprawnień znajdujących się w obiegu|
TNAC</t>
        </is>
      </c>
      <c r="BY396" s="2" t="inlineStr">
        <is>
          <t>3|
3</t>
        </is>
      </c>
      <c r="BZ396" s="2" t="inlineStr">
        <is>
          <t xml:space="preserve">|
</t>
        </is>
      </c>
      <c r="CA396" t="inlineStr">
        <is>
          <t>skumulowana liczba uprawnień wydanych w okresie od dnia 1 stycznia 2008 r., w tym liczba uprawnień wydanych zgodnie z art. 13 ust. 2 dyrektywy 2003/87/WE w tym okresie oraz uprawnień do stosowania międzynarodowych jednostek emisji wykorzystywanych przez instalacje w ramach unijnego systemu handlu emisjami w odniesieniu do emisji do dnia 31 grudnia danego roku, po odjęciu skumulowanych ton zweryfikowanych emisji z instalacji objętych unijnym systemem handlu emisjami od dnia 1 stycznia 2008 r. do dnia 31 grudnia danego roku, wszelkich uprawnień anulowanych zgodnie z art. 12 ust. 4 dyrektywy 2003/87/WE oraz liczby uprawnień znajdujących się w rezerwie</t>
        </is>
      </c>
      <c r="CB396" s="2" t="inlineStr">
        <is>
          <t>número total de licenças de emissão em circulação|
NTLC</t>
        </is>
      </c>
      <c r="CC396" s="2" t="inlineStr">
        <is>
          <t>3|
3</t>
        </is>
      </c>
      <c r="CD396" s="2" t="inlineStr">
        <is>
          <t xml:space="preserve">|
</t>
        </is>
      </c>
      <c r="CE396" t="inlineStr">
        <is>
          <t>Número acumulado de licenças de emissão emitidas a partir de 1 de janeiro de 2008, incluindo a quantidade emitida por força do artigo 13.º, n.º 2, da Diretiva 2003/87/CE nesse período e os direitos de utilização de créditos internacionais exercidos por instalações abrangidas pelo Sistema de Comércio de Licenças de Emissão da União Europeia (CELE) em relação às emissões até 31 de dezembro desse ano, menos a quantidade acumulada, em toneladas, das emissões verificadas de instalações abrangidas pelo CELE entre 1 de janeiro de 2008 e 31 de dezembro desse ano determinado, o número de licenças de emissão eventualmente canceladas por força do artigo 12.º, n.º 4, da Diretiva 2003/87/CE e o número de licenças de emissão existentes na reserva.</t>
        </is>
      </c>
      <c r="CF396" s="2" t="inlineStr">
        <is>
          <t>NTCA|
număr total de certificate aflate în circulație</t>
        </is>
      </c>
      <c r="CG396" s="2" t="inlineStr">
        <is>
          <t>3|
3</t>
        </is>
      </c>
      <c r="CH396" s="2" t="inlineStr">
        <is>
          <t xml:space="preserve">|
</t>
        </is>
      </c>
      <c r="CI396" t="inlineStr">
        <is>
          <t/>
        </is>
      </c>
      <c r="CJ396" t="inlineStr">
        <is>
          <t/>
        </is>
      </c>
      <c r="CK396" t="inlineStr">
        <is>
          <t/>
        </is>
      </c>
      <c r="CL396" t="inlineStr">
        <is>
          <t/>
        </is>
      </c>
      <c r="CM396" t="inlineStr">
        <is>
          <t/>
        </is>
      </c>
      <c r="CN396" s="2" t="inlineStr">
        <is>
          <t>skupno število pravic v obtoku</t>
        </is>
      </c>
      <c r="CO396" s="2" t="inlineStr">
        <is>
          <t>3</t>
        </is>
      </c>
      <c r="CP396" s="2" t="inlineStr">
        <is>
          <t/>
        </is>
      </c>
      <c r="CQ396" t="inlineStr">
        <is>
          <t/>
        </is>
      </c>
      <c r="CR396" s="2" t="inlineStr">
        <is>
          <t>totala antalet utsläppsrätter i omlopp</t>
        </is>
      </c>
      <c r="CS396" s="2" t="inlineStr">
        <is>
          <t>3</t>
        </is>
      </c>
      <c r="CT396" s="2" t="inlineStr">
        <is>
          <t/>
        </is>
      </c>
      <c r="CU396" t="inlineStr">
        <is>
          <t/>
        </is>
      </c>
    </row>
    <row r="397">
      <c r="A397" s="1" t="str">
        <f>HYPERLINK("https://iate.europa.eu/entry/result/3619826/all", "3619826")</f>
        <v>3619826</v>
      </c>
      <c r="B397" t="inlineStr">
        <is>
          <t>TRANSPORT</t>
        </is>
      </c>
      <c r="C397" t="inlineStr">
        <is>
          <t>TRANSPORT|organisation of transport|means of transport|vehicle</t>
        </is>
      </c>
      <c r="D397" t="inlineStr">
        <is>
          <t/>
        </is>
      </c>
      <c r="E397" t="inlineStr">
        <is>
          <t/>
        </is>
      </c>
      <c r="F397" t="inlineStr">
        <is>
          <t/>
        </is>
      </c>
      <c r="G397" t="inlineStr">
        <is>
          <t/>
        </is>
      </c>
      <c r="H397" t="inlineStr">
        <is>
          <t/>
        </is>
      </c>
      <c r="I397" t="inlineStr">
        <is>
          <t/>
        </is>
      </c>
      <c r="J397" t="inlineStr">
        <is>
          <t/>
        </is>
      </c>
      <c r="K397" t="inlineStr">
        <is>
          <t/>
        </is>
      </c>
      <c r="L397" s="2" t="inlineStr">
        <is>
          <t>brintbil med forbrændingsmotor|
brintkøretøj med forbrændingsmotor|
brintdrevet køretøj|
brintdrevet motorkøretøj</t>
        </is>
      </c>
      <c r="M397" s="2" t="inlineStr">
        <is>
          <t>3|
3|
3|
3</t>
        </is>
      </c>
      <c r="N397" s="2" t="inlineStr">
        <is>
          <t xml:space="preserve">|
|
|
</t>
        </is>
      </c>
      <c r="O397" t="inlineStr">
        <is>
          <t/>
        </is>
      </c>
      <c r="P397" s="2" t="inlineStr">
        <is>
          <t>Fahrzeug mit Wasserstoffantrieb|
wasserstoffbetriebenes Fahrzeug</t>
        </is>
      </c>
      <c r="Q397" s="2" t="inlineStr">
        <is>
          <t>3|
3</t>
        </is>
      </c>
      <c r="R397" s="2" t="inlineStr">
        <is>
          <t xml:space="preserve">|
</t>
        </is>
      </c>
      <c r="S397" t="inlineStr">
        <is>
          <t>Fahrzeug, dessen Verbrennungsmotor Wasserstoff als Kraftstoff verwendet</t>
        </is>
      </c>
      <c r="T397" t="inlineStr">
        <is>
          <t/>
        </is>
      </c>
      <c r="U397" t="inlineStr">
        <is>
          <t/>
        </is>
      </c>
      <c r="V397" t="inlineStr">
        <is>
          <t/>
        </is>
      </c>
      <c r="W397" t="inlineStr">
        <is>
          <t/>
        </is>
      </c>
      <c r="X397" s="2" t="inlineStr">
        <is>
          <t>hydrogen fuelled vehicle|
hydrogen-powered vehicle|
hydrogen-powered motor vehicle|
HICEV|
hydrogen internal combustion engine vehicle</t>
        </is>
      </c>
      <c r="Y397" s="2" t="inlineStr">
        <is>
          <t>3|
3|
3|
3|
3</t>
        </is>
      </c>
      <c r="Z397" s="2" t="inlineStr">
        <is>
          <t xml:space="preserve">|
|
|
|
</t>
        </is>
      </c>
      <c r="AA397" t="inlineStr">
        <is>
          <t>vehicle whose internal combustion engine uses hydrogen as fuel</t>
        </is>
      </c>
      <c r="AB397" s="2" t="inlineStr">
        <is>
          <t>vehículo impulsado por hidrógeno|
vehículo de motor impulsado por hidrógeno</t>
        </is>
      </c>
      <c r="AC397" s="2" t="inlineStr">
        <is>
          <t>3|
3</t>
        </is>
      </c>
      <c r="AD397" s="2" t="inlineStr">
        <is>
          <t xml:space="preserve">|
</t>
        </is>
      </c>
      <c r="AE397" t="inlineStr">
        <is>
          <t>Vehículo de motor que utiliza hidrógeno como combustible de locomoción.</t>
        </is>
      </c>
      <c r="AF397" t="inlineStr">
        <is>
          <t/>
        </is>
      </c>
      <c r="AG397" t="inlineStr">
        <is>
          <t/>
        </is>
      </c>
      <c r="AH397" t="inlineStr">
        <is>
          <t/>
        </is>
      </c>
      <c r="AI397" t="inlineStr">
        <is>
          <t/>
        </is>
      </c>
      <c r="AJ397" s="2" t="inlineStr">
        <is>
          <t>vetykäyttöinen ajoneuvo|
vetykäyttöinen moottoriajoneuvo</t>
        </is>
      </c>
      <c r="AK397" s="2" t="inlineStr">
        <is>
          <t>3|
3</t>
        </is>
      </c>
      <c r="AL397" s="2" t="inlineStr">
        <is>
          <t xml:space="preserve">|
</t>
        </is>
      </c>
      <c r="AM397" t="inlineStr">
        <is>
          <t>ajoneuvo, jonka polttomoottorin käyttövoimana käytetään vetyä</t>
        </is>
      </c>
      <c r="AN397" t="inlineStr">
        <is>
          <t/>
        </is>
      </c>
      <c r="AO397" t="inlineStr">
        <is>
          <t/>
        </is>
      </c>
      <c r="AP397" t="inlineStr">
        <is>
          <t/>
        </is>
      </c>
      <c r="AQ397" t="inlineStr">
        <is>
          <t/>
        </is>
      </c>
      <c r="AR397" s="2" t="inlineStr">
        <is>
          <t>feithicil faoi thiomáint hidrigine</t>
        </is>
      </c>
      <c r="AS397" s="2" t="inlineStr">
        <is>
          <t>3</t>
        </is>
      </c>
      <c r="AT397" s="2" t="inlineStr">
        <is>
          <t/>
        </is>
      </c>
      <c r="AU397" t="inlineStr">
        <is>
          <t>mótarfheithicil ar bith a bhaineann úsáid as hidrigin mar bhreosla chun an fheithicil a thiomáint</t>
        </is>
      </c>
      <c r="AV397" t="inlineStr">
        <is>
          <t/>
        </is>
      </c>
      <c r="AW397" t="inlineStr">
        <is>
          <t/>
        </is>
      </c>
      <c r="AX397" t="inlineStr">
        <is>
          <t/>
        </is>
      </c>
      <c r="AY397" t="inlineStr">
        <is>
          <t/>
        </is>
      </c>
      <c r="AZ397" s="2" t="inlineStr">
        <is>
          <t>belső égésű motorral rendelkező hidrogén üzemű jármű</t>
        </is>
      </c>
      <c r="BA397" s="2" t="inlineStr">
        <is>
          <t>2</t>
        </is>
      </c>
      <c r="BB397" s="2" t="inlineStr">
        <is>
          <t/>
        </is>
      </c>
      <c r="BC397" t="inlineStr">
        <is>
          <t>olyan gépjármű, amelyet tüzelőanyagként hidrogént égető belső égésű motor hajt meg</t>
        </is>
      </c>
      <c r="BD397" t="inlineStr">
        <is>
          <t/>
        </is>
      </c>
      <c r="BE397" t="inlineStr">
        <is>
          <t/>
        </is>
      </c>
      <c r="BF397" t="inlineStr">
        <is>
          <t/>
        </is>
      </c>
      <c r="BG397" t="inlineStr">
        <is>
          <t/>
        </is>
      </c>
      <c r="BH397" s="2" t="inlineStr">
        <is>
          <t>vandenilinė variklinė transporto priemonė|
vandeniliu varomas automobilis|
vandenilinė motorinė transporto priemonė</t>
        </is>
      </c>
      <c r="BI397" s="2" t="inlineStr">
        <is>
          <t>3|
2|
3</t>
        </is>
      </c>
      <c r="BJ397" s="2" t="inlineStr">
        <is>
          <t>|
|
preferred</t>
        </is>
      </c>
      <c r="BK397" t="inlineStr">
        <is>
          <t>vidaus degimo varikliu varoma transporto priemonė, kaip varomuosius degalus naudojanti vandenilį</t>
        </is>
      </c>
      <c r="BL397" t="inlineStr">
        <is>
          <t/>
        </is>
      </c>
      <c r="BM397" t="inlineStr">
        <is>
          <t/>
        </is>
      </c>
      <c r="BN397" t="inlineStr">
        <is>
          <t/>
        </is>
      </c>
      <c r="BO397" t="inlineStr">
        <is>
          <t/>
        </is>
      </c>
      <c r="BP397" s="2" t="inlineStr">
        <is>
          <t>vettura motorizzata li taħdem bl-idroġenu|
vettura li taħdem bl-idroġenu|
vettura b'magna ta' kombustjoni interna li taħdem bl-idroġenu</t>
        </is>
      </c>
      <c r="BQ397" s="2" t="inlineStr">
        <is>
          <t>3|
3|
3</t>
        </is>
      </c>
      <c r="BR397" s="2" t="inlineStr">
        <is>
          <t xml:space="preserve">|
|
</t>
        </is>
      </c>
      <c r="BS397" t="inlineStr">
        <is>
          <t>vettura li l-magna ta' kombustjoni interna tagħha tuża l-idroġenu bħala fjuwil</t>
        </is>
      </c>
      <c r="BT397" t="inlineStr">
        <is>
          <t/>
        </is>
      </c>
      <c r="BU397" t="inlineStr">
        <is>
          <t/>
        </is>
      </c>
      <c r="BV397" t="inlineStr">
        <is>
          <t/>
        </is>
      </c>
      <c r="BW397" t="inlineStr">
        <is>
          <t/>
        </is>
      </c>
      <c r="BX397" s="2" t="inlineStr">
        <is>
          <t>HICEV|
pojazd silnikowy napędzany wodorem|
pojazd napędzany wodorem|
pojazd z silnikiem wodorowym wewnętrznego spalania</t>
        </is>
      </c>
      <c r="BY397" s="2" t="inlineStr">
        <is>
          <t>3|
3|
3|
3</t>
        </is>
      </c>
      <c r="BZ397" s="2" t="inlineStr">
        <is>
          <t xml:space="preserve">|
|
|
</t>
        </is>
      </c>
      <c r="CA397" t="inlineStr">
        <is>
          <t>pojazd, w którego silniku wewnętrznego spalania wykorzystywany jest wodór jako paliwo</t>
        </is>
      </c>
      <c r="CB397" t="inlineStr">
        <is>
          <t/>
        </is>
      </c>
      <c r="CC397" t="inlineStr">
        <is>
          <t/>
        </is>
      </c>
      <c r="CD397" t="inlineStr">
        <is>
          <t/>
        </is>
      </c>
      <c r="CE397" t="inlineStr">
        <is>
          <t/>
        </is>
      </c>
      <c r="CF397" t="inlineStr">
        <is>
          <t/>
        </is>
      </c>
      <c r="CG397" t="inlineStr">
        <is>
          <t/>
        </is>
      </c>
      <c r="CH397" t="inlineStr">
        <is>
          <t/>
        </is>
      </c>
      <c r="CI397" t="inlineStr">
        <is>
          <t/>
        </is>
      </c>
      <c r="CJ397" t="inlineStr">
        <is>
          <t/>
        </is>
      </c>
      <c r="CK397" t="inlineStr">
        <is>
          <t/>
        </is>
      </c>
      <c r="CL397" t="inlineStr">
        <is>
          <t/>
        </is>
      </c>
      <c r="CM397" t="inlineStr">
        <is>
          <t/>
        </is>
      </c>
      <c r="CN397" s="2" t="inlineStr">
        <is>
          <t>motorno vozilo na vodikov pogon</t>
        </is>
      </c>
      <c r="CO397" s="2" t="inlineStr">
        <is>
          <t>3</t>
        </is>
      </c>
      <c r="CP397" s="2" t="inlineStr">
        <is>
          <t/>
        </is>
      </c>
      <c r="CQ397" t="inlineStr">
        <is>
          <t/>
        </is>
      </c>
      <c r="CR397" s="2" t="inlineStr">
        <is>
          <t>vätgasdrivet fordon|
vätgasdrivet motorfordon|
fordon med vätgasdriven förbränningsmotor|
vätgasfordon med förbränningsmotor</t>
        </is>
      </c>
      <c r="CS397" s="2" t="inlineStr">
        <is>
          <t>3|
3|
3|
3</t>
        </is>
      </c>
      <c r="CT397" s="2" t="inlineStr">
        <is>
          <t>|
|
|
proposed</t>
        </is>
      </c>
      <c r="CU397" t="inlineStr">
        <is>
          <t/>
        </is>
      </c>
    </row>
    <row r="398">
      <c r="A398" s="1" t="str">
        <f>HYPERLINK("https://iate.europa.eu/entry/result/3599805/all", "3599805")</f>
        <v>3599805</v>
      </c>
      <c r="B398" t="inlineStr">
        <is>
          <t>TRANSPORT;ENVIRONMENT</t>
        </is>
      </c>
      <c r="C398" t="inlineStr">
        <is>
          <t>TRANSPORT|maritime and inland waterway transport|maritime transport;ENVIRONMENT|deterioration of the environment|nuisance|pollutant|atmospheric pollutant|greenhouse gas</t>
        </is>
      </c>
      <c r="D398" s="2" t="inlineStr">
        <is>
          <t>баланс на съответствие</t>
        </is>
      </c>
      <c r="E398" s="2" t="inlineStr">
        <is>
          <t>3</t>
        </is>
      </c>
      <c r="F398" s="2" t="inlineStr">
        <is>
          <t/>
        </is>
      </c>
      <c r="G398" t="inlineStr">
        <is>
          <t>мярката за превишаващото или недостатъчното съответствие на кораба с пределните стойности на средногодишния интензитет на емисиите на парникови газове за енергията, използвана на борда на кораба</t>
        </is>
      </c>
      <c r="H398" s="2" t="inlineStr">
        <is>
          <t>bilance souladu</t>
        </is>
      </c>
      <c r="I398" s="2" t="inlineStr">
        <is>
          <t>2</t>
        </is>
      </c>
      <c r="J398" s="2" t="inlineStr">
        <is>
          <t/>
        </is>
      </c>
      <c r="K398" t="inlineStr">
        <is>
          <t>míra nadměrného nebo nedostatečného dosažení souladu, pokud jde o meze roční průměrné intenzity skleníkových plynů z energie použité na palubě lodi</t>
        </is>
      </c>
      <c r="L398" s="2" t="inlineStr">
        <is>
          <t>overensstemmelsesbalance</t>
        </is>
      </c>
      <c r="M398" s="2" t="inlineStr">
        <is>
          <t>3</t>
        </is>
      </c>
      <c r="N398" s="2" t="inlineStr">
        <is>
          <t/>
        </is>
      </c>
      <c r="O398" t="inlineStr">
        <is>
          <t>måling af et
skibs over- eller underopfyldelse med hensyn til grænserne for den årlige
gennemsnitlige drivhusgasintensitet af den energi, der bruges om bord</t>
        </is>
      </c>
      <c r="P398" s="2" t="inlineStr">
        <is>
          <t>Konformitätsbilanz</t>
        </is>
      </c>
      <c r="Q398" s="2" t="inlineStr">
        <is>
          <t>3</t>
        </is>
      </c>
      <c r="R398" s="2" t="inlineStr">
        <is>
          <t/>
        </is>
      </c>
      <c r="S398" t="inlineStr">
        <is>
          <t>Maßeinheit für die Über- oder Unterkonformität eines Schiffs im Hinblick auf die Grenzwerte für die jährliche durchschnittliche Treibhausgasintensität der an Bord eines Schiffs verbrauchten Energie</t>
        </is>
      </c>
      <c r="T398" s="2" t="inlineStr">
        <is>
          <t>ισοζύγιο συμμόρφωσης</t>
        </is>
      </c>
      <c r="U398" s="2" t="inlineStr">
        <is>
          <t>3</t>
        </is>
      </c>
      <c r="V398" s="2" t="inlineStr">
        <is>
          <t/>
        </is>
      </c>
      <c r="W398" t="inlineStr">
        <is>
          <t>μέτρηση της υπερβολικής ή ανεπαρκούς συμμόρφωσης ενός πλοίου όσον αφορά τα όρια της ετήσιας μέσης έντασης εκπομπών αερίων θερμοκηπίου της ενέργειας που χρησιμοποιείται από πλοίο επί του πλοίου</t>
        </is>
      </c>
      <c r="X398" s="2" t="inlineStr">
        <is>
          <t>compliance balance</t>
        </is>
      </c>
      <c r="Y398" s="2" t="inlineStr">
        <is>
          <t>3</t>
        </is>
      </c>
      <c r="Z398" s="2" t="inlineStr">
        <is>
          <t/>
        </is>
      </c>
      <c r="AA398" t="inlineStr">
        <is>
          <t>measure of a ship’s over- or under-compliance
with regard to the limits to the yearly average greenhouse gas intensity of
the energy used on board</t>
        </is>
      </c>
      <c r="AB398" s="2" t="inlineStr">
        <is>
          <t>balance de la conformidad</t>
        </is>
      </c>
      <c r="AC398" s="2" t="inlineStr">
        <is>
          <t>3</t>
        </is>
      </c>
      <c r="AD398" s="2" t="inlineStr">
        <is>
          <t/>
        </is>
      </c>
      <c r="AE398" t="inlineStr">
        <is>
          <t>Medida del exceso o defecto de la 
conformidad de un buque respecto a los límites de la intensidad media 
anual de emisión de gases de efecto invernadero en lo relativo a la 
energía utilizada a bordo del buque, que se calcula de acuerdo con el 
anexo V.</t>
        </is>
      </c>
      <c r="AF398" s="2" t="inlineStr">
        <is>
          <t>vastavusbilanss</t>
        </is>
      </c>
      <c r="AG398" s="2" t="inlineStr">
        <is>
          <t>3</t>
        </is>
      </c>
      <c r="AH398" s="2" t="inlineStr">
        <is>
          <t/>
        </is>
      </c>
      <c r="AI398" t="inlineStr">
        <is>
          <t>laeva
poolt pardal kasutatava energia aastase keskmise kasvuhoonegaaside
heitemahukuse piiride ületäitmise või alatäitmise näitaja, mis arvutatakse
vastavalt V lisale</t>
        </is>
      </c>
      <c r="AJ398" s="2" t="inlineStr">
        <is>
          <t>vaatimustenmukaisuustase</t>
        </is>
      </c>
      <c r="AK398" s="2" t="inlineStr">
        <is>
          <t>3</t>
        </is>
      </c>
      <c r="AL398" s="2" t="inlineStr">
        <is>
          <t/>
        </is>
      </c>
      <c r="AM398" t="inlineStr">
        <is>
          <t>määrä, jolla alus ylittää tai alittaa aluksella käytetyn energian vuotuisen keskimääräisen kasvihuonekaasuintensiteetin rajat</t>
        </is>
      </c>
      <c r="AN398" s="2" t="inlineStr">
        <is>
          <t>bilan de conformité</t>
        </is>
      </c>
      <c r="AO398" s="2" t="inlineStr">
        <is>
          <t>3</t>
        </is>
      </c>
      <c r="AP398" s="2" t="inlineStr">
        <is>
          <t/>
        </is>
      </c>
      <c r="AQ398" t="inlineStr">
        <is>
          <t>mesure de l’excédent ou du déficit de 
conformité d’un navire en ce qui concerne les limitations de l’intensité
 annuelle moyenne des émissions de gaz à effet de serre de l’énergie 
utilisée à bord</t>
        </is>
      </c>
      <c r="AR398" s="2" t="inlineStr">
        <is>
          <t>iarmhéid comhlíontachta</t>
        </is>
      </c>
      <c r="AS398" s="2" t="inlineStr">
        <is>
          <t>3</t>
        </is>
      </c>
      <c r="AT398" s="2" t="inlineStr">
        <is>
          <t/>
        </is>
      </c>
      <c r="AU398" t="inlineStr">
        <is>
          <t>an tomhas ar ró-chomhlíontacht nó ar thearc-chomhlíontacht loinge maidir leis na teorainneacha le meándéine bhliantúil astaíochtaí gás ceaptha teasa an fhuinnimh a úsáidtear ar bord loinge</t>
        </is>
      </c>
      <c r="AV398" s="2" t="inlineStr">
        <is>
          <t>bilanca usklađenosti</t>
        </is>
      </c>
      <c r="AW398" s="2" t="inlineStr">
        <is>
          <t>3</t>
        </is>
      </c>
      <c r="AX398" s="2" t="inlineStr">
        <is>
          <t/>
        </is>
      </c>
      <c r="AY398" t="inlineStr">
        <is>
          <t>i mjera za prekomjernu ili nedovoljnu usklađenost broda s obzirom na granične vrijednosti prosječnog godišnjeg intenziteta stakleničkih plinova energije koja se upotrebljava na brodu</t>
        </is>
      </c>
      <c r="AZ398" s="2" t="inlineStr">
        <is>
          <t>megfelelési egyenleg</t>
        </is>
      </c>
      <c r="BA398" s="2" t="inlineStr">
        <is>
          <t>4</t>
        </is>
      </c>
      <c r="BB398" s="2" t="inlineStr">
        <is>
          <t/>
        </is>
      </c>
      <c r="BC398" t="inlineStr">
        <is>
          <t>annak mértéke, hogy a hajó mennyire teljesíti túl vagy alul a 
fedélzetén felhasznált energia éves átlagos &lt;a href="https://iate.europa.eu/entry/result/2244926/hu" target="_blank"&gt;kibocsátásintenzitásának&lt;/a&gt; határértékeit</t>
        </is>
      </c>
      <c r="BD398" s="2" t="inlineStr">
        <is>
          <t>saldo di conformità</t>
        </is>
      </c>
      <c r="BE398" s="2" t="inlineStr">
        <is>
          <t>3</t>
        </is>
      </c>
      <c r="BF398" s="2" t="inlineStr">
        <is>
          <t/>
        </is>
      </c>
      <c r="BG398" t="inlineStr">
        <is>
          <t>misura della conformità (oltre quanto necessario o insufficiente) di una nave per quanto riguarda i limiti dell'intensità media annua dei gas a effetto serra dell'energia usata a bordo da una nave,</t>
        </is>
      </c>
      <c r="BH398" s="2" t="inlineStr">
        <is>
          <t>atitikties balansas</t>
        </is>
      </c>
      <c r="BI398" s="2" t="inlineStr">
        <is>
          <t>3</t>
        </is>
      </c>
      <c r="BJ398" s="2" t="inlineStr">
        <is>
          <t/>
        </is>
      </c>
      <c r="BK398" t="inlineStr">
        <is>
          <t>laivo atitikties skirtumas, palyginti su laive sunaudojamai energijai tenkančios taršos šiltnamio efektą sukeliančiomis dujomis vidutinio metinio intensyvumo riba</t>
        </is>
      </c>
      <c r="BL398" s="2" t="inlineStr">
        <is>
          <t>atbilstības bilance</t>
        </is>
      </c>
      <c r="BM398" s="2" t="inlineStr">
        <is>
          <t>2</t>
        </is>
      </c>
      <c r="BN398" s="2" t="inlineStr">
        <is>
          <t/>
        </is>
      </c>
      <c r="BO398" t="inlineStr">
        <is>
          <t>mērs, ar ko novērtē kuģa atbilstību — proti, tās pārsniegumu vai 
nepietiekamību — uz kuģa patērētās enerģijas gada vidējās 
siltumnīcefekta gāzu emisijas intensitātes robežvērtībām</t>
        </is>
      </c>
      <c r="BP398" s="2" t="inlineStr">
        <is>
          <t>bilanċ tal-konformità</t>
        </is>
      </c>
      <c r="BQ398" s="2" t="inlineStr">
        <is>
          <t>3</t>
        </is>
      </c>
      <c r="BR398" s="2" t="inlineStr">
        <is>
          <t/>
        </is>
      </c>
      <c r="BS398" t="inlineStr">
        <is>
          <t>il-kejl tal-konformità żejda jew insuffiċjenti ta’ vapur fir-rigward tal-limiti għall-intensità medja annwali tal-gassijiet serra tal-enerġija użata abbord minn vapur, li tiġi kkalkulata skont l-Anness V</t>
        </is>
      </c>
      <c r="BT398" s="2" t="inlineStr">
        <is>
          <t>nalevingsbalans</t>
        </is>
      </c>
      <c r="BU398" s="2" t="inlineStr">
        <is>
          <t>3</t>
        </is>
      </c>
      <c r="BV398" s="2" t="inlineStr">
        <is>
          <t/>
        </is>
      </c>
      <c r="BW398" t="inlineStr">
        <is>
          <t>"mate van over- of ondernaleving door een schip met betrekking tot de grenswaarden van de jaarlijkse gemiddelde broeikasgasintensiteit van de energie die aan boord van het schip wordt gebruikt"</t>
        </is>
      </c>
      <c r="BX398" s="2" t="inlineStr">
        <is>
          <t>saldo zgodności</t>
        </is>
      </c>
      <c r="BY398" s="2" t="inlineStr">
        <is>
          <t>3</t>
        </is>
      </c>
      <c r="BZ398" s="2" t="inlineStr">
        <is>
          <t/>
        </is>
      </c>
      <c r="CA398" t="inlineStr">
        <is>
          <t>miara wykraczającej poza wymogi lub niedostatecznej zgodności statku w odniesieniu do wartości dopuszczalnych średniorocznej intensywności emisji gazów cieplarnianych pochodzących ze zużycia energii na statku, obliczanej zgodnie z załącznikiem V do &lt;br&gt; &lt;a href="https://eur-lex.europa.eu/legal-content/PL/TXT/?uri=CELEX:52021PC0562" target="_blank"&gt;Wniosek ROZPORZĄDZENIE PARLAMENTU EUROPEJSKIEGO I RADY w sprawie stosowania paliw odnawialnych i niskoemisyjnych w transporcie morskim oraz zmieniające dyrektywę 2009/16/WE&lt;/a&gt;</t>
        </is>
      </c>
      <c r="CB398" s="2" t="inlineStr">
        <is>
          <t>saldo de conformidade</t>
        </is>
      </c>
      <c r="CC398" s="2" t="inlineStr">
        <is>
          <t>3</t>
        </is>
      </c>
      <c r="CD398" s="2" t="inlineStr">
        <is>
          <t/>
        </is>
      </c>
      <c r="CE398" t="inlineStr">
        <is>
          <t>Medida do cumprimento excedente ou insuficiente de um navio no que respeita aos limites da intensidade média anual de gases com efeito de estufa da energia utilizada a bordo de um navio.</t>
        </is>
      </c>
      <c r="CF398" s="2" t="inlineStr">
        <is>
          <t>bilanț de conformitate</t>
        </is>
      </c>
      <c r="CG398" s="2" t="inlineStr">
        <is>
          <t>3</t>
        </is>
      </c>
      <c r="CH398" s="2" t="inlineStr">
        <is>
          <t>proposed</t>
        </is>
      </c>
      <c r="CI398" t="inlineStr">
        <is>
          <t>gradul de depășire sau de nerespectare de către
o navă a limitelor intensității medii anuale a emisiilor de gaze cu efect de
seră generate de energia utilizată la bordul unei nave</t>
        </is>
      </c>
      <c r="CJ398" s="2" t="inlineStr">
        <is>
          <t>bilancia súladu</t>
        </is>
      </c>
      <c r="CK398" s="2" t="inlineStr">
        <is>
          <t>3</t>
        </is>
      </c>
      <c r="CL398" s="2" t="inlineStr">
        <is>
          <t/>
        </is>
      </c>
      <c r="CM398" t="inlineStr">
        <is>
          <t>miera
 nadmerného alebo nedostatočného splnenia požiadaviek na súlad lode, pokiaľ
 ide o limity priemernej ročnej intenzity skleníkových plynov z energie
 využitej na palube lode</t>
        </is>
      </c>
      <c r="CN398" s="2" t="inlineStr">
        <is>
          <t>stanje skladnosti</t>
        </is>
      </c>
      <c r="CO398" s="2" t="inlineStr">
        <is>
          <t>3</t>
        </is>
      </c>
      <c r="CP398" s="2" t="inlineStr">
        <is>
          <t/>
        </is>
      </c>
      <c r="CQ398" t="inlineStr">
        <is>
          <t>merilo presežka skladnosti ali primanjkljaja skladnosti ladje glede na mejne vrednosti letne povprečne intenzivnosti toplogrednih plinov porabljene energije na krovu ladje</t>
        </is>
      </c>
      <c r="CR398" s="2" t="inlineStr">
        <is>
          <t>överensstämmelsesaldo</t>
        </is>
      </c>
      <c r="CS398" s="2" t="inlineStr">
        <is>
          <t>3</t>
        </is>
      </c>
      <c r="CT398" s="2" t="inlineStr">
        <is>
          <t/>
        </is>
      </c>
      <c r="CU398" t="inlineStr">
        <is>
          <t>mått på i vilken mån fartyget uppfyller kraven med avseende på gränsvärdena för den årliga genomsnittliga växthusgasintensiteten för ett fartygs energianvändning ombord, vilket beräknas i enlighet med bilaga V.</t>
        </is>
      </c>
    </row>
    <row r="399">
      <c r="A399" s="1" t="str">
        <f>HYPERLINK("https://iate.europa.eu/entry/result/3599804/all", "3599804")</f>
        <v>3599804</v>
      </c>
      <c r="B399" t="inlineStr">
        <is>
          <t>ENERGY</t>
        </is>
      </c>
      <c r="C399" t="inlineStr">
        <is>
          <t>ENERGY|energy policy|energy industry|fuel</t>
        </is>
      </c>
      <c r="D399" s="2" t="inlineStr">
        <is>
          <t>най-малко благоприятен начин на производство</t>
        </is>
      </c>
      <c r="E399" s="2" t="inlineStr">
        <is>
          <t>3</t>
        </is>
      </c>
      <c r="F399" s="2" t="inlineStr">
        <is>
          <t/>
        </is>
      </c>
      <c r="G399" t="inlineStr">
        <is>
          <t>начинът на производство с най-висок въглероден интензитет, използван за производството на дадено гориво</t>
        </is>
      </c>
      <c r="H399" s="2" t="inlineStr">
        <is>
          <t>nejméně příznivý způsob výroby</t>
        </is>
      </c>
      <c r="I399" s="2" t="inlineStr">
        <is>
          <t>2</t>
        </is>
      </c>
      <c r="J399" s="2" t="inlineStr">
        <is>
          <t/>
        </is>
      </c>
      <c r="K399" t="inlineStr">
        <is>
          <t>výrobní postup nejnáročnější na uhlík používaný pro jakékoli dané palivo</t>
        </is>
      </c>
      <c r="L399" s="2" t="inlineStr">
        <is>
          <t>mindst gunstig produktionsvej</t>
        </is>
      </c>
      <c r="M399" s="2" t="inlineStr">
        <is>
          <t>3</t>
        </is>
      </c>
      <c r="N399" s="2" t="inlineStr">
        <is>
          <t/>
        </is>
      </c>
      <c r="O399" t="inlineStr">
        <is>
          <t>mest
kulstofintensiv &lt;a href="https://iate.europa.eu/entry/result/2250315/da" target="_blank"&gt;produktionsvej&lt;/a&gt; for et brændstof</t>
        </is>
      </c>
      <c r="P399" s="2" t="inlineStr">
        <is>
          <t>ungünstigster Produktionsweg</t>
        </is>
      </c>
      <c r="Q399" s="2" t="inlineStr">
        <is>
          <t>3</t>
        </is>
      </c>
      <c r="R399" s="2" t="inlineStr">
        <is>
          <t/>
        </is>
      </c>
      <c r="S399" t="inlineStr">
        <is>
          <t>kohlenstoffintensivster Produktionsweg für einen bestimmten Kraftstoff</t>
        </is>
      </c>
      <c r="T399" s="2" t="inlineStr">
        <is>
          <t>δυσμενέστερη οδός</t>
        </is>
      </c>
      <c r="U399" s="2" t="inlineStr">
        <is>
          <t>3</t>
        </is>
      </c>
      <c r="V399" s="2" t="inlineStr">
        <is>
          <t/>
        </is>
      </c>
      <c r="W399" t="inlineStr">
        <is>
          <t>η οδός παραγωγής με τη μεγαλύτερη ένταση άνθρακα που χρησιμοποιείται για οποιοδήποτε δεδομένο καύσιμο</t>
        </is>
      </c>
      <c r="X399" s="2" t="inlineStr">
        <is>
          <t>least favourable pathway</t>
        </is>
      </c>
      <c r="Y399" s="2" t="inlineStr">
        <is>
          <t>3</t>
        </is>
      </c>
      <c r="Z399" s="2" t="inlineStr">
        <is>
          <t/>
        </is>
      </c>
      <c r="AA399" t="inlineStr">
        <is>
          <t>most carbon-intensive &lt;i&gt;&lt;a href="https://iate.europa.eu/entry/result/2250315/en" target="_blank"&gt;production pathway&lt;/a&gt;&lt;/i&gt; used
for any given fuel</t>
        </is>
      </c>
      <c r="AB399" s="2" t="inlineStr">
        <is>
          <t>proceso de producción menos idóneo</t>
        </is>
      </c>
      <c r="AC399" s="2" t="inlineStr">
        <is>
          <t>3</t>
        </is>
      </c>
      <c r="AD399" s="2" t="inlineStr">
        <is>
          <t/>
        </is>
      </c>
      <c r="AE399" t="inlineStr">
        <is>
          <t>Proceso de producción más intensivo en carbono utilizado para un combustible determinado.</t>
        </is>
      </c>
      <c r="AF399" s="2" t="inlineStr">
        <is>
          <t>kõige vähem soositud tootmisviis</t>
        </is>
      </c>
      <c r="AG399" s="2" t="inlineStr">
        <is>
          <t>2</t>
        </is>
      </c>
      <c r="AH399" s="2" t="inlineStr">
        <is>
          <t/>
        </is>
      </c>
      <c r="AI399" t="inlineStr">
        <is>
          <t>kõige rohkem süsinikdioksiidiheidet tekitav
&lt;i&gt;tootmisviis&lt;/i&gt; &lt;a href="/entry/result/2250315/all" id="ENTRY_TO_ENTRY_CONVERTER" target="_blank"&gt;IATE:2250315&lt;/a&gt; , mida kasutatakse mis tahes konkreetse kütuse puhul</t>
        </is>
      </c>
      <c r="AJ399" s="2" t="inlineStr">
        <is>
          <t>vähiten suotuisa tuotantoketju</t>
        </is>
      </c>
      <c r="AK399" s="2" t="inlineStr">
        <is>
          <t>3</t>
        </is>
      </c>
      <c r="AL399" s="2" t="inlineStr">
        <is>
          <t/>
        </is>
      </c>
      <c r="AM399" t="inlineStr">
        <is>
          <t>tietyn polttoaineen hiili-intensiivisin &lt;a href="https://iate.europa.eu/entry/result/2250315/all" target="_blank"&gt;tuotantoketju&lt;/a&gt;</t>
        </is>
      </c>
      <c r="AN399" s="2" t="inlineStr">
        <is>
          <t>filière de production la moins favorable</t>
        </is>
      </c>
      <c r="AO399" s="2" t="inlineStr">
        <is>
          <t>3</t>
        </is>
      </c>
      <c r="AP399" s="2" t="inlineStr">
        <is>
          <t/>
        </is>
      </c>
      <c r="AQ399" t="inlineStr">
        <is>
          <t>filière de production la plus intensive en carbone utilisée pour un combustible donné</t>
        </is>
      </c>
      <c r="AR399" s="2" t="inlineStr">
        <is>
          <t>an chonair is lú fabhar</t>
        </is>
      </c>
      <c r="AS399" s="2" t="inlineStr">
        <is>
          <t>3</t>
        </is>
      </c>
      <c r="AT399" s="2" t="inlineStr">
        <is>
          <t/>
        </is>
      </c>
      <c r="AU399" t="inlineStr">
        <is>
          <t>an chonair táirgeachta is déine ó thaobh carbóin de a úsáidtear le haghaidh aon bhreosla ar leith</t>
        </is>
      </c>
      <c r="AV399" s="2" t="inlineStr">
        <is>
          <t>najnepovoljniji proces</t>
        </is>
      </c>
      <c r="AW399" s="2" t="inlineStr">
        <is>
          <t>3</t>
        </is>
      </c>
      <c r="AX399" s="2" t="inlineStr">
        <is>
          <t/>
        </is>
      </c>
      <c r="AY399" t="inlineStr">
        <is>
          <t>proces dobivanja bilo kojeg goriva koji uzrokuje najveće emisije ugljika</t>
        </is>
      </c>
      <c r="AZ399" s="2" t="inlineStr">
        <is>
          <t>legkedvezőtlenebb előállítási mód</t>
        </is>
      </c>
      <c r="BA399" s="2" t="inlineStr">
        <is>
          <t>3</t>
        </is>
      </c>
      <c r="BB399" s="2" t="inlineStr">
        <is>
          <t/>
        </is>
      </c>
      <c r="BC399" t="inlineStr">
        <is>
          <t>az adott tüzelőanyaghoz használt legkarbonintenzívebb &lt;a href="https://iate.europa.eu/entry/result/2250315/hu" target="_blank"&gt;előállítási mód&lt;/a&gt;</t>
        </is>
      </c>
      <c r="BD399" s="2" t="inlineStr">
        <is>
          <t>filiera meno favorevole</t>
        </is>
      </c>
      <c r="BE399" s="2" t="inlineStr">
        <is>
          <t>3</t>
        </is>
      </c>
      <c r="BF399" s="2" t="inlineStr">
        <is>
          <t/>
        </is>
      </c>
      <c r="BG399" t="inlineStr">
        <is>
          <t>filiera di produzione a maggiore intensità di carbonio utilizzata per un dato combustibile</t>
        </is>
      </c>
      <c r="BH399" s="2" t="inlineStr">
        <is>
          <t>nepalankiausias scenarijus|
nepalankiausias teršalų išmetimo scenarijus</t>
        </is>
      </c>
      <c r="BI399" s="2" t="inlineStr">
        <is>
          <t>2|
2</t>
        </is>
      </c>
      <c r="BJ399" s="2" t="inlineStr">
        <is>
          <t xml:space="preserve">|
</t>
        </is>
      </c>
      <c r="BK399" t="inlineStr">
        <is>
          <t>konkretaus kuro gamybos išmetant daugiausiai anglies dioksido scenarijus</t>
        </is>
      </c>
      <c r="BL399" s="2" t="inlineStr">
        <is>
          <t>visnevēlamākais ražošanas paņēmiens</t>
        </is>
      </c>
      <c r="BM399" s="2" t="inlineStr">
        <is>
          <t>2</t>
        </is>
      </c>
      <c r="BN399" s="2" t="inlineStr">
        <is>
          <t/>
        </is>
      </c>
      <c r="BO399" t="inlineStr">
        <is>
          <t>oglekļietilpīgākais paņēmiens, ko izmanto kādas konkrētas degvielas ražošanai</t>
        </is>
      </c>
      <c r="BP399" s="2" t="inlineStr">
        <is>
          <t>perkors l-inqas favorevoli</t>
        </is>
      </c>
      <c r="BQ399" s="2" t="inlineStr">
        <is>
          <t>3</t>
        </is>
      </c>
      <c r="BR399" s="2" t="inlineStr">
        <is>
          <t/>
        </is>
      </c>
      <c r="BS399" t="inlineStr">
        <is>
          <t>il-perkors ta' produzzjoni bl-intensità l-iktar qawwija tal-karbonju li jintuża għal kwalunkwe fjuwil</t>
        </is>
      </c>
      <c r="BT399" s="2" t="inlineStr">
        <is>
          <t>minst gunstige traject</t>
        </is>
      </c>
      <c r="BU399" s="2" t="inlineStr">
        <is>
          <t>3</t>
        </is>
      </c>
      <c r="BV399" s="2" t="inlineStr">
        <is>
          <t/>
        </is>
      </c>
      <c r="BW399" t="inlineStr">
        <is>
          <t>"meest koolstofintensieve productietraject dat voor een bepaalde brandstof wordt gebruikt"</t>
        </is>
      </c>
      <c r="BX399" s="2" t="inlineStr">
        <is>
          <t>najmniej korzystna ścieżka</t>
        </is>
      </c>
      <c r="BY399" s="2" t="inlineStr">
        <is>
          <t>3</t>
        </is>
      </c>
      <c r="BZ399" s="2" t="inlineStr">
        <is>
          <t/>
        </is>
      </c>
      <c r="CA399" t="inlineStr">
        <is>
          <t>najbardziej intensywna pod względem emisji ścieżkę produkcji stosowana w odniesieniu do dowolnego paliwa</t>
        </is>
      </c>
      <c r="CB399" s="2" t="inlineStr">
        <is>
          <t>via menos favorável</t>
        </is>
      </c>
      <c r="CC399" s="2" t="inlineStr">
        <is>
          <t>3</t>
        </is>
      </c>
      <c r="CD399" s="2" t="inlineStr">
        <is>
          <t/>
        </is>
      </c>
      <c r="CE399" t="inlineStr">
        <is>
          <t>Modo de produção com maior intensidade de carbono utilizado para um determinado combustível.</t>
        </is>
      </c>
      <c r="CF399" s="2" t="inlineStr">
        <is>
          <t>filiera cea mai puțin favorabilă</t>
        </is>
      </c>
      <c r="CG399" s="2" t="inlineStr">
        <is>
          <t>3</t>
        </is>
      </c>
      <c r="CH399" s="2" t="inlineStr">
        <is>
          <t>proposed</t>
        </is>
      </c>
      <c r="CI399" t="inlineStr">
        <is>
          <t>filiera de producție cu cea mai mare intensitate
de emisii de carbon utilizată pentru oricare tip de combustibil</t>
        </is>
      </c>
      <c r="CJ399" s="2" t="inlineStr">
        <is>
          <t>najmenej priaznivý reťazec</t>
        </is>
      </c>
      <c r="CK399" s="2" t="inlineStr">
        <is>
          <t>3</t>
        </is>
      </c>
      <c r="CL399" s="2" t="inlineStr">
        <is>
          <t/>
        </is>
      </c>
      <c r="CM399" t="inlineStr">
        <is>
          <t>reťazec
 výroby, ktorý sa použil v prípade akéhokoľvek daného paliva a ktorý má
 najvyššiu uhlíkovú náročnosť</t>
        </is>
      </c>
      <c r="CN399" s="2" t="inlineStr">
        <is>
          <t>najmanj ugodna pot</t>
        </is>
      </c>
      <c r="CO399" s="2" t="inlineStr">
        <is>
          <t>3</t>
        </is>
      </c>
      <c r="CP399" s="2" t="inlineStr">
        <is>
          <t/>
        </is>
      </c>
      <c r="CQ399" t="inlineStr">
        <is>
          <t>ogljično najintenzivnejši postopek pridobivanja, ki se uporablja za določeno gorivo</t>
        </is>
      </c>
      <c r="CR399" s="2" t="inlineStr">
        <is>
          <t>minst gynnsamma produktionskedja</t>
        </is>
      </c>
      <c r="CS399" s="2" t="inlineStr">
        <is>
          <t>3</t>
        </is>
      </c>
      <c r="CT399" s="2" t="inlineStr">
        <is>
          <t/>
        </is>
      </c>
      <c r="CU399" t="inlineStr">
        <is>
          <t>den mest koldioxidintensiva produktionskedja som används för ett visst bränsle</t>
        </is>
      </c>
    </row>
    <row r="400">
      <c r="A400" s="1" t="str">
        <f>HYPERLINK("https://iate.europa.eu/entry/result/3599917/all", "3599917")</f>
        <v>3599917</v>
      </c>
      <c r="B400" t="inlineStr">
        <is>
          <t>ENERGY;TRANSPORT;ENVIRONMENT</t>
        </is>
      </c>
      <c r="C400" t="inlineStr">
        <is>
          <t>ENERGY|energy policy|energy industry|fuel;TRANSPORT|maritime and inland waterway transport|maritime transport;ENVIRONMENT|deterioration of the environment|nuisance|pollutant|atmospheric pollutant|greenhouse gas</t>
        </is>
      </c>
      <c r="D400" s="2" t="inlineStr">
        <is>
          <t>от резервоара до килватера</t>
        </is>
      </c>
      <c r="E400" s="2" t="inlineStr">
        <is>
          <t>3</t>
        </is>
      </c>
      <c r="F400" s="2" t="inlineStr">
        <is>
          <t/>
        </is>
      </c>
      <c r="G400" t="inlineStr">
        <is>
          <t/>
        </is>
      </c>
      <c r="H400" s="2" t="inlineStr">
        <is>
          <t>od palivové nádrže lodi po brázdu za lodí|
TtW|
&lt;i&gt;tank-to-wake&lt;/i&gt;</t>
        </is>
      </c>
      <c r="I400" s="2" t="inlineStr">
        <is>
          <t>3|
3|
2</t>
        </is>
      </c>
      <c r="J400" s="2" t="inlineStr">
        <is>
          <t xml:space="preserve">preferred|
|
</t>
        </is>
      </c>
      <c r="K400" t="inlineStr">
        <is>
          <t>druhá část životního cyklu paliva v námořním odvětví (&lt;i&gt;&lt;a href="https://iate.europa.eu/entry/slideshow/1636623890207/3599802/cs" target="_blank"&gt;well-to-wake&lt;/a&gt;&lt;/i&gt;), která zahrnuje použití (spálení) paliva po jeho načerpání do palivové nádrže plavidla</t>
        </is>
      </c>
      <c r="L400" s="2" t="inlineStr">
        <is>
          <t>tank to wake|
tank til propel|
fra tank til propel</t>
        </is>
      </c>
      <c r="M400" s="2" t="inlineStr">
        <is>
          <t>3|
2|
2</t>
        </is>
      </c>
      <c r="N400" s="2" t="inlineStr">
        <is>
          <t xml:space="preserve">|
|
</t>
        </is>
      </c>
      <c r="O400" t="inlineStr">
        <is>
          <t/>
        </is>
      </c>
      <c r="P400" s="2" t="inlineStr">
        <is>
          <t>Tank-to-Wake|
TtW</t>
        </is>
      </c>
      <c r="Q400" s="2" t="inlineStr">
        <is>
          <t>3|
3</t>
        </is>
      </c>
      <c r="R400" s="2" t="inlineStr">
        <is>
          <t xml:space="preserve">|
</t>
        </is>
      </c>
      <c r="S400" t="inlineStr">
        <is>
          <t>zweite Phase des Lebenszyklus von Kraftstoff im maritimen Sektor (&lt;a href="https://iate.europa.eu/entry/result/3599802/all" target="_blank"&gt;Well-to-Wake&lt;/a&gt;), die den Kraftstoffverbrauch für den Betrieb des Schiffs nach der Bereitstellung von Kraftstoff im Schiffstank (tank) bis zur Abgasproduktion (wake) umfasst</t>
        </is>
      </c>
      <c r="T400" s="2" t="inlineStr">
        <is>
          <t>από τη δεξαμενή έως τα απόνερα</t>
        </is>
      </c>
      <c r="U400" s="2" t="inlineStr">
        <is>
          <t>3</t>
        </is>
      </c>
      <c r="V400" s="2" t="inlineStr">
        <is>
          <t/>
        </is>
      </c>
      <c r="W400" t="inlineStr">
        <is>
          <t>το δεύτερο τμήμα του κύκλου ζωής των καυσίμων στον ναυτιλιακό κλάδο (&lt;a href="https://iate.europa.eu/entry/result/3599802/en-el" target="_blank"&gt;από το φρέαρ έως τα απόνερα&lt;/a&gt;), δηλαδή το στάδιο της καύσης το οποίο έπεται του σταδίου της παράδοσης των καυσίμων στη δεξαμενή του πλοίου</t>
        </is>
      </c>
      <c r="X400" s="2" t="inlineStr">
        <is>
          <t>tank-to-wake|
TTW</t>
        </is>
      </c>
      <c r="Y400" s="2" t="inlineStr">
        <is>
          <t>3|
3</t>
        </is>
      </c>
      <c r="Z400" s="2" t="inlineStr">
        <is>
          <t xml:space="preserve">|
</t>
        </is>
      </c>
      <c r="AA400" t="inlineStr">
        <is>
          <t>second part of the fuel life cycle in the maritime sector (&lt;a href="https://iate.europa.eu/entry/result/3599802/en" target="_blank"&gt;&lt;i&gt;well-to-wake&lt;/i&gt;&lt;/a&gt;), i.e. using (burning) the fuel after it has been delivered to the tank</t>
        </is>
      </c>
      <c r="AB400" s="2" t="inlineStr">
        <is>
          <t>del tanque a la estela|
del tanque a la hélice</t>
        </is>
      </c>
      <c r="AC400" s="2" t="inlineStr">
        <is>
          <t>3|
3</t>
        </is>
      </c>
      <c r="AD400" s="2" t="inlineStr">
        <is>
          <t>|
preferred</t>
        </is>
      </c>
      <c r="AE400" t="inlineStr">
        <is>
          <t>Parte del ciclo de vida del combustible que comprende las emisiones de GEI originadas por la combustión
final del combustible en el barco.</t>
        </is>
      </c>
      <c r="AF400" s="2" t="inlineStr">
        <is>
          <t>paagist pardani</t>
        </is>
      </c>
      <c r="AG400" s="2" t="inlineStr">
        <is>
          <t>2</t>
        </is>
      </c>
      <c r="AH400" s="2" t="inlineStr">
        <is>
          <t/>
        </is>
      </c>
      <c r="AI400" t="inlineStr">
        <is>
          <t>merel tarbitava kütuse olelusringi teine etapp, mille jooksul toimub kütuse kasutamine laeva pardal</t>
        </is>
      </c>
      <c r="AJ400" s="2" t="inlineStr">
        <is>
          <t>tankista työntövoimaksi</t>
        </is>
      </c>
      <c r="AK400" s="2" t="inlineStr">
        <is>
          <t>3</t>
        </is>
      </c>
      <c r="AL400" s="2" t="inlineStr">
        <is>
          <t/>
        </is>
      </c>
      <c r="AM400" t="inlineStr">
        <is>
          <t>merenkulun polttoaineiden koko elinkaaren toinen osa eli polttoainesäiliöstä aluksen käyttöön</t>
        </is>
      </c>
      <c r="AN400" s="2" t="inlineStr">
        <is>
          <t>du réservoir au sillage</t>
        </is>
      </c>
      <c r="AO400" s="2" t="inlineStr">
        <is>
          <t>3</t>
        </is>
      </c>
      <c r="AP400" s="2" t="inlineStr">
        <is>
          <t/>
        </is>
      </c>
      <c r="AQ400" t="inlineStr">
        <is>
          <t>émissions associées à la combustion du carburant des navires et, par conséquent, liée aux options technologiques des moteurs et aux mesures de surveillance et de contrôle mises en place pour éviter les déversements accidentels lors des opérations de soutage et de navigation</t>
        </is>
      </c>
      <c r="AR400" s="2" t="inlineStr">
        <is>
          <t>umar-go-marbhshruth</t>
        </is>
      </c>
      <c r="AS400" s="2" t="inlineStr">
        <is>
          <t>3</t>
        </is>
      </c>
      <c r="AT400" s="2" t="inlineStr">
        <is>
          <t/>
        </is>
      </c>
      <c r="AU400" t="inlineStr">
        <is>
          <t/>
        </is>
      </c>
      <c r="AV400" s="2" t="inlineStr">
        <is>
          <t>od spremnika do broda</t>
        </is>
      </c>
      <c r="AW400" s="2" t="inlineStr">
        <is>
          <t>3</t>
        </is>
      </c>
      <c r="AX400" s="2" t="inlineStr">
        <is>
          <t/>
        </is>
      </c>
      <c r="AY400" t="inlineStr">
        <is>
          <t/>
        </is>
      </c>
      <c r="AZ400" s="2" t="inlineStr">
        <is>
          <t>„tartálytól a hajócsavarig”</t>
        </is>
      </c>
      <c r="BA400" s="2" t="inlineStr">
        <is>
          <t>3</t>
        </is>
      </c>
      <c r="BB400" s="2" t="inlineStr">
        <is>
          <t/>
        </is>
      </c>
      <c r="BC400" t="inlineStr">
        <is>
          <t/>
        </is>
      </c>
      <c r="BD400" s="2" t="inlineStr">
        <is>
          <t>"tank-to-wake" ("dal serbatoio alla scia")</t>
        </is>
      </c>
      <c r="BE400" s="2" t="inlineStr">
        <is>
          <t>3</t>
        </is>
      </c>
      <c r="BF400" s="2" t="inlineStr">
        <is>
          <t/>
        </is>
      </c>
      <c r="BG400" t="inlineStr">
        <is>
          <t>metodo di calcolo delle emissioni che tiene conto dell'impatto in termini di gas a effetto serra della seconda parte della catena d’impiego di un carburante nel settore marittimo, ovvero il suo utilizzo (combustione) una volta arrivato al serbatoio</t>
        </is>
      </c>
      <c r="BH400" s="2" t="inlineStr">
        <is>
          <t>nuo bako iki kilvaterio</t>
        </is>
      </c>
      <c r="BI400" s="2" t="inlineStr">
        <is>
          <t>3</t>
        </is>
      </c>
      <c r="BJ400" s="2" t="inlineStr">
        <is>
          <t/>
        </is>
      </c>
      <c r="BK400" t="inlineStr">
        <is>
          <t/>
        </is>
      </c>
      <c r="BL400" s="2" t="inlineStr">
        <is>
          <t>cikla posms "no tvertnes līdz ķīļūdenim"</t>
        </is>
      </c>
      <c r="BM400" s="2" t="inlineStr">
        <is>
          <t>2</t>
        </is>
      </c>
      <c r="BN400" s="2" t="inlineStr">
        <is>
          <t/>
        </is>
      </c>
      <c r="BO400" t="inlineStr">
        <is>
          <t/>
        </is>
      </c>
      <c r="BP400" s="2" t="inlineStr">
        <is>
          <t>tank-to-wake</t>
        </is>
      </c>
      <c r="BQ400" s="2" t="inlineStr">
        <is>
          <t>3</t>
        </is>
      </c>
      <c r="BR400" s="2" t="inlineStr">
        <is>
          <t/>
        </is>
      </c>
      <c r="BS400" t="inlineStr">
        <is>
          <t>it-tieni parti taċ-ċiklu tal-ħajja tal-fjuwil fis-settur marittimu (&lt;a href="https://iate.europa.eu/entry/result/3599802/en" target="_blank"&gt;&lt;i&gt;well-to-wake&lt;/i&gt;&lt;/a&gt;), i.e. l-użu (il-ħruq) tal-fjuwil wara li jitwassal fit-tank</t>
        </is>
      </c>
      <c r="BT400" s="2" t="inlineStr">
        <is>
          <t>tank-to-wake|
TtW|
van tank tot kielzog</t>
        </is>
      </c>
      <c r="BU400" s="2" t="inlineStr">
        <is>
          <t>3|
3|
3</t>
        </is>
      </c>
      <c r="BV400" s="2" t="inlineStr">
        <is>
          <t xml:space="preserve">|
|
</t>
        </is>
      </c>
      <c r="BW400" t="inlineStr">
        <is>
          <t>tweede fase van de levenscyclus van brandstof in de maritieme sector, van de scheepstank tot de uitlaat</t>
        </is>
      </c>
      <c r="BX400" s="2" t="inlineStr">
        <is>
          <t>od zbiornika paliwa do kilwatera|
TtW</t>
        </is>
      </c>
      <c r="BY400" s="2" t="inlineStr">
        <is>
          <t>3|
3</t>
        </is>
      </c>
      <c r="BZ400" s="2" t="inlineStr">
        <is>
          <t xml:space="preserve">|
</t>
        </is>
      </c>
      <c r="CA400" t="inlineStr">
        <is>
          <t/>
        </is>
      </c>
      <c r="CB400" s="2" t="inlineStr">
        <is>
          <t>do depósito à esteira</t>
        </is>
      </c>
      <c r="CC400" s="2" t="inlineStr">
        <is>
          <t>3</t>
        </is>
      </c>
      <c r="CD400" s="2" t="inlineStr">
        <is>
          <t/>
        </is>
      </c>
      <c r="CE400" t="inlineStr">
        <is>
          <t>Segunda parte do ciclo de vida do combustível no setor marítimo (do poço à esteira) que implica a utilização (queima) do combustível depois de ter sido entregue no depósito do navio.</t>
        </is>
      </c>
      <c r="CF400" s="2" t="inlineStr">
        <is>
          <t>de la rezervor la siaj</t>
        </is>
      </c>
      <c r="CG400" s="2" t="inlineStr">
        <is>
          <t>3</t>
        </is>
      </c>
      <c r="CH400" s="2" t="inlineStr">
        <is>
          <t>proposed</t>
        </is>
      </c>
      <c r="CI400" t="inlineStr">
        <is>
          <t/>
        </is>
      </c>
      <c r="CJ400" s="2" t="inlineStr">
        <is>
          <t>od palivového tanku po súprúd</t>
        </is>
      </c>
      <c r="CK400" s="2" t="inlineStr">
        <is>
          <t>3</t>
        </is>
      </c>
      <c r="CL400" s="2" t="inlineStr">
        <is>
          <t/>
        </is>
      </c>
      <c r="CM400" t="inlineStr">
        <is>
          <t>druhá časť životného cyklu paliva v námornom odvetví, ktorá zahŕňa spotrebu energie na palube, t. j. spaľovanie paliva po jeho dodaní na na loď (do tanku)</t>
        </is>
      </c>
      <c r="CN400" s="2" t="inlineStr">
        <is>
          <t>od rezervoarja do brazde</t>
        </is>
      </c>
      <c r="CO400" s="2" t="inlineStr">
        <is>
          <t>3</t>
        </is>
      </c>
      <c r="CP400" s="2" t="inlineStr">
        <is>
          <t/>
        </is>
      </c>
      <c r="CQ400" t="inlineStr">
        <is>
          <t>metoda za izračun emisij, pri kateri se upošteva toplogredni vpliv porabe energije na krovu, tudi med zgorevanjem (vendar brez vpliva proizvodnje, prevoza in distribucije)</t>
        </is>
      </c>
      <c r="CR400" s="2" t="inlineStr">
        <is>
          <t>från tank till kölvatten|
från tank till propeller</t>
        </is>
      </c>
      <c r="CS400" s="2" t="inlineStr">
        <is>
          <t>3|
3</t>
        </is>
      </c>
      <c r="CT400" s="2" t="inlineStr">
        <is>
          <t xml:space="preserve">preferred|
</t>
        </is>
      </c>
      <c r="CU400" t="inlineStr">
        <is>
          <t/>
        </is>
      </c>
    </row>
    <row r="401">
      <c r="A401" s="1" t="str">
        <f>HYPERLINK("https://iate.europa.eu/entry/result/3599853/all", "3599853")</f>
        <v>3599853</v>
      </c>
      <c r="B401" t="inlineStr">
        <is>
          <t>ENVIRONMENT;ENERGY</t>
        </is>
      </c>
      <c r="C401" t="inlineStr">
        <is>
          <t>ENVIRONMENT|deterioration of the environment|nuisance|pollutant|atmospheric pollutant|greenhouse gas;ENERGY|oil industry|petrochemicals|petroleum product|motor fuel|aviation fuel</t>
        </is>
      </c>
      <c r="D401" s="2" t="inlineStr">
        <is>
          <t>количество на незареденото гориво за една година</t>
        </is>
      </c>
      <c r="E401" s="2" t="inlineStr">
        <is>
          <t>3</t>
        </is>
      </c>
      <c r="F401" s="2" t="inlineStr">
        <is>
          <t/>
        </is>
      </c>
      <c r="G401" t="inlineStr">
        <is>
          <t>разликата между необходимото авиационно гориво за една година и действителното гориво, заредено от оператор на въздухоплавателни средства преди полетите, които заминават от дадено летище в Съюза в течение на отчетния период</t>
        </is>
      </c>
      <c r="H401" s="2" t="inlineStr">
        <is>
          <t>roční nenatankované množství</t>
        </is>
      </c>
      <c r="I401" s="2" t="inlineStr">
        <is>
          <t>2</t>
        </is>
      </c>
      <c r="J401" s="2" t="inlineStr">
        <is>
          <t/>
        </is>
      </c>
      <c r="K401" t="inlineStr">
        <is>
          <t>rozdíl mezi ročním potřebným množstvím leteckého paliva a skutečným množstvím paliva načerpaným provozovatelem letadla před lety odlétajícími z daného letiště v Unii během vykazovaného období</t>
        </is>
      </c>
      <c r="L401" s="2" t="inlineStr">
        <is>
          <t>årlig ikketanket mængde</t>
        </is>
      </c>
      <c r="M401" s="2" t="inlineStr">
        <is>
          <t>3</t>
        </is>
      </c>
      <c r="N401" s="2" t="inlineStr">
        <is>
          <t/>
        </is>
      </c>
      <c r="O401" t="inlineStr">
        <is>
          <t>forskel mellem
det årlige behov for flybrændstof og den mængde brændstof, som en
luftfartøjsoperatør faktisk påfylder inden flyafgang fra en given EU-lufthavn i
løbet af en rapporteringsperiode</t>
        </is>
      </c>
      <c r="P401" s="2" t="inlineStr">
        <is>
          <t>jährliche nicht vertankte Menge</t>
        </is>
      </c>
      <c r="Q401" s="2" t="inlineStr">
        <is>
          <t>3</t>
        </is>
      </c>
      <c r="R401" s="2" t="inlineStr">
        <is>
          <t/>
        </is>
      </c>
      <c r="S401" t="inlineStr">
        <is>
          <t>in einem Berichtszeitraum festzustellende Differenz zwischen dem Jahresbedarf an Flugkraftstoff und dem von einem Luftfahrzeugbetreiber vor dem Abflug von einem bestimmten Flughafen der Union tatsächlich vertankten Kraftstoff</t>
        </is>
      </c>
      <c r="T401" s="2" t="inlineStr">
        <is>
          <t>ετήσια μη αποθηκευμένη ποσότητα</t>
        </is>
      </c>
      <c r="U401" s="2" t="inlineStr">
        <is>
          <t>3</t>
        </is>
      </c>
      <c r="V401" s="2" t="inlineStr">
        <is>
          <t/>
        </is>
      </c>
      <c r="W401" t="inlineStr">
        <is>
          <t>η διαφορά μεταξύ των ετήσιων απαιτούμενων αεροπορικών καυσίμων και των πραγματικών καυσίμων με τα οποία ανεφοδιάστηκε φορέας εκμετάλλευσης αεροσκαφών πριν από πτήσεις που αναχωρούν από συγκεκριμένο ενωσιακό αερολιμένα κατά τη διάρκεια περιόδου αναφοράς</t>
        </is>
      </c>
      <c r="X401" s="2" t="inlineStr">
        <is>
          <t>yearly non-tanked quantity</t>
        </is>
      </c>
      <c r="Y401" s="2" t="inlineStr">
        <is>
          <t>3</t>
        </is>
      </c>
      <c r="Z401" s="2" t="inlineStr">
        <is>
          <t/>
        </is>
      </c>
      <c r="AA401" t="inlineStr">
        <is>
          <t>difference between the yearly aviation fuel
required and the actual fuel uplifted by an aircraft operator prior to flights
departing from a given Union airport, over the course of a reporting period</t>
        </is>
      </c>
      <c r="AB401" s="2" t="inlineStr">
        <is>
          <t>cantidad no repostada anualmente</t>
        </is>
      </c>
      <c r="AC401" s="2" t="inlineStr">
        <is>
          <t>3</t>
        </is>
      </c>
      <c r="AD401" s="2" t="inlineStr">
        <is>
          <t/>
        </is>
      </c>
      <c r="AE401" t="inlineStr">
        <is>
          <t>Diferencia, a lo largo de un 
período de notificación, entre el combustible de aviación requerido 
anualmente y el combustible abastecido realmente por un operador de 
aeronaves antes de la salida de los vuelos desde un aeropuerto de la 
Unión determinado.</t>
        </is>
      </c>
      <c r="AF401" s="2" t="inlineStr">
        <is>
          <t>tankimata jäänud kütuse aastane kogus</t>
        </is>
      </c>
      <c r="AG401" s="2" t="inlineStr">
        <is>
          <t>2</t>
        </is>
      </c>
      <c r="AH401" s="2" t="inlineStr">
        <is>
          <t/>
        </is>
      </c>
      <c r="AI401" t="inlineStr">
        <is>
          <t>vajaliku aastase lennukikütusekoguse ja õhusõiduki käitaja poolt aruandeperioodil enne asjaomasest liidu lennujaamast väljuvaid lende tegelikult tangitud kütusekoguse vahe</t>
        </is>
      </c>
      <c r="AJ401" s="2" t="inlineStr">
        <is>
          <t>vuodessa tankkaamaton määrä</t>
        </is>
      </c>
      <c r="AK401" s="2" t="inlineStr">
        <is>
          <t>3</t>
        </is>
      </c>
      <c r="AL401" s="2" t="inlineStr">
        <is>
          <t/>
        </is>
      </c>
      <c r="AM401" t="inlineStr">
        <is>
          <t>ero vuodessa tarvittavan lentopolttoaineen ja ilma-aluksen käyttäjän raportointikauden aikana ennen joltakin unionin lentoasemalta lähteviä lentoja tosiasiallisesti lisäämän polttoaineen välillä</t>
        </is>
      </c>
      <c r="AN401" s="2" t="inlineStr">
        <is>
          <t>quantité annuelle non embarquée</t>
        </is>
      </c>
      <c r="AO401" s="2" t="inlineStr">
        <is>
          <t>3</t>
        </is>
      </c>
      <c r="AP401" s="2" t="inlineStr">
        <is>
          <t/>
        </is>
      </c>
      <c r="AQ401" t="inlineStr">
        <is>
          <t>différence entre la quantité 
annuelle de carburant d’aviation requise et la quantité de carburant 
réellement embarquée par un exploitant d’aéronef avant les vols au 
départ d’un aéroport de l’Union donné, au cours d’une période de 
déclaration</t>
        </is>
      </c>
      <c r="AR401" s="2" t="inlineStr">
        <is>
          <t>cainníocht bhreosla bhliantúil nár tugadh ar bord</t>
        </is>
      </c>
      <c r="AS401" s="2" t="inlineStr">
        <is>
          <t>3</t>
        </is>
      </c>
      <c r="AT401" s="2" t="inlineStr">
        <is>
          <t/>
        </is>
      </c>
      <c r="AU401" t="inlineStr">
        <is>
          <t>an difríocht idir an breosla eitlíochta bliantúil is gá agus an breosla arna chur ar bord ag oibreoir aerárthaí roimh eitiltí a imíonn as aerfort áirithe de chuid an Aontais, le linn tréimhse tuairiscithe</t>
        </is>
      </c>
      <c r="AV401" s="2" t="inlineStr">
        <is>
          <t>godišnja količina nenapunjenog goriva</t>
        </is>
      </c>
      <c r="AW401" s="2" t="inlineStr">
        <is>
          <t>3</t>
        </is>
      </c>
      <c r="AX401" s="2" t="inlineStr">
        <is>
          <t/>
        </is>
      </c>
      <c r="AY401" t="inlineStr">
        <is>
          <t>razlika između potrebne godišnje količine zrakoplovnog goriva i stvarne količine goriva koju je operator zrakoplova napunio prije letova iz određene zračne luke Unije u razdoblju izvješćivanja</t>
        </is>
      </c>
      <c r="AZ401" s="2" t="inlineStr">
        <is>
          <t>éves fel nem használt mennyiség</t>
        </is>
      </c>
      <c r="BA401" s="2" t="inlineStr">
        <is>
          <t>3</t>
        </is>
      </c>
      <c r="BB401" s="2" t="inlineStr">
        <is>
          <t>proposed</t>
        </is>
      </c>
      <c r="BC401" t="inlineStr">
        <is>
          <t>az éves légijárműüzemanyag-szükséglet és a légijármű-üzembentartó által
 egy adott uniós repülőtérről induló járatok indulását megelőzően 
felvett tényleges üzemanyag mennyisége közötti különbség a 
jelentéstételi időszakban</t>
        </is>
      </c>
      <c r="BD401" s="2" t="inlineStr">
        <is>
          <t>quantitativo annuo non caricato</t>
        </is>
      </c>
      <c r="BE401" s="2" t="inlineStr">
        <is>
          <t>3</t>
        </is>
      </c>
      <c r="BF401" s="2" t="inlineStr">
        <is>
          <t/>
        </is>
      </c>
      <c r="BG401" t="inlineStr">
        <is>
          <t>differenza tra il fabbisogno annuo di carburante per l'aviazione e il quantitativo effettivamente caricato da un operatore aereo prima dei voli in partenza da un determinato aeroporto dell'Unione, nel corso di un periodo di riferimento</t>
        </is>
      </c>
      <c r="BH401" s="2" t="inlineStr">
        <is>
          <t>metinis į baką neįpiltas degalų kiekis</t>
        </is>
      </c>
      <c r="BI401" s="2" t="inlineStr">
        <is>
          <t>3</t>
        </is>
      </c>
      <c r="BJ401" s="2" t="inlineStr">
        <is>
          <t/>
        </is>
      </c>
      <c r="BK401" t="inlineStr">
        <is>
          <t>metinio aviacinių degalų poreikio ir faktinio degalų kiekio, kuriuo orlaivio naudotojas papildė orlaivio baką prieš skrydžius iš tam tikro Sąjungos oro uosto, skirtumas per ataskaitinį laikotarpį</t>
        </is>
      </c>
      <c r="BL401" s="2" t="inlineStr">
        <is>
          <t>gadā neuzpildītais daudzums</t>
        </is>
      </c>
      <c r="BM401" s="2" t="inlineStr">
        <is>
          <t>2</t>
        </is>
      </c>
      <c r="BN401" s="2" t="inlineStr">
        <is>
          <t/>
        </is>
      </c>
      <c r="BO401" t="inlineStr">
        <is>
          <t>starpība starp gadā vajadzīgo aviācijas degvielu un faktisko degvielas 
daudzumu, ko gaisa kuģu ekspluatants pārskata periodā ir uzpildījis 
pirms lidojumiem no attiecīgas Savienības lidostas</t>
        </is>
      </c>
      <c r="BP401" s="2" t="inlineStr">
        <is>
          <t>kwantità annwali mhux ippumpjata fit-tank</t>
        </is>
      </c>
      <c r="BQ401" s="2" t="inlineStr">
        <is>
          <t>3</t>
        </is>
      </c>
      <c r="BR401" s="2" t="inlineStr">
        <is>
          <t/>
        </is>
      </c>
      <c r="BS401" t="inlineStr">
        <is>
          <t>id-differenza bejn il-fjuwil tal-avjazzjoni annwali meħtieġ u l-fjuwil li jiġi ppumpjat fir-realtà minn operatur tal-inġenji tal-ajru qabel it-titjiriet li jitilqu minn ajruport partikolari tal-Unjoni, matul perjodu ta’ rapportar</t>
        </is>
      </c>
      <c r="BT401" s="2" t="inlineStr">
        <is>
          <t>jaarlijkse niet-getankte hoeveelheid</t>
        </is>
      </c>
      <c r="BU401" s="2" t="inlineStr">
        <is>
          <t>3</t>
        </is>
      </c>
      <c r="BV401" s="2" t="inlineStr">
        <is>
          <t/>
        </is>
      </c>
      <c r="BW401" t="inlineStr">
        <is>
          <t>"verschil tussen de jaarlijks vereiste luchtvaartbrandstof en de hoeveelheid brandstof die werkelijk door de luchtvaartuigexploitant is getankt vóór vertrek van zijn vluchten vanaf een in de Unie gelegen luchthaven, gedurende een rapporteringsperiode"</t>
        </is>
      </c>
      <c r="BX401" s="2" t="inlineStr">
        <is>
          <t>roczna niezatankowana ilość</t>
        </is>
      </c>
      <c r="BY401" s="2" t="inlineStr">
        <is>
          <t>3</t>
        </is>
      </c>
      <c r="BZ401" s="2" t="inlineStr">
        <is>
          <t/>
        </is>
      </c>
      <c r="CA401" t="inlineStr">
        <is>
          <t>różnica między ilością paliwa potrzebnego rocznie a rzeczywistą ilością paliwa uzupełnionego przez operatora statku powietrznego przed lotami rozpoczynającymi się w danym unijnym porcie lotniczym w okresie sprawozdawczym</t>
        </is>
      </c>
      <c r="CB401" s="2" t="inlineStr">
        <is>
          <t>quantidade não abastecida anualmente</t>
        </is>
      </c>
      <c r="CC401" s="2" t="inlineStr">
        <is>
          <t>3</t>
        </is>
      </c>
      <c r="CD401" s="2" t="inlineStr">
        <is>
          <t/>
        </is>
      </c>
      <c r="CE401" t="inlineStr">
        <is>
          <t>Diferença entre o combustível de aviação necessário anualmente e o combustível efetivamente abastecido por um operador de aeronaves antes de voos à partida de um determinado aeroporto da União, durante o período de comunicação</t>
        </is>
      </c>
      <c r="CF401" s="2" t="inlineStr">
        <is>
          <t>cantitate anuală nealimentată</t>
        </is>
      </c>
      <c r="CG401" s="2" t="inlineStr">
        <is>
          <t>3</t>
        </is>
      </c>
      <c r="CH401" s="2" t="inlineStr">
        <is>
          <t>proposed</t>
        </is>
      </c>
      <c r="CI401" t="inlineStr">
        <is>
          <t>diferența dintre cantitatea anuală de combustibil
de aviație necesară și combustibilul efectiv alimentat de un operator de
aeronave înainte de zborurile cu plecare de pe un anumit aeroport din Uniune,
pe parcursul unei perioade de raportare</t>
        </is>
      </c>
      <c r="CJ401" s="2" t="inlineStr">
        <is>
          <t>ročné množstvo bez tankeringu</t>
        </is>
      </c>
      <c r="CK401" s="2" t="inlineStr">
        <is>
          <t>2</t>
        </is>
      </c>
      <c r="CL401" s="2" t="inlineStr">
        <is>
          <t/>
        </is>
      </c>
      <c r="CM401" t="inlineStr">
        <is>
          <t>rozdiel
 medzi potrebným množstvom leteckého paliva na rok a skutočným množstvom
 načerpaného paliva prevádzkovateľom lietadla pred odletmi z daného
 letiska Únie počas vykazovaného obdobia</t>
        </is>
      </c>
      <c r="CN401" s="2" t="inlineStr">
        <is>
          <t>letna nenatočena količina</t>
        </is>
      </c>
      <c r="CO401" s="2" t="inlineStr">
        <is>
          <t>3</t>
        </is>
      </c>
      <c r="CP401" s="2" t="inlineStr">
        <is>
          <t/>
        </is>
      </c>
      <c r="CQ401" t="inlineStr">
        <is>
          <t>razlika med letno potrebo po letalskem gorivu in dejanskim gorivom, ki ga operater zrakoplova natoči pred leti, ki odhajajo z določenega letališča Unije, v poročevalnem obdobju</t>
        </is>
      </c>
      <c r="CR401" s="2" t="inlineStr">
        <is>
          <t>årlig otankad mängd</t>
        </is>
      </c>
      <c r="CS401" s="2" t="inlineStr">
        <is>
          <t>3</t>
        </is>
      </c>
      <c r="CT401" s="2" t="inlineStr">
        <is>
          <t/>
        </is>
      </c>
      <c r="CU401" t="inlineStr">
        <is>
          <t>skillnaden mellan det årliga flygbränslebehovet och den faktiska bränslemängd som en luftfartygsoperatör tankar före flygningar som avgår från en viss unionsflygplats, under en rapporteringsperiod</t>
        </is>
      </c>
    </row>
    <row r="402">
      <c r="A402" s="1" t="str">
        <f>HYPERLINK("https://iate.europa.eu/entry/result/3599798/all", "3599798")</f>
        <v>3599798</v>
      </c>
      <c r="B402" t="inlineStr">
        <is>
          <t>ENVIRONMENT</t>
        </is>
      </c>
      <c r="C402" t="inlineStr">
        <is>
          <t>ENVIRONMENT|deterioration of the environment|nuisance|pollutant|atmospheric pollutant|greenhouse gas</t>
        </is>
      </c>
      <c r="D402" t="inlineStr">
        <is>
          <t/>
        </is>
      </c>
      <c r="E402" t="inlineStr">
        <is>
          <t/>
        </is>
      </c>
      <c r="F402" t="inlineStr">
        <is>
          <t/>
        </is>
      </c>
      <c r="G402" t="inlineStr">
        <is>
          <t/>
        </is>
      </c>
      <c r="H402" t="inlineStr">
        <is>
          <t/>
        </is>
      </c>
      <c r="I402" t="inlineStr">
        <is>
          <t/>
        </is>
      </c>
      <c r="J402" t="inlineStr">
        <is>
          <t/>
        </is>
      </c>
      <c r="K402" t="inlineStr">
        <is>
          <t/>
        </is>
      </c>
      <c r="L402" t="inlineStr">
        <is>
          <t/>
        </is>
      </c>
      <c r="M402" t="inlineStr">
        <is>
          <t/>
        </is>
      </c>
      <c r="N402" t="inlineStr">
        <is>
          <t/>
        </is>
      </c>
      <c r="O402" t="inlineStr">
        <is>
          <t/>
        </is>
      </c>
      <c r="P402" t="inlineStr">
        <is>
          <t/>
        </is>
      </c>
      <c r="Q402" t="inlineStr">
        <is>
          <t/>
        </is>
      </c>
      <c r="R402" t="inlineStr">
        <is>
          <t/>
        </is>
      </c>
      <c r="S402" t="inlineStr">
        <is>
          <t/>
        </is>
      </c>
      <c r="T402" t="inlineStr">
        <is>
          <t/>
        </is>
      </c>
      <c r="U402" t="inlineStr">
        <is>
          <t/>
        </is>
      </c>
      <c r="V402" t="inlineStr">
        <is>
          <t/>
        </is>
      </c>
      <c r="W402" t="inlineStr">
        <is>
          <t/>
        </is>
      </c>
      <c r="X402" s="2" t="inlineStr">
        <is>
          <t>zero-emission technology</t>
        </is>
      </c>
      <c r="Y402" s="2" t="inlineStr">
        <is>
          <t>3</t>
        </is>
      </c>
      <c r="Z402" s="2" t="inlineStr">
        <is>
          <t/>
        </is>
      </c>
      <c r="AA402" t="inlineStr">
        <is>
          <t>technology fulfilling the requirements of Annex
III that does not imply the release of the following greenhouse gases and air
pollutants into the atmosphere by ships: carbon dioxide (CO&lt;sub&gt;2&lt;/sub&gt;),
methane (CH&lt;sub&gt;4&lt;/sub&gt;), nitrous oxides (N&lt;sub&gt;2&lt;/sub&gt;O), sulphur oxides (SO&lt;sub&gt;x&lt;/sub&gt;),
nitrogen oxides (NO&lt;sub&gt;x&lt;/sub&gt;) and particulate matter (PM)</t>
        </is>
      </c>
      <c r="AB402" t="inlineStr">
        <is>
          <t/>
        </is>
      </c>
      <c r="AC402" t="inlineStr">
        <is>
          <t/>
        </is>
      </c>
      <c r="AD402" t="inlineStr">
        <is>
          <t/>
        </is>
      </c>
      <c r="AE402" t="inlineStr">
        <is>
          <t/>
        </is>
      </c>
      <c r="AF402" t="inlineStr">
        <is>
          <t/>
        </is>
      </c>
      <c r="AG402" t="inlineStr">
        <is>
          <t/>
        </is>
      </c>
      <c r="AH402" t="inlineStr">
        <is>
          <t/>
        </is>
      </c>
      <c r="AI402" t="inlineStr">
        <is>
          <t/>
        </is>
      </c>
      <c r="AJ402" s="2" t="inlineStr">
        <is>
          <t>päästötön teknologia</t>
        </is>
      </c>
      <c r="AK402" s="2" t="inlineStr">
        <is>
          <t>3</t>
        </is>
      </c>
      <c r="AL402" s="2" t="inlineStr">
        <is>
          <t/>
        </is>
      </c>
      <c r="AM402" t="inlineStr">
        <is>
          <t>teknologia, joka täyttää asetuksen (...) liitteen III vaatimukset ja johon ei liity 
seuraavien &lt;a href="https://iate.europa.eu/entry/result/835577/fi" target="_blank"&gt;kasvihuonekaasujen&lt;/a&gt; ja &lt;a href="https://iate.europa.eu/entry/result/120211/fi" target="_blank"&gt;ilman epäpuhtauksien&lt;/a&gt; päästöjä alukselta
 ilmakehään: hiilidioksidi (CO2), metaani (CH4), typpioksiduuli (N2O), 
rikin oksidit (SOx), typen oksidit (NOx) ja hiukkaset (PM)</t>
        </is>
      </c>
      <c r="AN402" t="inlineStr">
        <is>
          <t/>
        </is>
      </c>
      <c r="AO402" t="inlineStr">
        <is>
          <t/>
        </is>
      </c>
      <c r="AP402" t="inlineStr">
        <is>
          <t/>
        </is>
      </c>
      <c r="AQ402" t="inlineStr">
        <is>
          <t/>
        </is>
      </c>
      <c r="AR402" s="2" t="inlineStr">
        <is>
          <t>teicneolaíocht astaíochtaí nialasacha</t>
        </is>
      </c>
      <c r="AS402" s="2" t="inlineStr">
        <is>
          <t>3</t>
        </is>
      </c>
      <c r="AT402" s="2" t="inlineStr">
        <is>
          <t/>
        </is>
      </c>
      <c r="AU402" t="inlineStr">
        <is>
          <t>teicneolaíocht lena gcomhlíontar ceanglais Iarscríbhinn III nach dtugtar le tuiscint léi go scaoileann longa na gáis ceaptha teasa agus na truailleáin aeir seo a leanas isteach san atmaisféar: dé-ocsaíd charbóin (CO2), meatán (CH4), ocsaídí nítriúla (N2O), ocsaídí sulfair (SOx), ocsaídí nítrigine (NOx) agus ábhar cáithníneach(PM)</t>
        </is>
      </c>
      <c r="AV402" t="inlineStr">
        <is>
          <t/>
        </is>
      </c>
      <c r="AW402" t="inlineStr">
        <is>
          <t/>
        </is>
      </c>
      <c r="AX402" t="inlineStr">
        <is>
          <t/>
        </is>
      </c>
      <c r="AY402" t="inlineStr">
        <is>
          <t/>
        </is>
      </c>
      <c r="AZ402" s="2" t="inlineStr">
        <is>
          <t>kibocsátásmentes technológia</t>
        </is>
      </c>
      <c r="BA402" s="2" t="inlineStr">
        <is>
          <t>3</t>
        </is>
      </c>
      <c r="BB402" s="2" t="inlineStr">
        <is>
          <t>proposed</t>
        </is>
      </c>
      <c r="BC402" t="inlineStr">
        <is>
          <t>a III. melléklet követelményeinek megfelelő technológia, amely nem vonja maga után a következő üvegházhatású gázok és légszennyező anyagok hajók általi kibocsátását a légkörbe: szén-dioxid (CO2), metán (CH4), dinitrogén-oxidok (N2O), kén-oxidok (SOx), nitrogén-oxidok (NOx) és lebegő részecskék (PM)</t>
        </is>
      </c>
      <c r="BD402" t="inlineStr">
        <is>
          <t/>
        </is>
      </c>
      <c r="BE402" t="inlineStr">
        <is>
          <t/>
        </is>
      </c>
      <c r="BF402" t="inlineStr">
        <is>
          <t/>
        </is>
      </c>
      <c r="BG402" t="inlineStr">
        <is>
          <t/>
        </is>
      </c>
      <c r="BH402" t="inlineStr">
        <is>
          <t/>
        </is>
      </c>
      <c r="BI402" t="inlineStr">
        <is>
          <t/>
        </is>
      </c>
      <c r="BJ402" t="inlineStr">
        <is>
          <t/>
        </is>
      </c>
      <c r="BK402" t="inlineStr">
        <is>
          <t/>
        </is>
      </c>
      <c r="BL402" t="inlineStr">
        <is>
          <t/>
        </is>
      </c>
      <c r="BM402" t="inlineStr">
        <is>
          <t/>
        </is>
      </c>
      <c r="BN402" t="inlineStr">
        <is>
          <t/>
        </is>
      </c>
      <c r="BO402" t="inlineStr">
        <is>
          <t/>
        </is>
      </c>
      <c r="BP402" t="inlineStr">
        <is>
          <t/>
        </is>
      </c>
      <c r="BQ402" t="inlineStr">
        <is>
          <t/>
        </is>
      </c>
      <c r="BR402" t="inlineStr">
        <is>
          <t/>
        </is>
      </c>
      <c r="BS402" t="inlineStr">
        <is>
          <t/>
        </is>
      </c>
      <c r="BT402" t="inlineStr">
        <is>
          <t/>
        </is>
      </c>
      <c r="BU402" t="inlineStr">
        <is>
          <t/>
        </is>
      </c>
      <c r="BV402" t="inlineStr">
        <is>
          <t/>
        </is>
      </c>
      <c r="BW402" t="inlineStr">
        <is>
          <t/>
        </is>
      </c>
      <c r="BX402" s="2" t="inlineStr">
        <is>
          <t>technologia bezemisyjna</t>
        </is>
      </c>
      <c r="BY402" s="2" t="inlineStr">
        <is>
          <t>3</t>
        </is>
      </c>
      <c r="BZ402" s="2" t="inlineStr">
        <is>
          <t/>
        </is>
      </c>
      <c r="CA402" t="inlineStr">
        <is>
          <t/>
        </is>
      </c>
      <c r="CB402" s="2" t="inlineStr">
        <is>
          <t>tecnologia de emissões nulas</t>
        </is>
      </c>
      <c r="CC402" s="2" t="inlineStr">
        <is>
          <t>3</t>
        </is>
      </c>
      <c r="CD402" s="2" t="inlineStr">
        <is>
          <t/>
        </is>
      </c>
      <c r="CE402" t="inlineStr">
        <is>
          <t>Tecnologia que não implica a libertação na atmosfera dos seguintes gases com efeito de estufa e poluentes atmosféricos pelos navios: dióxido de carbono (CO&lt;sub&gt;2&lt;/sub&gt;), metano (CH&lt;sub&gt;4&lt;/sub&gt;), óxido nitroso (N&lt;sub&gt;2&lt;/sub&gt;O), óxidos de enxofre (SO&lt;sub&gt;x&lt;/sub&gt;), óxidos de azoto (NO&lt;sub&gt;x&lt;/sub&gt;) e partículas (PM).</t>
        </is>
      </c>
      <c r="CF402" t="inlineStr">
        <is>
          <t/>
        </is>
      </c>
      <c r="CG402" t="inlineStr">
        <is>
          <t/>
        </is>
      </c>
      <c r="CH402" t="inlineStr">
        <is>
          <t/>
        </is>
      </c>
      <c r="CI402" t="inlineStr">
        <is>
          <t/>
        </is>
      </c>
      <c r="CJ402" t="inlineStr">
        <is>
          <t/>
        </is>
      </c>
      <c r="CK402" t="inlineStr">
        <is>
          <t/>
        </is>
      </c>
      <c r="CL402" t="inlineStr">
        <is>
          <t/>
        </is>
      </c>
      <c r="CM402" t="inlineStr">
        <is>
          <t/>
        </is>
      </c>
      <c r="CN402" s="2" t="inlineStr">
        <is>
          <t>brezemisijska tehnologija</t>
        </is>
      </c>
      <c r="CO402" s="2" t="inlineStr">
        <is>
          <t>3</t>
        </is>
      </c>
      <c r="CP402" s="2" t="inlineStr">
        <is>
          <t/>
        </is>
      </c>
      <c r="CQ402" t="inlineStr">
        <is>
          <t/>
        </is>
      </c>
      <c r="CR402" s="2" t="inlineStr">
        <is>
          <t>utsläppsfri teknik</t>
        </is>
      </c>
      <c r="CS402" s="2" t="inlineStr">
        <is>
          <t>3</t>
        </is>
      </c>
      <c r="CT402" s="2" t="inlineStr">
        <is>
          <t/>
        </is>
      </c>
      <c r="CU402" t="inlineStr">
        <is>
          <t>teknik som uppfyller kraven i bilaga III och som inte innebär utsläpp i atmosfären av följande växthusgaser och luftföroreningar från fartyg: koldioxid (CO2), metan (CH4), dikväveoxid (N2O), svaveloxider (SOx), kväveoxider (NOx) och partiklar (PM)</t>
        </is>
      </c>
    </row>
    <row r="403">
      <c r="A403" s="1" t="str">
        <f>HYPERLINK("https://iate.europa.eu/entry/result/3599859/all", "3599859")</f>
        <v>3599859</v>
      </c>
      <c r="B403" t="inlineStr">
        <is>
          <t>TRANSPORT;ENVIRONMENT</t>
        </is>
      </c>
      <c r="C403" t="inlineStr">
        <is>
          <t>TRANSPORT|maritime and inland waterway transport|maritime transport;ENVIRONMENT|deterioration of the environment|nuisance|pollutant|atmospheric pollutant|greenhouse gas</t>
        </is>
      </c>
      <c r="D403" t="inlineStr">
        <is>
          <t/>
        </is>
      </c>
      <c r="E403" t="inlineStr">
        <is>
          <t/>
        </is>
      </c>
      <c r="F403" t="inlineStr">
        <is>
          <t/>
        </is>
      </c>
      <c r="G403" t="inlineStr">
        <is>
          <t/>
        </is>
      </c>
      <c r="H403" t="inlineStr">
        <is>
          <t/>
        </is>
      </c>
      <c r="I403" t="inlineStr">
        <is>
          <t/>
        </is>
      </c>
      <c r="J403" t="inlineStr">
        <is>
          <t/>
        </is>
      </c>
      <c r="K403" t="inlineStr">
        <is>
          <t/>
        </is>
      </c>
      <c r="L403" t="inlineStr">
        <is>
          <t/>
        </is>
      </c>
      <c r="M403" t="inlineStr">
        <is>
          <t/>
        </is>
      </c>
      <c r="N403" t="inlineStr">
        <is>
          <t/>
        </is>
      </c>
      <c r="O403" t="inlineStr">
        <is>
          <t/>
        </is>
      </c>
      <c r="P403" t="inlineStr">
        <is>
          <t/>
        </is>
      </c>
      <c r="Q403" t="inlineStr">
        <is>
          <t/>
        </is>
      </c>
      <c r="R403" t="inlineStr">
        <is>
          <t/>
        </is>
      </c>
      <c r="S403" t="inlineStr">
        <is>
          <t/>
        </is>
      </c>
      <c r="T403" t="inlineStr">
        <is>
          <t/>
        </is>
      </c>
      <c r="U403" t="inlineStr">
        <is>
          <t/>
        </is>
      </c>
      <c r="V403" t="inlineStr">
        <is>
          <t/>
        </is>
      </c>
      <c r="W403" t="inlineStr">
        <is>
          <t/>
        </is>
      </c>
      <c r="X403" s="2" t="inlineStr">
        <is>
          <t>reward factor</t>
        </is>
      </c>
      <c r="Y403" s="2" t="inlineStr">
        <is>
          <t>3</t>
        </is>
      </c>
      <c r="Z403" s="2" t="inlineStr">
        <is>
          <t/>
        </is>
      </c>
      <c r="AA403" t="inlineStr">
        <is>
          <t/>
        </is>
      </c>
      <c r="AB403" s="2" t="inlineStr">
        <is>
          <t>factor de recompensa</t>
        </is>
      </c>
      <c r="AC403" s="2" t="inlineStr">
        <is>
          <t>3</t>
        </is>
      </c>
      <c r="AD403" s="2" t="inlineStr">
        <is>
          <t/>
        </is>
      </c>
      <c r="AE403" t="inlineStr">
        <is>
          <t/>
        </is>
      </c>
      <c r="AF403" t="inlineStr">
        <is>
          <t/>
        </is>
      </c>
      <c r="AG403" t="inlineStr">
        <is>
          <t/>
        </is>
      </c>
      <c r="AH403" t="inlineStr">
        <is>
          <t/>
        </is>
      </c>
      <c r="AI403" t="inlineStr">
        <is>
          <t/>
        </is>
      </c>
      <c r="AJ403" t="inlineStr">
        <is>
          <t/>
        </is>
      </c>
      <c r="AK403" t="inlineStr">
        <is>
          <t/>
        </is>
      </c>
      <c r="AL403" t="inlineStr">
        <is>
          <t/>
        </is>
      </c>
      <c r="AM403" t="inlineStr">
        <is>
          <t/>
        </is>
      </c>
      <c r="AN403" t="inlineStr">
        <is>
          <t/>
        </is>
      </c>
      <c r="AO403" t="inlineStr">
        <is>
          <t/>
        </is>
      </c>
      <c r="AP403" t="inlineStr">
        <is>
          <t/>
        </is>
      </c>
      <c r="AQ403" t="inlineStr">
        <is>
          <t/>
        </is>
      </c>
      <c r="AR403" s="2" t="inlineStr">
        <is>
          <t>fachtóir luaíochta</t>
        </is>
      </c>
      <c r="AS403" s="2" t="inlineStr">
        <is>
          <t>3</t>
        </is>
      </c>
      <c r="AT403" s="2" t="inlineStr">
        <is>
          <t/>
        </is>
      </c>
      <c r="AU403" t="inlineStr">
        <is>
          <t/>
        </is>
      </c>
      <c r="AV403" t="inlineStr">
        <is>
          <t/>
        </is>
      </c>
      <c r="AW403" t="inlineStr">
        <is>
          <t/>
        </is>
      </c>
      <c r="AX403" t="inlineStr">
        <is>
          <t/>
        </is>
      </c>
      <c r="AY403" t="inlineStr">
        <is>
          <t/>
        </is>
      </c>
      <c r="AZ403" t="inlineStr">
        <is>
          <t/>
        </is>
      </c>
      <c r="BA403" t="inlineStr">
        <is>
          <t/>
        </is>
      </c>
      <c r="BB403" t="inlineStr">
        <is>
          <t/>
        </is>
      </c>
      <c r="BC403" t="inlineStr">
        <is>
          <t/>
        </is>
      </c>
      <c r="BD403" t="inlineStr">
        <is>
          <t/>
        </is>
      </c>
      <c r="BE403" t="inlineStr">
        <is>
          <t/>
        </is>
      </c>
      <c r="BF403" t="inlineStr">
        <is>
          <t/>
        </is>
      </c>
      <c r="BG403" t="inlineStr">
        <is>
          <t/>
        </is>
      </c>
      <c r="BH403" s="2" t="inlineStr">
        <is>
          <t>atlyginimo koefecientas</t>
        </is>
      </c>
      <c r="BI403" s="2" t="inlineStr">
        <is>
          <t>2</t>
        </is>
      </c>
      <c r="BJ403" s="2" t="inlineStr">
        <is>
          <t/>
        </is>
      </c>
      <c r="BK403" t="inlineStr">
        <is>
          <t/>
        </is>
      </c>
      <c r="BL403" t="inlineStr">
        <is>
          <t/>
        </is>
      </c>
      <c r="BM403" t="inlineStr">
        <is>
          <t/>
        </is>
      </c>
      <c r="BN403" t="inlineStr">
        <is>
          <t/>
        </is>
      </c>
      <c r="BO403" t="inlineStr">
        <is>
          <t/>
        </is>
      </c>
      <c r="BP403" s="2" t="inlineStr">
        <is>
          <t>fattur ta' premju</t>
        </is>
      </c>
      <c r="BQ403" s="2" t="inlineStr">
        <is>
          <t>3</t>
        </is>
      </c>
      <c r="BR403" s="2" t="inlineStr">
        <is>
          <t/>
        </is>
      </c>
      <c r="BS403" t="inlineStr">
        <is>
          <t/>
        </is>
      </c>
      <c r="BT403" t="inlineStr">
        <is>
          <t/>
        </is>
      </c>
      <c r="BU403" t="inlineStr">
        <is>
          <t/>
        </is>
      </c>
      <c r="BV403" t="inlineStr">
        <is>
          <t/>
        </is>
      </c>
      <c r="BW403" t="inlineStr">
        <is>
          <t/>
        </is>
      </c>
      <c r="BX403" s="2" t="inlineStr">
        <is>
          <t>współczynnik motywujący</t>
        </is>
      </c>
      <c r="BY403" s="2" t="inlineStr">
        <is>
          <t>3</t>
        </is>
      </c>
      <c r="BZ403" s="2" t="inlineStr">
        <is>
          <t/>
        </is>
      </c>
      <c r="CA403" t="inlineStr">
        <is>
          <t/>
        </is>
      </c>
      <c r="CB403" t="inlineStr">
        <is>
          <t/>
        </is>
      </c>
      <c r="CC403" t="inlineStr">
        <is>
          <t/>
        </is>
      </c>
      <c r="CD403" t="inlineStr">
        <is>
          <t/>
        </is>
      </c>
      <c r="CE403" t="inlineStr">
        <is>
          <t/>
        </is>
      </c>
      <c r="CF403" t="inlineStr">
        <is>
          <t/>
        </is>
      </c>
      <c r="CG403" t="inlineStr">
        <is>
          <t/>
        </is>
      </c>
      <c r="CH403" t="inlineStr">
        <is>
          <t/>
        </is>
      </c>
      <c r="CI403" t="inlineStr">
        <is>
          <t/>
        </is>
      </c>
      <c r="CJ403" t="inlineStr">
        <is>
          <t/>
        </is>
      </c>
      <c r="CK403" t="inlineStr">
        <is>
          <t/>
        </is>
      </c>
      <c r="CL403" t="inlineStr">
        <is>
          <t/>
        </is>
      </c>
      <c r="CM403" t="inlineStr">
        <is>
          <t/>
        </is>
      </c>
      <c r="CN403" s="2" t="inlineStr">
        <is>
          <t>nagradni faktor</t>
        </is>
      </c>
      <c r="CO403" s="2" t="inlineStr">
        <is>
          <t>3</t>
        </is>
      </c>
      <c r="CP403" s="2" t="inlineStr">
        <is>
          <t/>
        </is>
      </c>
      <c r="CQ403" t="inlineStr">
        <is>
          <t/>
        </is>
      </c>
      <c r="CR403" s="2" t="inlineStr">
        <is>
          <t>belöningsfaktorn</t>
        </is>
      </c>
      <c r="CS403" s="2" t="inlineStr">
        <is>
          <t>3</t>
        </is>
      </c>
      <c r="CT403" s="2" t="inlineStr">
        <is>
          <t/>
        </is>
      </c>
      <c r="CU403" t="inlineStr">
        <is>
          <t/>
        </is>
      </c>
    </row>
    <row r="404">
      <c r="A404" s="1" t="str">
        <f>HYPERLINK("https://iate.europa.eu/entry/result/3608544/all", "3608544")</f>
        <v>3608544</v>
      </c>
      <c r="B404" t="inlineStr">
        <is>
          <t>TRANSPORT;ENVIRONMENT</t>
        </is>
      </c>
      <c r="C404" t="inlineStr">
        <is>
          <t>TRANSPORT|maritime and inland waterway transport|maritime transport;ENVIRONMENT|deterioration of the environment|nuisance|pollutant|atmospheric pollutant|greenhouse gas</t>
        </is>
      </c>
      <c r="D404" t="inlineStr">
        <is>
          <t/>
        </is>
      </c>
      <c r="E404" t="inlineStr">
        <is>
          <t/>
        </is>
      </c>
      <c r="F404" t="inlineStr">
        <is>
          <t/>
        </is>
      </c>
      <c r="G404" t="inlineStr">
        <is>
          <t/>
        </is>
      </c>
      <c r="H404" t="inlineStr">
        <is>
          <t/>
        </is>
      </c>
      <c r="I404" t="inlineStr">
        <is>
          <t/>
        </is>
      </c>
      <c r="J404" t="inlineStr">
        <is>
          <t/>
        </is>
      </c>
      <c r="K404" t="inlineStr">
        <is>
          <t/>
        </is>
      </c>
      <c r="L404" t="inlineStr">
        <is>
          <t/>
        </is>
      </c>
      <c r="M404" t="inlineStr">
        <is>
          <t/>
        </is>
      </c>
      <c r="N404" t="inlineStr">
        <is>
          <t/>
        </is>
      </c>
      <c r="O404" t="inlineStr">
        <is>
          <t/>
        </is>
      </c>
      <c r="P404" t="inlineStr">
        <is>
          <t/>
        </is>
      </c>
      <c r="Q404" t="inlineStr">
        <is>
          <t/>
        </is>
      </c>
      <c r="R404" t="inlineStr">
        <is>
          <t/>
        </is>
      </c>
      <c r="S404" t="inlineStr">
        <is>
          <t/>
        </is>
      </c>
      <c r="T404" t="inlineStr">
        <is>
          <t/>
        </is>
      </c>
      <c r="U404" t="inlineStr">
        <is>
          <t/>
        </is>
      </c>
      <c r="V404" t="inlineStr">
        <is>
          <t/>
        </is>
      </c>
      <c r="W404" t="inlineStr">
        <is>
          <t/>
        </is>
      </c>
      <c r="X404" s="2" t="inlineStr">
        <is>
          <t>WtT emission factor|
WtT GHG factor|
well-to-tank greenhouse gas emission factor|
WtT GHG emission factor</t>
        </is>
      </c>
      <c r="Y404" s="2" t="inlineStr">
        <is>
          <t>1|
3|
1|
3</t>
        </is>
      </c>
      <c r="Z404" s="2" t="inlineStr">
        <is>
          <t xml:space="preserve">|
|
|
</t>
        </is>
      </c>
      <c r="AA404" t="inlineStr">
        <is>
          <t/>
        </is>
      </c>
      <c r="AB404" s="2" t="inlineStr">
        <is>
          <t>factor de emisión WtT de GEI</t>
        </is>
      </c>
      <c r="AC404" s="2" t="inlineStr">
        <is>
          <t>3</t>
        </is>
      </c>
      <c r="AD404" s="2" t="inlineStr">
        <is>
          <t/>
        </is>
      </c>
      <c r="AE404" t="inlineStr">
        <is>
          <t/>
        </is>
      </c>
      <c r="AF404" t="inlineStr">
        <is>
          <t/>
        </is>
      </c>
      <c r="AG404" t="inlineStr">
        <is>
          <t/>
        </is>
      </c>
      <c r="AH404" t="inlineStr">
        <is>
          <t/>
        </is>
      </c>
      <c r="AI404" t="inlineStr">
        <is>
          <t/>
        </is>
      </c>
      <c r="AJ404" t="inlineStr">
        <is>
          <t/>
        </is>
      </c>
      <c r="AK404" t="inlineStr">
        <is>
          <t/>
        </is>
      </c>
      <c r="AL404" t="inlineStr">
        <is>
          <t/>
        </is>
      </c>
      <c r="AM404" t="inlineStr">
        <is>
          <t/>
        </is>
      </c>
      <c r="AN404" t="inlineStr">
        <is>
          <t/>
        </is>
      </c>
      <c r="AO404" t="inlineStr">
        <is>
          <t/>
        </is>
      </c>
      <c r="AP404" t="inlineStr">
        <is>
          <t/>
        </is>
      </c>
      <c r="AQ404" t="inlineStr">
        <is>
          <t/>
        </is>
      </c>
      <c r="AR404" s="2" t="inlineStr">
        <is>
          <t>fachtóir astaíochta gás ceaptha teasa WtT</t>
        </is>
      </c>
      <c r="AS404" s="2" t="inlineStr">
        <is>
          <t>3</t>
        </is>
      </c>
      <c r="AT404" s="2" t="inlineStr">
        <is>
          <t/>
        </is>
      </c>
      <c r="AU404" t="inlineStr">
        <is>
          <t/>
        </is>
      </c>
      <c r="AV404" t="inlineStr">
        <is>
          <t/>
        </is>
      </c>
      <c r="AW404" t="inlineStr">
        <is>
          <t/>
        </is>
      </c>
      <c r="AX404" t="inlineStr">
        <is>
          <t/>
        </is>
      </c>
      <c r="AY404" t="inlineStr">
        <is>
          <t/>
        </is>
      </c>
      <c r="AZ404" t="inlineStr">
        <is>
          <t/>
        </is>
      </c>
      <c r="BA404" t="inlineStr">
        <is>
          <t/>
        </is>
      </c>
      <c r="BB404" t="inlineStr">
        <is>
          <t/>
        </is>
      </c>
      <c r="BC404" t="inlineStr">
        <is>
          <t/>
        </is>
      </c>
      <c r="BD404" t="inlineStr">
        <is>
          <t/>
        </is>
      </c>
      <c r="BE404" t="inlineStr">
        <is>
          <t/>
        </is>
      </c>
      <c r="BF404" t="inlineStr">
        <is>
          <t/>
        </is>
      </c>
      <c r="BG404" t="inlineStr">
        <is>
          <t/>
        </is>
      </c>
      <c r="BH404" s="2" t="inlineStr">
        <is>
          <t>nuo žaliavos iki bako išmetamų ŠESD faktorius</t>
        </is>
      </c>
      <c r="BI404" s="2" t="inlineStr">
        <is>
          <t>3</t>
        </is>
      </c>
      <c r="BJ404" s="2" t="inlineStr">
        <is>
          <t/>
        </is>
      </c>
      <c r="BK404" t="inlineStr">
        <is>
          <t/>
        </is>
      </c>
      <c r="BL404" t="inlineStr">
        <is>
          <t/>
        </is>
      </c>
      <c r="BM404" t="inlineStr">
        <is>
          <t/>
        </is>
      </c>
      <c r="BN404" t="inlineStr">
        <is>
          <t/>
        </is>
      </c>
      <c r="BO404" t="inlineStr">
        <is>
          <t/>
        </is>
      </c>
      <c r="BP404" s="2" t="inlineStr">
        <is>
          <t>fattur ta' emissjoni tal-gassijiet serra WtT|
fattur tal-gassijiet serra WtT</t>
        </is>
      </c>
      <c r="BQ404" s="2" t="inlineStr">
        <is>
          <t>3|
3</t>
        </is>
      </c>
      <c r="BR404" s="2" t="inlineStr">
        <is>
          <t xml:space="preserve">|
</t>
        </is>
      </c>
      <c r="BS404" t="inlineStr">
        <is>
          <t/>
        </is>
      </c>
      <c r="BT404" t="inlineStr">
        <is>
          <t/>
        </is>
      </c>
      <c r="BU404" t="inlineStr">
        <is>
          <t/>
        </is>
      </c>
      <c r="BV404" t="inlineStr">
        <is>
          <t/>
        </is>
      </c>
      <c r="BW404" t="inlineStr">
        <is>
          <t/>
        </is>
      </c>
      <c r="BX404" s="2" t="inlineStr">
        <is>
          <t>współczynnik emisji gazów cieplarnianych WtT</t>
        </is>
      </c>
      <c r="BY404" s="2" t="inlineStr">
        <is>
          <t>3</t>
        </is>
      </c>
      <c r="BZ404" s="2" t="inlineStr">
        <is>
          <t/>
        </is>
      </c>
      <c r="CA404" t="inlineStr">
        <is>
          <t/>
        </is>
      </c>
      <c r="CB404" t="inlineStr">
        <is>
          <t/>
        </is>
      </c>
      <c r="CC404" t="inlineStr">
        <is>
          <t/>
        </is>
      </c>
      <c r="CD404" t="inlineStr">
        <is>
          <t/>
        </is>
      </c>
      <c r="CE404" t="inlineStr">
        <is>
          <t/>
        </is>
      </c>
      <c r="CF404" t="inlineStr">
        <is>
          <t/>
        </is>
      </c>
      <c r="CG404" t="inlineStr">
        <is>
          <t/>
        </is>
      </c>
      <c r="CH404" t="inlineStr">
        <is>
          <t/>
        </is>
      </c>
      <c r="CI404" t="inlineStr">
        <is>
          <t/>
        </is>
      </c>
      <c r="CJ404" t="inlineStr">
        <is>
          <t/>
        </is>
      </c>
      <c r="CK404" t="inlineStr">
        <is>
          <t/>
        </is>
      </c>
      <c r="CL404" t="inlineStr">
        <is>
          <t/>
        </is>
      </c>
      <c r="CM404" t="inlineStr">
        <is>
          <t/>
        </is>
      </c>
      <c r="CN404" s="2" t="inlineStr">
        <is>
          <t>emisijski faktor TGP od vrtine do rezervoarja</t>
        </is>
      </c>
      <c r="CO404" s="2" t="inlineStr">
        <is>
          <t>3</t>
        </is>
      </c>
      <c r="CP404" s="2" t="inlineStr">
        <is>
          <t/>
        </is>
      </c>
      <c r="CQ404" t="inlineStr">
        <is>
          <t/>
        </is>
      </c>
      <c r="CR404" s="2" t="inlineStr">
        <is>
          <t>emissionsfaktor för växthusgasutsläpp från källa till tank</t>
        </is>
      </c>
      <c r="CS404" s="2" t="inlineStr">
        <is>
          <t>3</t>
        </is>
      </c>
      <c r="CT404" s="2" t="inlineStr">
        <is>
          <t/>
        </is>
      </c>
      <c r="CU404" t="inlineStr">
        <is>
          <t/>
        </is>
      </c>
    </row>
    <row r="405">
      <c r="A405" s="1" t="str">
        <f>HYPERLINK("https://iate.europa.eu/entry/result/3619807/all", "3619807")</f>
        <v>3619807</v>
      </c>
      <c r="B405" t="inlineStr">
        <is>
          <t>TRANSPORT</t>
        </is>
      </c>
      <c r="C405" t="inlineStr">
        <is>
          <t>TRANSPORT|maritime and inland waterway transport</t>
        </is>
      </c>
      <c r="D405" t="inlineStr">
        <is>
          <t/>
        </is>
      </c>
      <c r="E405" t="inlineStr">
        <is>
          <t/>
        </is>
      </c>
      <c r="F405" t="inlineStr">
        <is>
          <t/>
        </is>
      </c>
      <c r="G405" t="inlineStr">
        <is>
          <t/>
        </is>
      </c>
      <c r="H405" t="inlineStr">
        <is>
          <t/>
        </is>
      </c>
      <c r="I405" t="inlineStr">
        <is>
          <t/>
        </is>
      </c>
      <c r="J405" t="inlineStr">
        <is>
          <t/>
        </is>
      </c>
      <c r="K405" t="inlineStr">
        <is>
          <t/>
        </is>
      </c>
      <c r="L405" t="inlineStr">
        <is>
          <t/>
        </is>
      </c>
      <c r="M405" t="inlineStr">
        <is>
          <t/>
        </is>
      </c>
      <c r="N405" t="inlineStr">
        <is>
          <t/>
        </is>
      </c>
      <c r="O405" t="inlineStr">
        <is>
          <t/>
        </is>
      </c>
      <c r="P405" t="inlineStr">
        <is>
          <t/>
        </is>
      </c>
      <c r="Q405" t="inlineStr">
        <is>
          <t/>
        </is>
      </c>
      <c r="R405" t="inlineStr">
        <is>
          <t/>
        </is>
      </c>
      <c r="S405" t="inlineStr">
        <is>
          <t/>
        </is>
      </c>
      <c r="T405" t="inlineStr">
        <is>
          <t/>
        </is>
      </c>
      <c r="U405" t="inlineStr">
        <is>
          <t/>
        </is>
      </c>
      <c r="V405" t="inlineStr">
        <is>
          <t/>
        </is>
      </c>
      <c r="W405" t="inlineStr">
        <is>
          <t/>
        </is>
      </c>
      <c r="X405" s="2" t="inlineStr">
        <is>
          <t>ammonia-fuelled vessel</t>
        </is>
      </c>
      <c r="Y405" s="2" t="inlineStr">
        <is>
          <t>3</t>
        </is>
      </c>
      <c r="Z405" s="2" t="inlineStr">
        <is>
          <t/>
        </is>
      </c>
      <c r="AA405" t="inlineStr">
        <is>
          <t>maritime or inland navigation vessel that uses ammonia as fuel</t>
        </is>
      </c>
      <c r="AB405" s="2" t="inlineStr">
        <is>
          <t>buque propulsado por amoniaco|
embarcación de amoníaco|
buque de amoníaco</t>
        </is>
      </c>
      <c r="AC405" s="2" t="inlineStr">
        <is>
          <t>3|
3|
3</t>
        </is>
      </c>
      <c r="AD405" s="2" t="inlineStr">
        <is>
          <t xml:space="preserve">|
|
</t>
        </is>
      </c>
      <c r="AE405" t="inlineStr">
        <is>
          <t>Buque para la navegación marítima o interior que utiliza amoniaco como carburante.</t>
        </is>
      </c>
      <c r="AF405" t="inlineStr">
        <is>
          <t/>
        </is>
      </c>
      <c r="AG405" t="inlineStr">
        <is>
          <t/>
        </is>
      </c>
      <c r="AH405" t="inlineStr">
        <is>
          <t/>
        </is>
      </c>
      <c r="AI405" t="inlineStr">
        <is>
          <t/>
        </is>
      </c>
      <c r="AJ405" t="inlineStr">
        <is>
          <t/>
        </is>
      </c>
      <c r="AK405" t="inlineStr">
        <is>
          <t/>
        </is>
      </c>
      <c r="AL405" t="inlineStr">
        <is>
          <t/>
        </is>
      </c>
      <c r="AM405" t="inlineStr">
        <is>
          <t/>
        </is>
      </c>
      <c r="AN405" t="inlineStr">
        <is>
          <t/>
        </is>
      </c>
      <c r="AO405" t="inlineStr">
        <is>
          <t/>
        </is>
      </c>
      <c r="AP405" t="inlineStr">
        <is>
          <t/>
        </is>
      </c>
      <c r="AQ405" t="inlineStr">
        <is>
          <t/>
        </is>
      </c>
      <c r="AR405" s="2" t="inlineStr">
        <is>
          <t>soitheach faoi thiomáint amóinia</t>
        </is>
      </c>
      <c r="AS405" s="2" t="inlineStr">
        <is>
          <t>3</t>
        </is>
      </c>
      <c r="AT405" s="2" t="inlineStr">
        <is>
          <t/>
        </is>
      </c>
      <c r="AU405" t="inlineStr">
        <is>
          <t/>
        </is>
      </c>
      <c r="AV405" t="inlineStr">
        <is>
          <t/>
        </is>
      </c>
      <c r="AW405" t="inlineStr">
        <is>
          <t/>
        </is>
      </c>
      <c r="AX405" t="inlineStr">
        <is>
          <t/>
        </is>
      </c>
      <c r="AY405" t="inlineStr">
        <is>
          <t/>
        </is>
      </c>
      <c r="AZ405" t="inlineStr">
        <is>
          <t/>
        </is>
      </c>
      <c r="BA405" t="inlineStr">
        <is>
          <t/>
        </is>
      </c>
      <c r="BB405" t="inlineStr">
        <is>
          <t/>
        </is>
      </c>
      <c r="BC405" t="inlineStr">
        <is>
          <t/>
        </is>
      </c>
      <c r="BD405" t="inlineStr">
        <is>
          <t/>
        </is>
      </c>
      <c r="BE405" t="inlineStr">
        <is>
          <t/>
        </is>
      </c>
      <c r="BF405" t="inlineStr">
        <is>
          <t/>
        </is>
      </c>
      <c r="BG405" t="inlineStr">
        <is>
          <t/>
        </is>
      </c>
      <c r="BH405" s="2" t="inlineStr">
        <is>
          <t>amoniaku varomas laivas</t>
        </is>
      </c>
      <c r="BI405" s="2" t="inlineStr">
        <is>
          <t>3</t>
        </is>
      </c>
      <c r="BJ405" s="2" t="inlineStr">
        <is>
          <t/>
        </is>
      </c>
      <c r="BK405" t="inlineStr">
        <is>
          <t/>
        </is>
      </c>
      <c r="BL405" t="inlineStr">
        <is>
          <t/>
        </is>
      </c>
      <c r="BM405" t="inlineStr">
        <is>
          <t/>
        </is>
      </c>
      <c r="BN405" t="inlineStr">
        <is>
          <t/>
        </is>
      </c>
      <c r="BO405" t="inlineStr">
        <is>
          <t/>
        </is>
      </c>
      <c r="BP405" s="2" t="inlineStr">
        <is>
          <t>bastiment li jaħdem bl-ammonijaka</t>
        </is>
      </c>
      <c r="BQ405" s="2" t="inlineStr">
        <is>
          <t>3</t>
        </is>
      </c>
      <c r="BR405" s="2" t="inlineStr">
        <is>
          <t/>
        </is>
      </c>
      <c r="BS405" t="inlineStr">
        <is>
          <t>bastiment tan-navigazzjoni marittima jew interna li juża l-ammonijaka bħala fjuwil</t>
        </is>
      </c>
      <c r="BT405" t="inlineStr">
        <is>
          <t/>
        </is>
      </c>
      <c r="BU405" t="inlineStr">
        <is>
          <t/>
        </is>
      </c>
      <c r="BV405" t="inlineStr">
        <is>
          <t/>
        </is>
      </c>
      <c r="BW405" t="inlineStr">
        <is>
          <t/>
        </is>
      </c>
      <c r="BX405" s="2" t="inlineStr">
        <is>
          <t>statek napędzany amoniakiem</t>
        </is>
      </c>
      <c r="BY405" s="2" t="inlineStr">
        <is>
          <t>3</t>
        </is>
      </c>
      <c r="BZ405" s="2" t="inlineStr">
        <is>
          <t/>
        </is>
      </c>
      <c r="CA405" t="inlineStr">
        <is>
          <t/>
        </is>
      </c>
      <c r="CB405" t="inlineStr">
        <is>
          <t/>
        </is>
      </c>
      <c r="CC405" t="inlineStr">
        <is>
          <t/>
        </is>
      </c>
      <c r="CD405" t="inlineStr">
        <is>
          <t/>
        </is>
      </c>
      <c r="CE405" t="inlineStr">
        <is>
          <t/>
        </is>
      </c>
      <c r="CF405" t="inlineStr">
        <is>
          <t/>
        </is>
      </c>
      <c r="CG405" t="inlineStr">
        <is>
          <t/>
        </is>
      </c>
      <c r="CH405" t="inlineStr">
        <is>
          <t/>
        </is>
      </c>
      <c r="CI405" t="inlineStr">
        <is>
          <t/>
        </is>
      </c>
      <c r="CJ405" t="inlineStr">
        <is>
          <t/>
        </is>
      </c>
      <c r="CK405" t="inlineStr">
        <is>
          <t/>
        </is>
      </c>
      <c r="CL405" t="inlineStr">
        <is>
          <t/>
        </is>
      </c>
      <c r="CM405" t="inlineStr">
        <is>
          <t/>
        </is>
      </c>
      <c r="CN405" s="2" t="inlineStr">
        <is>
          <t>plovilo na amonijak</t>
        </is>
      </c>
      <c r="CO405" s="2" t="inlineStr">
        <is>
          <t>3</t>
        </is>
      </c>
      <c r="CP405" s="2" t="inlineStr">
        <is>
          <t/>
        </is>
      </c>
      <c r="CQ405" t="inlineStr">
        <is>
          <t>plovilo za plovbo po morju ali celinskih plovnih poteh, ki kot gorivo uporablja amonijak</t>
        </is>
      </c>
      <c r="CR405" s="2" t="inlineStr">
        <is>
          <t>ammoniakdrivet fartyg</t>
        </is>
      </c>
      <c r="CS405" s="2" t="inlineStr">
        <is>
          <t>3</t>
        </is>
      </c>
      <c r="CT405" s="2" t="inlineStr">
        <is>
          <t/>
        </is>
      </c>
      <c r="CU405" t="inlineStr">
        <is>
          <t/>
        </is>
      </c>
    </row>
    <row r="406">
      <c r="A406" s="1" t="str">
        <f>HYPERLINK("https://iate.europa.eu/entry/result/3568002/all", "3568002")</f>
        <v>3568002</v>
      </c>
      <c r="B406" t="inlineStr">
        <is>
          <t>ENERGY;TRANSPORT</t>
        </is>
      </c>
      <c r="C406" t="inlineStr">
        <is>
          <t>ENERGY|oil industry|petrochemicals|petroleum product|motor fuel|marine fuel;TRANSPORT|transport policy|transport policy|sustainable mobility;TRANSPORT|maritime and inland waterway transport</t>
        </is>
      </c>
      <c r="D406" s="2" t="inlineStr">
        <is>
          <t>Европейски форум за устойчиво корабоплаване</t>
        </is>
      </c>
      <c r="E406" s="2" t="inlineStr">
        <is>
          <t>3</t>
        </is>
      </c>
      <c r="F406" s="2" t="inlineStr">
        <is>
          <t/>
        </is>
      </c>
      <c r="G406" t="inlineStr">
        <is>
          <t/>
        </is>
      </c>
      <c r="H406" s="2" t="inlineStr">
        <is>
          <t>Evropské fórum pro udržitelnou lodní dopravu|
ESSF</t>
        </is>
      </c>
      <c r="I406" s="2" t="inlineStr">
        <is>
          <t>3|
3</t>
        </is>
      </c>
      <c r="J406" s="2" t="inlineStr">
        <is>
          <t xml:space="preserve">|
</t>
        </is>
      </c>
      <c r="K406" t="inlineStr">
        <is>
          <t>&lt;div&gt;
 &lt;a href="https://iate.europa.eu/entry/result/3576285/en" target="_blank"&gt;expertní skupina Evropské komise&lt;/a&gt;, která by měla být platformou pro strukturovaný dialog, výměnu technických poznatků, spolupráci a koordinaci mezi příslušnými subjekty v odvětví námořní dopravy a Evropskou komisí s cílem lépe řešit otázky environmentální udržitelnosti, s nimiž je odvětví námořní dopravy v EU konfrontováno&lt;br&gt;&lt;/div&gt;</t>
        </is>
      </c>
      <c r="L406" s="2" t="inlineStr">
        <is>
          <t>Det Europæiske Forum for Bæredygtig Skibsfart|
ESSF</t>
        </is>
      </c>
      <c r="M406" s="2" t="inlineStr">
        <is>
          <t>3|
3</t>
        </is>
      </c>
      <c r="N406" s="2" t="inlineStr">
        <is>
          <t xml:space="preserve">|
</t>
        </is>
      </c>
      <c r="O406" t="inlineStr">
        <is>
          <t>&lt;a href="https://iate.europa.eu/entry/result/3576285/da" target="_blank"&gt;ekspertgruppe i Europa-Kommissionen&lt;/a&gt;, der udgør en platform til fremme af en
struktureret dialog og samarbejde mellem Kommissionens forskellige
tjenestegrene, medlemsstaterne og interessenter fra søtransportsektoren med
henblik på bedre at håndtere de udfordringer med miljømæssig bæredygtighed, som
EU's søtransportsektor står over for</t>
        </is>
      </c>
      <c r="P406" s="2" t="inlineStr">
        <is>
          <t>ESSF|
Europäisches Forum für nachhaltige Schifffahrt</t>
        </is>
      </c>
      <c r="Q406" s="2" t="inlineStr">
        <is>
          <t>3|
3</t>
        </is>
      </c>
      <c r="R406" s="2" t="inlineStr">
        <is>
          <t xml:space="preserve">|
</t>
        </is>
      </c>
      <c r="S406" t="inlineStr">
        <is>
          <t>&lt;a href="https://iate.europa.eu/entry/result/3576285/all" target="_blank"&gt;Expertengruppe der Kommission&lt;/a&gt;, die eine Plattform für den strukturellen Dialog, den Austausch technischer Kenntnisse, die Zusammenarbeit und die Koordinierung unter den betroffenen Akteuren der Seeverkehrsbranche und der Kommission und ihren Dienststellen bietet, um die Herausforderungen, die sich in Zusammenhang mit der ökologischen Nachhaltigkeit im EU-Seeverkehrssektor stellen, besser zu bewältigen</t>
        </is>
      </c>
      <c r="T406" s="2" t="inlineStr">
        <is>
          <t>ESSF|
Ευρωπαϊκό Φόρουμ για την Αειφόρο Ναυτιλία</t>
        </is>
      </c>
      <c r="U406" s="2" t="inlineStr">
        <is>
          <t>3|
3</t>
        </is>
      </c>
      <c r="V406" s="2" t="inlineStr">
        <is>
          <t xml:space="preserve">|
</t>
        </is>
      </c>
      <c r="W406" t="inlineStr">
        <is>
          <t>&lt;a href="https://iate.europa.eu/entry/result/3576285/en-el" target="_blank"&gt;ομάδα εμπειρογνωμόνων της Ευρωπαϊκής Επιτροπής&lt;/a&gt; που παρέχει πλατφόρμα για εποικοδομητικό διάλογο, ανταλλαγή τεχνικών γνώσεων, συνεργασία και συντονισμό μεταξύ, αφενός, των σχετικών ενδιαφερόμενων φορέων του ναυτικού κλάδου και, αφετέρου, της Επιτροπής και των υπηρεσιών της με στόχο την αποτελεσματικότερη διαχείριση των προκλήσεων που αντιμετωπίζει ο ενωσιακός κλάδος των ναυτιλιακών μεταφορών αναφορικά με την περιβαλλοντική αειφορία</t>
        </is>
      </c>
      <c r="X406" s="2" t="inlineStr">
        <is>
          <t>European Sustainable Shipping Forum|
ESSF</t>
        </is>
      </c>
      <c r="Y406" s="2" t="inlineStr">
        <is>
          <t>4|
4</t>
        </is>
      </c>
      <c r="Z406" s="2" t="inlineStr">
        <is>
          <t xml:space="preserve">|
</t>
        </is>
      </c>
      <c r="AA406" t="inlineStr">
        <is>
          <t>&lt;a href="https://iate.europa.eu/entry/result/3576285/en" target="_blank"&gt;European Commission expert group&lt;/a&gt; that provides a platform for a structural dialogue, exchange of technical knowledge, cooperation, and coordination amongst relevant maritime industries' stakeholders and the Commission and its services to better address the environmental sustainability challenges confronting the EU maritime transport sector</t>
        </is>
      </c>
      <c r="AB406" s="2" t="inlineStr">
        <is>
          <t>Foro Europeo de Navegación Sostenible</t>
        </is>
      </c>
      <c r="AC406" s="2" t="inlineStr">
        <is>
          <t>3</t>
        </is>
      </c>
      <c r="AD406" s="2" t="inlineStr">
        <is>
          <t/>
        </is>
      </c>
      <c r="AE406" t="inlineStr">
        <is>
          <t>Grupo de expertos de la Comisión Europea que proporciona una plataforma para el diálogo estructural, el intercambio de conocimientos técnicos, la cooperación y la coordinación entre las partes interesadas pertinentes en materia de industrias marítimas y la Comisión y sus servicios, con el fin de abordar mejor los desafíos sobre sostinibilidad medioambiental a los que se enfrenta el sector del &lt;a href="https://iate.europa.eu/entry/result/766985/es" target="_blank"&gt;transporte marítimo&lt;/a&gt;.</t>
        </is>
      </c>
      <c r="AF406" s="2" t="inlineStr">
        <is>
          <t>Euroopa säästva laevanduse foorum</t>
        </is>
      </c>
      <c r="AG406" s="2" t="inlineStr">
        <is>
          <t>3</t>
        </is>
      </c>
      <c r="AH406" s="2" t="inlineStr">
        <is>
          <t/>
        </is>
      </c>
      <c r="AI406" t="inlineStr">
        <is>
          <t>Eksperdirühm, mis annab komisjonile eksperdinõu rakendusmeetmete ettevalmistamisel ehk enne, kui komisjon esitab meetmete eelnõu komiteemenetlusse, abistab delegeeritud õigusaktide ettevalmistamisel, seadusandlike ettepanekute ja poliitikaalgatuste ettevalmistamisel ja vahetab liikmesriikidega arvamusi.</t>
        </is>
      </c>
      <c r="AJ406" s="2" t="inlineStr">
        <is>
          <t>Euroopan kestävän meriliikenteen foorumi</t>
        </is>
      </c>
      <c r="AK406" s="2" t="inlineStr">
        <is>
          <t>3</t>
        </is>
      </c>
      <c r="AL406" s="2" t="inlineStr">
        <is>
          <t/>
        </is>
      </c>
      <c r="AM406" t="inlineStr">
        <is>
          <t>sidosryhmäfoorumi, joka tarjoaa mahdollisuuden jäsenneltyyn vuoropuheluun, parhaiden käytäntöjen ja teknisen
tietämyksen vaihtamiseen sekä merenkulkualan keskeisten julkisten ja yksityisten
sidosryhmien ja asiaankuuluvien komission yksiköiden väliseen yhteistyöhön ja
koordinointiin yhdessä määritellyillä aloilla</t>
        </is>
      </c>
      <c r="AN406" s="2" t="inlineStr">
        <is>
          <t>Forum européen du transport maritime durable|
ESSF</t>
        </is>
      </c>
      <c r="AO406" s="2" t="inlineStr">
        <is>
          <t>3|
3</t>
        </is>
      </c>
      <c r="AP406" s="2" t="inlineStr">
        <is>
          <t xml:space="preserve">|
</t>
        </is>
      </c>
      <c r="AQ406" t="inlineStr">
        <is>
          <t>groupe d'experts de la Commission européenne chargé d'assiste la Commission dans la mise en œuvre des actions et des programmes de l’Union destinés à promouvoir un transport maritime durable, et qui fournit une plateforme pour un dialogue structurel, l’échange de connaissances techniques, la coopération et la coordination entre les États membres et les acteurs du transport maritime</t>
        </is>
      </c>
      <c r="AR406" s="2" t="inlineStr">
        <is>
          <t>Fóram Eorpach na Loingseoireachta Inbhuanaithe|
ESSF</t>
        </is>
      </c>
      <c r="AS406" s="2" t="inlineStr">
        <is>
          <t>3|
3</t>
        </is>
      </c>
      <c r="AT406" s="2" t="inlineStr">
        <is>
          <t xml:space="preserve">|
</t>
        </is>
      </c>
      <c r="AU406" t="inlineStr">
        <is>
          <t/>
        </is>
      </c>
      <c r="AV406" s="2" t="inlineStr">
        <is>
          <t>ESSF|
Europski forum za održivu plovidbu</t>
        </is>
      </c>
      <c r="AW406" s="2" t="inlineStr">
        <is>
          <t>3|
3</t>
        </is>
      </c>
      <c r="AX406" s="2" t="inlineStr">
        <is>
          <t xml:space="preserve">|
</t>
        </is>
      </c>
      <c r="AY406" t="inlineStr">
        <is>
          <t/>
        </is>
      </c>
      <c r="AZ406" s="2" t="inlineStr">
        <is>
          <t>ESSF|
Európai Fenntartható Hajózási Fórum</t>
        </is>
      </c>
      <c r="BA406" s="2" t="inlineStr">
        <is>
          <t>4|
4</t>
        </is>
      </c>
      <c r="BB406" s="2" t="inlineStr">
        <is>
          <t xml:space="preserve">|
</t>
        </is>
      </c>
      <c r="BC406" t="inlineStr">
        <is>
          <t>az Európai Bizottság uniós tengeri szállítási ágazatot érintő környezeti fenntarthatósági kérdésekkel foglalkozó szakértői csoportja</t>
        </is>
      </c>
      <c r="BD406" s="2" t="inlineStr">
        <is>
          <t>ESSF|
Forum europeo per il trasporto marittimo sostenibile</t>
        </is>
      </c>
      <c r="BE406" s="2" t="inlineStr">
        <is>
          <t>3|
3</t>
        </is>
      </c>
      <c r="BF406" s="2" t="inlineStr">
        <is>
          <t xml:space="preserve">|
</t>
        </is>
      </c>
      <c r="BG406" t="inlineStr">
        <is>
          <t>&lt;a href="https://iate.europa.eu/entry/result/3576285/en-it" target="_blank"&gt;gruppo di esperti della Commissione&lt;/a&gt; europea che ha il mandato di fornire una piattaforma per un dialogo strutturale, lo scambio di conoscenze tecniche, la cooperazione e il coordinamento tra i portatori di interessi dell'industria marittima e la Commissione, compresi i suoi servizi, con l'obiettivo di sostenere il settore trasporto marittimo dell'UE nell'affrontare le questioni legate alla sostenibilità ambientale.</t>
        </is>
      </c>
      <c r="BH406" s="2" t="inlineStr">
        <is>
          <t>Europos tvarios laivybos forumas|
ETLF</t>
        </is>
      </c>
      <c r="BI406" s="2" t="inlineStr">
        <is>
          <t>3|
3</t>
        </is>
      </c>
      <c r="BJ406" s="2" t="inlineStr">
        <is>
          <t xml:space="preserve">|
</t>
        </is>
      </c>
      <c r="BK406" t="inlineStr">
        <is>
          <t>specialus forumas, kuris lengvina sistemingą dialogą ir bendradarbiavimą tarp įvairių Komisijos tarnybų, valstybių narių ir jūrų sektoriaus suinteresuotųjų subjektų, siekiant geriau spręsti su ES jūrų transporto sektoriumi susijusias aplinkos tvarumo problemas</t>
        </is>
      </c>
      <c r="BL406" s="2" t="inlineStr">
        <is>
          <t>Eiropas Ilgtspējīgas kuģniecības forums|
&lt;i&gt;ESSF&lt;/i&gt;</t>
        </is>
      </c>
      <c r="BM406" s="2" t="inlineStr">
        <is>
          <t>3|
3</t>
        </is>
      </c>
      <c r="BN406" s="2" t="inlineStr">
        <is>
          <t xml:space="preserve">|
</t>
        </is>
      </c>
      <c r="BO406" t="inlineStr">
        <is>
          <t>forums, kas sekmē
strukturēta dialoga veidošanu un sadarbību starp dažādiem Komisijas dienestiem, dalībvalstīm
un jūrniecības ieinteresētajām personām, lai labāk risinātu vides ilgtspējas problēmas, ar
kurām saskaras ES jūras transporta nozare</t>
        </is>
      </c>
      <c r="BP406" s="2" t="inlineStr">
        <is>
          <t>ESSF|
Forum Ewropew dwar it-Trasport Marittimu Sostenibbli</t>
        </is>
      </c>
      <c r="BQ406" s="2" t="inlineStr">
        <is>
          <t>3|
3</t>
        </is>
      </c>
      <c r="BR406" s="2" t="inlineStr">
        <is>
          <t xml:space="preserve">|
</t>
        </is>
      </c>
      <c r="BS406" t="inlineStr">
        <is>
          <t>grupp ta' esperti tal-Kummissjoni Ewropea li jipprovdi pjattaforma għal djalogu strutturali, skambju ta' għarfien tekniku, kooperazzjoni u koordinazzjoni bejn il-partijiet ikkonċernati tal-industriji marittimi rilevanti u l-Kummissjoni u s-servizzi tagħha biex jiġu indirizzati aħjar l-isfidi relatati mas-sostenibbiltà ambjentali li jħabbat wiċċu magħhom is-settur tat-trasport marittimu tal-UE</t>
        </is>
      </c>
      <c r="BT406" s="2" t="inlineStr">
        <is>
          <t>Europees Forum voor duurzame scheepvaart|
ESSF</t>
        </is>
      </c>
      <c r="BU406" s="2" t="inlineStr">
        <is>
          <t>3|
3</t>
        </is>
      </c>
      <c r="BV406" s="2" t="inlineStr">
        <is>
          <t xml:space="preserve">|
</t>
        </is>
      </c>
      <c r="BW406" t="inlineStr">
        <is>
          <t>deskundigengroep van de Commissie waarin vertegenwoordigers van de lidstaten en private en openbare organisaties bij elkaar worden gebracht om een structurele dialoog, de uitwisseling van goede praktijken en technische kennis mogelijk te maken, alsmede samenwerking en coördinatie tussen relevante publieke en private belanghebbenden in de maritieme sectoren</t>
        </is>
      </c>
      <c r="BX406" s="2" t="inlineStr">
        <is>
          <t>ESSF|
Europejskie Forum Zrównoważonej Żeglugi</t>
        </is>
      </c>
      <c r="BY406" s="2" t="inlineStr">
        <is>
          <t>3|
3</t>
        </is>
      </c>
      <c r="BZ406" s="2" t="inlineStr">
        <is>
          <t xml:space="preserve">|
</t>
        </is>
      </c>
      <c r="CA406" t="inlineStr">
        <is>
          <t>grupa ekspercka Komisji Europejskiej, która stanowi platformę dialogu i wymiany informacji technicznych, współpracy i koordynacji między podmiotami sektora morskiego i Komisją; celem jest znalezienie lepszych rozwiązań problemów związanych ze zrównoważonym wpływem sektora transportu morskiego na środowisko</t>
        </is>
      </c>
      <c r="CB406" s="2" t="inlineStr">
        <is>
          <t>Fórum Europeu do Transporte Marítimo Sustentável</t>
        </is>
      </c>
      <c r="CC406" s="2" t="inlineStr">
        <is>
          <t>3</t>
        </is>
      </c>
      <c r="CD406" s="2" t="inlineStr">
        <is>
          <t/>
        </is>
      </c>
      <c r="CE406" t="inlineStr">
        <is>
          <t>Grupo de peritos em sustentabilidade do transporte marítimo criado por Decisão da Comissão, que tem por função assistir a Comissão na implementação das atividades e programas da União destinados a promover o transporte marítimo sustentável, proporcionando uma plataforma para o diálogo estrutural, o intercâmbio de conhecimentos técnicos, a cooperação e a coordenação entre os Estados-Membros e as partes interessadas pertinentes ligadas ao transporte marítimo.</t>
        </is>
      </c>
      <c r="CF406" s="2" t="inlineStr">
        <is>
          <t>Forumul european pentru un transport naval sustenabil</t>
        </is>
      </c>
      <c r="CG406" s="2" t="inlineStr">
        <is>
          <t>3</t>
        </is>
      </c>
      <c r="CH406" s="2" t="inlineStr">
        <is>
          <t/>
        </is>
      </c>
      <c r="CI406" t="inlineStr">
        <is>
          <t/>
        </is>
      </c>
      <c r="CJ406" s="2" t="inlineStr">
        <is>
          <t>Európske fórum pre udržateľnú námornú dopravu|
ESSF</t>
        </is>
      </c>
      <c r="CK406" s="2" t="inlineStr">
        <is>
          <t>3|
3</t>
        </is>
      </c>
      <c r="CL406" s="2" t="inlineStr">
        <is>
          <t xml:space="preserve">|
</t>
        </is>
      </c>
      <c r="CM406" t="inlineStr">
        <is>
          <t>expertná skupina Európskej komisie, ktorá poskytuje platformu pre štruktúrovaný dialóg, výmenu technických poznatkov, spoluprácu a koordináciu medzi príslušnými zainteresovanými stranami v námornom odvetví a Komisiou a jej útvarmi s cieľom lepšie riešiť výzvy v oblasti environmentálnej udržateľnosti, ktorým čelí odvetvie námornej dopravy EÚ</t>
        </is>
      </c>
      <c r="CN406" s="2" t="inlineStr">
        <is>
          <t>Evropski forum za trajnostni pomorski promet</t>
        </is>
      </c>
      <c r="CO406" s="2" t="inlineStr">
        <is>
          <t>3</t>
        </is>
      </c>
      <c r="CP406" s="2" t="inlineStr">
        <is>
          <t/>
        </is>
      </c>
      <c r="CQ406" t="inlineStr">
        <is>
          <t/>
        </is>
      </c>
      <c r="CR406" s="2" t="inlineStr">
        <is>
          <t>europeiska forumet för hållbar sjöfart</t>
        </is>
      </c>
      <c r="CS406" s="2" t="inlineStr">
        <is>
          <t>3</t>
        </is>
      </c>
      <c r="CT406" s="2" t="inlineStr">
        <is>
          <t/>
        </is>
      </c>
      <c r="CU406" t="inlineStr">
        <is>
          <t/>
        </is>
      </c>
    </row>
    <row r="407">
      <c r="A407" s="1" t="str">
        <f>HYPERLINK("https://iate.europa.eu/entry/result/3619830/all", "3619830")</f>
        <v>3619830</v>
      </c>
      <c r="B407" t="inlineStr">
        <is>
          <t>TRANSPORT;ENVIRONMENT</t>
        </is>
      </c>
      <c r="C407" t="inlineStr">
        <is>
          <t>TRANSPORT|maritime and inland waterway transport|maritime transport;ENVIRONMENT|deterioration of the environment|nuisance|pollutant|atmospheric pollutant|greenhouse gas</t>
        </is>
      </c>
      <c r="D407" t="inlineStr">
        <is>
          <t/>
        </is>
      </c>
      <c r="E407" t="inlineStr">
        <is>
          <t/>
        </is>
      </c>
      <c r="F407" t="inlineStr">
        <is>
          <t/>
        </is>
      </c>
      <c r="G407" t="inlineStr">
        <is>
          <t/>
        </is>
      </c>
      <c r="H407" t="inlineStr">
        <is>
          <t/>
        </is>
      </c>
      <c r="I407" t="inlineStr">
        <is>
          <t/>
        </is>
      </c>
      <c r="J407" t="inlineStr">
        <is>
          <t/>
        </is>
      </c>
      <c r="K407" t="inlineStr">
        <is>
          <t/>
        </is>
      </c>
      <c r="L407" t="inlineStr">
        <is>
          <t/>
        </is>
      </c>
      <c r="M407" t="inlineStr">
        <is>
          <t/>
        </is>
      </c>
      <c r="N407" t="inlineStr">
        <is>
          <t/>
        </is>
      </c>
      <c r="O407" t="inlineStr">
        <is>
          <t/>
        </is>
      </c>
      <c r="P407" t="inlineStr">
        <is>
          <t/>
        </is>
      </c>
      <c r="Q407" t="inlineStr">
        <is>
          <t/>
        </is>
      </c>
      <c r="R407" t="inlineStr">
        <is>
          <t/>
        </is>
      </c>
      <c r="S407" t="inlineStr">
        <is>
          <t/>
        </is>
      </c>
      <c r="T407" t="inlineStr">
        <is>
          <t/>
        </is>
      </c>
      <c r="U407" t="inlineStr">
        <is>
          <t/>
        </is>
      </c>
      <c r="V407" t="inlineStr">
        <is>
          <t/>
        </is>
      </c>
      <c r="W407" t="inlineStr">
        <is>
          <t/>
        </is>
      </c>
      <c r="X407" s="2" t="inlineStr">
        <is>
          <t>WtT GHG emission factor for CO&lt;sub&gt;2&lt;/sub&gt;|
carbon factor</t>
        </is>
      </c>
      <c r="Y407" s="2" t="inlineStr">
        <is>
          <t>3|
3</t>
        </is>
      </c>
      <c r="Z407" s="2" t="inlineStr">
        <is>
          <t xml:space="preserve">|
</t>
        </is>
      </c>
      <c r="AA407" t="inlineStr">
        <is>
          <t/>
        </is>
      </c>
      <c r="AB407" s="2" t="inlineStr">
        <is>
          <t>factor de carbono|
factor de emisión WtT de GEI para el CO&lt;sub&gt;2&lt;/sub&gt;</t>
        </is>
      </c>
      <c r="AC407" s="2" t="inlineStr">
        <is>
          <t>3|
3</t>
        </is>
      </c>
      <c r="AD407" s="2" t="inlineStr">
        <is>
          <t xml:space="preserve">|
</t>
        </is>
      </c>
      <c r="AE407" t="inlineStr">
        <is>
          <t/>
        </is>
      </c>
      <c r="AF407" t="inlineStr">
        <is>
          <t/>
        </is>
      </c>
      <c r="AG407" t="inlineStr">
        <is>
          <t/>
        </is>
      </c>
      <c r="AH407" t="inlineStr">
        <is>
          <t/>
        </is>
      </c>
      <c r="AI407" t="inlineStr">
        <is>
          <t/>
        </is>
      </c>
      <c r="AJ407" t="inlineStr">
        <is>
          <t/>
        </is>
      </c>
      <c r="AK407" t="inlineStr">
        <is>
          <t/>
        </is>
      </c>
      <c r="AL407" t="inlineStr">
        <is>
          <t/>
        </is>
      </c>
      <c r="AM407" t="inlineStr">
        <is>
          <t/>
        </is>
      </c>
      <c r="AN407" t="inlineStr">
        <is>
          <t/>
        </is>
      </c>
      <c r="AO407" t="inlineStr">
        <is>
          <t/>
        </is>
      </c>
      <c r="AP407" t="inlineStr">
        <is>
          <t/>
        </is>
      </c>
      <c r="AQ407" t="inlineStr">
        <is>
          <t/>
        </is>
      </c>
      <c r="AR407" s="2" t="inlineStr">
        <is>
          <t>fachtóir astaíochta gás ceaptha teasa WtT le haghaidh CO&lt;sub&gt;2&lt;/sub&gt;|
fachtóir carbóin</t>
        </is>
      </c>
      <c r="AS407" s="2" t="inlineStr">
        <is>
          <t>3|
3</t>
        </is>
      </c>
      <c r="AT407" s="2" t="inlineStr">
        <is>
          <t xml:space="preserve">|
</t>
        </is>
      </c>
      <c r="AU407" t="inlineStr">
        <is>
          <t/>
        </is>
      </c>
      <c r="AV407" t="inlineStr">
        <is>
          <t/>
        </is>
      </c>
      <c r="AW407" t="inlineStr">
        <is>
          <t/>
        </is>
      </c>
      <c r="AX407" t="inlineStr">
        <is>
          <t/>
        </is>
      </c>
      <c r="AY407" t="inlineStr">
        <is>
          <t/>
        </is>
      </c>
      <c r="AZ407" t="inlineStr">
        <is>
          <t/>
        </is>
      </c>
      <c r="BA407" t="inlineStr">
        <is>
          <t/>
        </is>
      </c>
      <c r="BB407" t="inlineStr">
        <is>
          <t/>
        </is>
      </c>
      <c r="BC407" t="inlineStr">
        <is>
          <t/>
        </is>
      </c>
      <c r="BD407" t="inlineStr">
        <is>
          <t/>
        </is>
      </c>
      <c r="BE407" t="inlineStr">
        <is>
          <t/>
        </is>
      </c>
      <c r="BF407" t="inlineStr">
        <is>
          <t/>
        </is>
      </c>
      <c r="BG407" t="inlineStr">
        <is>
          <t/>
        </is>
      </c>
      <c r="BH407" s="2" t="inlineStr">
        <is>
          <t>nuo žaliavos iki bako išmetamų ŠESD faktorius pagal CO&lt;sub&gt;2&lt;/sub&gt;|
anglies dioksido faktorius</t>
        </is>
      </c>
      <c r="BI407" s="2" t="inlineStr">
        <is>
          <t>3|
3</t>
        </is>
      </c>
      <c r="BJ407" s="2" t="inlineStr">
        <is>
          <t xml:space="preserve">|
</t>
        </is>
      </c>
      <c r="BK407" t="inlineStr">
        <is>
          <t/>
        </is>
      </c>
      <c r="BL407" t="inlineStr">
        <is>
          <t/>
        </is>
      </c>
      <c r="BM407" t="inlineStr">
        <is>
          <t/>
        </is>
      </c>
      <c r="BN407" t="inlineStr">
        <is>
          <t/>
        </is>
      </c>
      <c r="BO407" t="inlineStr">
        <is>
          <t/>
        </is>
      </c>
      <c r="BP407" s="2" t="inlineStr">
        <is>
          <t>fattur ta' emissjoni tal-gassijiet serra WtT għas-CO2|
fattur tal-karbonju</t>
        </is>
      </c>
      <c r="BQ407" s="2" t="inlineStr">
        <is>
          <t>3|
3</t>
        </is>
      </c>
      <c r="BR407" s="2" t="inlineStr">
        <is>
          <t xml:space="preserve">|
</t>
        </is>
      </c>
      <c r="BS407" t="inlineStr">
        <is>
          <t/>
        </is>
      </c>
      <c r="BT407" t="inlineStr">
        <is>
          <t/>
        </is>
      </c>
      <c r="BU407" t="inlineStr">
        <is>
          <t/>
        </is>
      </c>
      <c r="BV407" t="inlineStr">
        <is>
          <t/>
        </is>
      </c>
      <c r="BW407" t="inlineStr">
        <is>
          <t/>
        </is>
      </c>
      <c r="BX407" s="2" t="inlineStr">
        <is>
          <t>współczynnik węglowy|
współczynnik emisji gazów cieplarnianych WtT dla CO&lt;sub&gt;2&lt;/sub&gt;</t>
        </is>
      </c>
      <c r="BY407" s="2" t="inlineStr">
        <is>
          <t>3|
3</t>
        </is>
      </c>
      <c r="BZ407" s="2" t="inlineStr">
        <is>
          <t xml:space="preserve">|
</t>
        </is>
      </c>
      <c r="CA407" t="inlineStr">
        <is>
          <t/>
        </is>
      </c>
      <c r="CB407" t="inlineStr">
        <is>
          <t/>
        </is>
      </c>
      <c r="CC407" t="inlineStr">
        <is>
          <t/>
        </is>
      </c>
      <c r="CD407" t="inlineStr">
        <is>
          <t/>
        </is>
      </c>
      <c r="CE407" t="inlineStr">
        <is>
          <t/>
        </is>
      </c>
      <c r="CF407" t="inlineStr">
        <is>
          <t/>
        </is>
      </c>
      <c r="CG407" t="inlineStr">
        <is>
          <t/>
        </is>
      </c>
      <c r="CH407" t="inlineStr">
        <is>
          <t/>
        </is>
      </c>
      <c r="CI407" t="inlineStr">
        <is>
          <t/>
        </is>
      </c>
      <c r="CJ407" t="inlineStr">
        <is>
          <t/>
        </is>
      </c>
      <c r="CK407" t="inlineStr">
        <is>
          <t/>
        </is>
      </c>
      <c r="CL407" t="inlineStr">
        <is>
          <t/>
        </is>
      </c>
      <c r="CM407" t="inlineStr">
        <is>
          <t/>
        </is>
      </c>
      <c r="CN407" s="2" t="inlineStr">
        <is>
          <t>ogljikov faktor|
emisijski faktor TGP od vrtine do rezervoarja za CO&lt;sub&gt;2&lt;/sub&gt;</t>
        </is>
      </c>
      <c r="CO407" s="2" t="inlineStr">
        <is>
          <t>3|
3</t>
        </is>
      </c>
      <c r="CP407" s="2" t="inlineStr">
        <is>
          <t xml:space="preserve">|
</t>
        </is>
      </c>
      <c r="CQ407" t="inlineStr">
        <is>
          <t/>
        </is>
      </c>
      <c r="CR407" s="2" t="inlineStr">
        <is>
          <t>koldioxidfaktor|
emissionsfaktor för växthusgaser (GHG) från koldioxid</t>
        </is>
      </c>
      <c r="CS407" s="2" t="inlineStr">
        <is>
          <t>3|
3</t>
        </is>
      </c>
      <c r="CT407" s="2" t="inlineStr">
        <is>
          <t xml:space="preserve">|
</t>
        </is>
      </c>
      <c r="CU407" t="inlineStr">
        <is>
          <t/>
        </is>
      </c>
    </row>
    <row r="408">
      <c r="A408" s="1" t="str">
        <f>HYPERLINK("https://iate.europa.eu/entry/result/3599802/all", "3599802")</f>
        <v>3599802</v>
      </c>
      <c r="B408" t="inlineStr">
        <is>
          <t>ENERGY;TRANSPORT;ENVIRONMENT</t>
        </is>
      </c>
      <c r="C408" t="inlineStr">
        <is>
          <t>ENERGY|energy policy|energy industry|fuel;TRANSPORT|maritime and inland waterway transport|maritime transport;ENVIRONMENT|deterioration of the environment|nuisance|pollutant|atmospheric pollutant|greenhouse gas</t>
        </is>
      </c>
      <c r="D408" s="2" t="inlineStr">
        <is>
          <t>от сондажа до килватера</t>
        </is>
      </c>
      <c r="E408" s="2" t="inlineStr">
        <is>
          <t>3</t>
        </is>
      </c>
      <c r="F408" s="2" t="inlineStr">
        <is>
          <t/>
        </is>
      </c>
      <c r="G408" t="inlineStr">
        <is>
          <t>метод за изчисляване на емисиите, при който се отчита въздействието на парниковите газове при производството, преноса, разпределението и използването на енергия на борда, включително при изгаряне</t>
        </is>
      </c>
      <c r="H408" s="2" t="inlineStr">
        <is>
          <t>od vrtu po brázdu za lodí|
&lt;i&gt;well-to-wake&lt;/i&gt;|
WtW</t>
        </is>
      </c>
      <c r="I408" s="2" t="inlineStr">
        <is>
          <t>3|
2|
3</t>
        </is>
      </c>
      <c r="J408" s="2" t="inlineStr">
        <is>
          <t xml:space="preserve">preferred|
|
</t>
        </is>
      </c>
      <c r="K408" t="inlineStr">
        <is>
          <t>metoda pro výpočet emisí, která zohledňuje dopady skleníkových plynů z výroby, přepravy a distribuce energie a spotřeby energie na palubě, a to i během spalování</t>
        </is>
      </c>
      <c r="L408" s="2" t="inlineStr">
        <is>
          <t>fra brønd til propel|
well to wake|
brønd til propel</t>
        </is>
      </c>
      <c r="M408" s="2" t="inlineStr">
        <is>
          <t>2|
3|
2</t>
        </is>
      </c>
      <c r="N408" s="2" t="inlineStr">
        <is>
          <t xml:space="preserve">|
|
</t>
        </is>
      </c>
      <c r="O408" t="inlineStr">
        <is>
          <t/>
        </is>
      </c>
      <c r="P408" s="2" t="inlineStr">
        <is>
          <t>Well-to-Wake</t>
        </is>
      </c>
      <c r="Q408" s="2" t="inlineStr">
        <is>
          <t>3</t>
        </is>
      </c>
      <c r="R408" s="2" t="inlineStr">
        <is>
          <t/>
        </is>
      </c>
      <c r="S408" t="inlineStr">
        <is>
          <t>&lt;div&gt;Methode der Emissionsberechnung, bei der der Treibhausgaseffekt im gesamten Lebenszyklus von Kraftstoff im maritimen Sektor (&lt;a href="https://iate.europa.eu/entry/result/3599916/all" target="_blank"&gt;Well-to-Tank&lt;/a&gt; und &lt;a href="https://iate.europa.eu/entry/result/3599917/all" target="_blank"&gt;Tank-to-Wake&lt;/a&gt;) berücksichtigt wird&lt;/div&gt;</t>
        </is>
      </c>
      <c r="T408" s="2" t="inlineStr">
        <is>
          <t>από το φρέαρ έως τα απόνερα</t>
        </is>
      </c>
      <c r="U408" s="2" t="inlineStr">
        <is>
          <t>3</t>
        </is>
      </c>
      <c r="V408" s="2" t="inlineStr">
        <is>
          <t/>
        </is>
      </c>
      <c r="W408" t="inlineStr">
        <is>
          <t>το σύνολο του κύκλου ζωής των καυσίμων στον ναυτιλιακό κλάδο που περιλαμβάνει το τμήμα προς τα ανάντη (&lt;a href="https://iate.europa.eu/entry/result/3599916/en-el" target="_blank"&gt;από το φρέαρ έως τη δεξαμενή&lt;/a&gt;) και το τμήμα προς τα κατάντη (&lt;a href="https://iate.europa.eu/entry/result/3599917/en-el" target="_blank"&gt;από τη δεξαμενή έως τα απόνερα&lt;/a&gt;)</t>
        </is>
      </c>
      <c r="X408" s="2" t="inlineStr">
        <is>
          <t>WTW|
well-to-wake</t>
        </is>
      </c>
      <c r="Y408" s="2" t="inlineStr">
        <is>
          <t>3|
3</t>
        </is>
      </c>
      <c r="Z408" s="2" t="inlineStr">
        <is>
          <t xml:space="preserve">|
</t>
        </is>
      </c>
      <c r="AA408" t="inlineStr">
        <is>
          <t>whole fuel life cycle in the maritime sector: upstream (&lt;a href="https://iate.europa.eu/entry/result/3599916/en" target="_blank"&gt;&lt;i&gt;well-to-tank&lt;/i&gt;&lt;/a&gt;) and downstream (&lt;a href="https://iate.europa.eu/entry/result/3599917/en" target="_blank"&gt;&lt;i&gt;tank-to-wake&lt;/i&gt;&lt;/a&gt;)</t>
        </is>
      </c>
      <c r="AB408" s="2" t="inlineStr">
        <is>
          <t>del pozo a la estela|
del pozo a la hélice</t>
        </is>
      </c>
      <c r="AC408" s="2" t="inlineStr">
        <is>
          <t>3|
3</t>
        </is>
      </c>
      <c r="AD408" s="2" t="inlineStr">
        <is>
          <t>|
preferred</t>
        </is>
      </c>
      <c r="AE408" t="inlineStr">
        <is>
          <t>Método de cálculo de las emisiones que tiene en cuenta el impacto de los
 gases de efecto invernadero de la producción, el transporte, la 
distribución y el uso de energía a bordo, incluso durante la combustión.</t>
        </is>
      </c>
      <c r="AF408" s="2" t="inlineStr">
        <is>
          <t>kogu kütuse olelusringi hõlmav kasutamine (&lt;i&gt;well-to-wake&lt;/i&gt;)|
allikast pardani</t>
        </is>
      </c>
      <c r="AG408" s="2" t="inlineStr">
        <is>
          <t>2|
2</t>
        </is>
      </c>
      <c r="AH408" s="2" t="inlineStr">
        <is>
          <t xml:space="preserve">|
</t>
        </is>
      </c>
      <c r="AI408" t="inlineStr">
        <is>
          <t>merel tarbitava kütuse olelusring alates tootmisest kuni kasutamiseni laeva pardal</t>
        </is>
      </c>
      <c r="AJ408" s="2" t="inlineStr">
        <is>
          <t>energialähteeltä työntövoimaksi</t>
        </is>
      </c>
      <c r="AK408" s="2" t="inlineStr">
        <is>
          <t>3</t>
        </is>
      </c>
      <c r="AL408" s="2" t="inlineStr">
        <is>
          <t/>
        </is>
      </c>
      <c r="AM408" t="inlineStr">
        <is>
          <t>merenkulun polttoaineiden koko elinkaari energialähteeltä polttoainesäiliöön (&lt;a href="https://iate.europa.eu/entry/result/3599916/all" target="_blank"&gt;well-to-tank&lt;/a&gt;) ja edelleen polttoainesäiliöstä käyttöön (&lt;a href="https://iate.europa.eu/entry/result/3599917/all" target="_blank"&gt;tank-to-wake&lt;/a&gt;)</t>
        </is>
      </c>
      <c r="AN408" s="2" t="inlineStr">
        <is>
          <t>du puits au sillage</t>
        </is>
      </c>
      <c r="AO408" s="2" t="inlineStr">
        <is>
          <t>3</t>
        </is>
      </c>
      <c r="AP408" s="2" t="inlineStr">
        <is>
          <t/>
        </is>
      </c>
      <c r="AQ408" t="inlineStr">
        <is>
          <t>ensemble du périmètre considéré pour les facteurs d'émission liés aux combustibles du secteur maritime, intégrant la phase amont (du puits au réservoir) et la phase utilisation (du réservoir au sillage)</t>
        </is>
      </c>
      <c r="AR408" s="2" t="inlineStr">
        <is>
          <t>tobar-go-marbhshruth</t>
        </is>
      </c>
      <c r="AS408" s="2" t="inlineStr">
        <is>
          <t>3</t>
        </is>
      </c>
      <c r="AT408" s="2" t="inlineStr">
        <is>
          <t/>
        </is>
      </c>
      <c r="AU408" t="inlineStr">
        <is>
          <t/>
        </is>
      </c>
      <c r="AV408" s="2" t="inlineStr">
        <is>
          <t>od izvora do broda</t>
        </is>
      </c>
      <c r="AW408" s="2" t="inlineStr">
        <is>
          <t>3</t>
        </is>
      </c>
      <c r="AX408" s="2" t="inlineStr">
        <is>
          <t/>
        </is>
      </c>
      <c r="AY408" t="inlineStr">
        <is>
          <t>metoda izračuna emisija kojom se u obzir uzima učinak stakleničkih plinova u proizvodnji, prijevozu, distribuciji i uporabi energije na brodu, među ostalim tijekom izgaranja</t>
        </is>
      </c>
      <c r="AZ408" s="2" t="inlineStr">
        <is>
          <t>„kúttól a hajócsavarig”</t>
        </is>
      </c>
      <c r="BA408" s="2" t="inlineStr">
        <is>
          <t>3</t>
        </is>
      </c>
      <c r="BB408" s="2" t="inlineStr">
        <is>
          <t/>
        </is>
      </c>
      <c r="BC408" t="inlineStr">
        <is>
          <t/>
        </is>
      </c>
      <c r="BD408" s="2" t="inlineStr">
        <is>
          <t>well-to-wake (dal pozzo alla scia)</t>
        </is>
      </c>
      <c r="BE408" s="2" t="inlineStr">
        <is>
          <t>3</t>
        </is>
      </c>
      <c r="BF408" s="2" t="inlineStr">
        <is>
          <t/>
        </is>
      </c>
      <c r="BG408" t="inlineStr">
        <is>
          <t>metodo di calcolo delle emissioni che tiene conto dell'impatto in termini di gas a effetto serra della produzione, del trasporto, della distribuzione e dell'uso di energia a bordo, anche durante la combustione</t>
        </is>
      </c>
      <c r="BH408" s="2" t="inlineStr">
        <is>
          <t>nuo žaliavos iki kilvaterio</t>
        </is>
      </c>
      <c r="BI408" s="2" t="inlineStr">
        <is>
          <t>3</t>
        </is>
      </c>
      <c r="BJ408" s="2" t="inlineStr">
        <is>
          <t/>
        </is>
      </c>
      <c r="BK408" t="inlineStr">
        <is>
          <t/>
        </is>
      </c>
      <c r="BL408" s="2" t="inlineStr">
        <is>
          <t>cikls "no urbuma līdz ķīļūdenim"</t>
        </is>
      </c>
      <c r="BM408" s="2" t="inlineStr">
        <is>
          <t>2</t>
        </is>
      </c>
      <c r="BN408" s="2" t="inlineStr">
        <is>
          <t/>
        </is>
      </c>
      <c r="BO408" t="inlineStr">
        <is>
          <t/>
        </is>
      </c>
      <c r="BP408" s="2" t="inlineStr">
        <is>
          <t>WtW|
well-to-wake</t>
        </is>
      </c>
      <c r="BQ408" s="2" t="inlineStr">
        <is>
          <t>3|
3</t>
        </is>
      </c>
      <c r="BR408" s="2" t="inlineStr">
        <is>
          <t xml:space="preserve">|
</t>
        </is>
      </c>
      <c r="BS408" t="inlineStr">
        <is>
          <t>iċ-ċiklu tal-ħajja sħiħ tal-fjuwil fis-settur marittimi: upstream (&lt;a href="https://iate.europa.eu/entry/result/3599916/en" target="_blank"&gt;&lt;i&gt;well-to-tank&lt;/i&gt;&lt;/a&gt;) u downstream (&lt;a href="https://iate.europa.eu/entry/result/3599917/en" target="_blank"&gt;&lt;i&gt;tank-to-wake&lt;/i&gt;&lt;/a&gt;)</t>
        </is>
      </c>
      <c r="BT408" s="2" t="inlineStr">
        <is>
          <t>well-to-wake|
WtW|
van bron tot kielzog</t>
        </is>
      </c>
      <c r="BU408" s="2" t="inlineStr">
        <is>
          <t>3|
3|
3</t>
        </is>
      </c>
      <c r="BV408" s="2" t="inlineStr">
        <is>
          <t xml:space="preserve">|
|
</t>
        </is>
      </c>
      <c r="BW408" t="inlineStr">
        <is>
          <t>volledige levenscyclus van brandstof in de maritieme sector, bestaande uit twee fasen: van de primaire productie tot het moment dat de brandstof de scheepstank bereikt (van bron tot tank, well-to-tank) en van de scheepstank tot de uitlaat (van tank tot kielzog, tank-to-wake)</t>
        </is>
      </c>
      <c r="BX408" s="2" t="inlineStr">
        <is>
          <t>od źródła energii do kilwatera|
WtW</t>
        </is>
      </c>
      <c r="BY408" s="2" t="inlineStr">
        <is>
          <t>3|
3</t>
        </is>
      </c>
      <c r="BZ408" s="2" t="inlineStr">
        <is>
          <t xml:space="preserve">|
</t>
        </is>
      </c>
      <c r="CA408" t="inlineStr">
        <is>
          <t>metoda obliczania emisji, która uwzględnia wpływ produkcji, transportu, dystrybucji i zużycia energii na statku pod względem emisji gazów cieplarnianych, w tym podczas spalania</t>
        </is>
      </c>
      <c r="CB408" s="2" t="inlineStr">
        <is>
          <t>do poço à esteira</t>
        </is>
      </c>
      <c r="CC408" s="2" t="inlineStr">
        <is>
          <t>3</t>
        </is>
      </c>
      <c r="CD408" s="2" t="inlineStr">
        <is>
          <t/>
        </is>
      </c>
      <c r="CE408" t="inlineStr">
        <is>
          <t>Ciclo completo da vida do combustível utilizado no setor marítimo, a montante (do poço ao depósito) e a jusante (do depósito à esteira).</t>
        </is>
      </c>
      <c r="CF408" s="2" t="inlineStr">
        <is>
          <t>de la sondă la siaj</t>
        </is>
      </c>
      <c r="CG408" s="2" t="inlineStr">
        <is>
          <t>3</t>
        </is>
      </c>
      <c r="CH408" s="2" t="inlineStr">
        <is>
          <t>proposed</t>
        </is>
      </c>
      <c r="CI408" t="inlineStr">
        <is>
          <t/>
        </is>
      </c>
      <c r="CJ408" s="2" t="inlineStr">
        <is>
          <t>od zdroja po súprúd</t>
        </is>
      </c>
      <c r="CK408" s="2" t="inlineStr">
        <is>
          <t>3</t>
        </is>
      </c>
      <c r="CL408" s="2" t="inlineStr">
        <is>
          <t/>
        </is>
      </c>
      <c r="CM408" t="inlineStr">
        <is>
          <t>metóda
 výpočtu emisií, ktorá zohľadňuje vplyv skleníkových plynov z výroby,
 prepravy, distribúcie a spotreby energie na palube, a to aj počas spaľovania</t>
        </is>
      </c>
      <c r="CN408" s="2" t="inlineStr">
        <is>
          <t>od vrtine do brazde</t>
        </is>
      </c>
      <c r="CO408" s="2" t="inlineStr">
        <is>
          <t>3</t>
        </is>
      </c>
      <c r="CP408" s="2" t="inlineStr">
        <is>
          <t/>
        </is>
      </c>
      <c r="CQ408" t="inlineStr">
        <is>
          <t>metoda za izračun emisij, pri kateri se upošteva toplogredni vpliv proizvodnje, prevoza, distribucije in porabe energije na krovu, tudi med zgorevanjem</t>
        </is>
      </c>
      <c r="CR408" s="2" t="inlineStr">
        <is>
          <t>från källa till kölvatten</t>
        </is>
      </c>
      <c r="CS408" s="2" t="inlineStr">
        <is>
          <t>3</t>
        </is>
      </c>
      <c r="CT408" s="2" t="inlineStr">
        <is>
          <t/>
        </is>
      </c>
      <c r="CU408" t="inlineStr">
        <is>
          <t/>
        </is>
      </c>
    </row>
    <row r="409">
      <c r="A409" s="1" t="str">
        <f>HYPERLINK("https://iate.europa.eu/entry/result/3619842/all", "3619842")</f>
        <v>3619842</v>
      </c>
      <c r="B409" t="inlineStr">
        <is>
          <t>TRANSPORT</t>
        </is>
      </c>
      <c r="C409" t="inlineStr">
        <is>
          <t>TRANSPORT|maritime and inland waterway transport</t>
        </is>
      </c>
      <c r="D409" t="inlineStr">
        <is>
          <t/>
        </is>
      </c>
      <c r="E409" t="inlineStr">
        <is>
          <t/>
        </is>
      </c>
      <c r="F409" t="inlineStr">
        <is>
          <t/>
        </is>
      </c>
      <c r="G409" t="inlineStr">
        <is>
          <t/>
        </is>
      </c>
      <c r="H409" t="inlineStr">
        <is>
          <t/>
        </is>
      </c>
      <c r="I409" t="inlineStr">
        <is>
          <t/>
        </is>
      </c>
      <c r="J409" t="inlineStr">
        <is>
          <t/>
        </is>
      </c>
      <c r="K409" t="inlineStr">
        <is>
          <t/>
        </is>
      </c>
      <c r="L409" t="inlineStr">
        <is>
          <t/>
        </is>
      </c>
      <c r="M409" t="inlineStr">
        <is>
          <t/>
        </is>
      </c>
      <c r="N409" t="inlineStr">
        <is>
          <t/>
        </is>
      </c>
      <c r="O409" t="inlineStr">
        <is>
          <t/>
        </is>
      </c>
      <c r="P409" t="inlineStr">
        <is>
          <t/>
        </is>
      </c>
      <c r="Q409" t="inlineStr">
        <is>
          <t/>
        </is>
      </c>
      <c r="R409" t="inlineStr">
        <is>
          <t/>
        </is>
      </c>
      <c r="S409" t="inlineStr">
        <is>
          <t/>
        </is>
      </c>
      <c r="T409" t="inlineStr">
        <is>
          <t/>
        </is>
      </c>
      <c r="U409" t="inlineStr">
        <is>
          <t/>
        </is>
      </c>
      <c r="V409" t="inlineStr">
        <is>
          <t/>
        </is>
      </c>
      <c r="W409" t="inlineStr">
        <is>
          <t/>
        </is>
      </c>
      <c r="X409" s="2" t="inlineStr">
        <is>
          <t>hydrogen-fuelled vessel</t>
        </is>
      </c>
      <c r="Y409" s="2" t="inlineStr">
        <is>
          <t>3</t>
        </is>
      </c>
      <c r="Z409" s="2" t="inlineStr">
        <is>
          <t/>
        </is>
      </c>
      <c r="AA409" t="inlineStr">
        <is>
          <t/>
        </is>
      </c>
      <c r="AB409" s="2" t="inlineStr">
        <is>
          <t>embarcación de hidrógeno|
buque propulsado por hidrógeno|
buque de hidrógeno</t>
        </is>
      </c>
      <c r="AC409" s="2" t="inlineStr">
        <is>
          <t>3|
3|
3</t>
        </is>
      </c>
      <c r="AD409" s="2" t="inlineStr">
        <is>
          <t xml:space="preserve">|
|
</t>
        </is>
      </c>
      <c r="AE409" t="inlineStr">
        <is>
          <t/>
        </is>
      </c>
      <c r="AF409" t="inlineStr">
        <is>
          <t/>
        </is>
      </c>
      <c r="AG409" t="inlineStr">
        <is>
          <t/>
        </is>
      </c>
      <c r="AH409" t="inlineStr">
        <is>
          <t/>
        </is>
      </c>
      <c r="AI409" t="inlineStr">
        <is>
          <t/>
        </is>
      </c>
      <c r="AJ409" t="inlineStr">
        <is>
          <t/>
        </is>
      </c>
      <c r="AK409" t="inlineStr">
        <is>
          <t/>
        </is>
      </c>
      <c r="AL409" t="inlineStr">
        <is>
          <t/>
        </is>
      </c>
      <c r="AM409" t="inlineStr">
        <is>
          <t/>
        </is>
      </c>
      <c r="AN409" t="inlineStr">
        <is>
          <t/>
        </is>
      </c>
      <c r="AO409" t="inlineStr">
        <is>
          <t/>
        </is>
      </c>
      <c r="AP409" t="inlineStr">
        <is>
          <t/>
        </is>
      </c>
      <c r="AQ409" t="inlineStr">
        <is>
          <t/>
        </is>
      </c>
      <c r="AR409" s="2" t="inlineStr">
        <is>
          <t>soitheach faoi thiomáint hidrigine</t>
        </is>
      </c>
      <c r="AS409" s="2" t="inlineStr">
        <is>
          <t>3</t>
        </is>
      </c>
      <c r="AT409" s="2" t="inlineStr">
        <is>
          <t/>
        </is>
      </c>
      <c r="AU409" t="inlineStr">
        <is>
          <t/>
        </is>
      </c>
      <c r="AV409" t="inlineStr">
        <is>
          <t/>
        </is>
      </c>
      <c r="AW409" t="inlineStr">
        <is>
          <t/>
        </is>
      </c>
      <c r="AX409" t="inlineStr">
        <is>
          <t/>
        </is>
      </c>
      <c r="AY409" t="inlineStr">
        <is>
          <t/>
        </is>
      </c>
      <c r="AZ409" t="inlineStr">
        <is>
          <t/>
        </is>
      </c>
      <c r="BA409" t="inlineStr">
        <is>
          <t/>
        </is>
      </c>
      <c r="BB409" t="inlineStr">
        <is>
          <t/>
        </is>
      </c>
      <c r="BC409" t="inlineStr">
        <is>
          <t/>
        </is>
      </c>
      <c r="BD409" t="inlineStr">
        <is>
          <t/>
        </is>
      </c>
      <c r="BE409" t="inlineStr">
        <is>
          <t/>
        </is>
      </c>
      <c r="BF409" t="inlineStr">
        <is>
          <t/>
        </is>
      </c>
      <c r="BG409" t="inlineStr">
        <is>
          <t/>
        </is>
      </c>
      <c r="BH409" s="2" t="inlineStr">
        <is>
          <t>vandeniliu varomas laivas|
vandenilinis motorinis laivas</t>
        </is>
      </c>
      <c r="BI409" s="2" t="inlineStr">
        <is>
          <t>3|
3</t>
        </is>
      </c>
      <c r="BJ409" s="2" t="inlineStr">
        <is>
          <t xml:space="preserve">admitted|
</t>
        </is>
      </c>
      <c r="BK409" t="inlineStr">
        <is>
          <t/>
        </is>
      </c>
      <c r="BL409" t="inlineStr">
        <is>
          <t/>
        </is>
      </c>
      <c r="BM409" t="inlineStr">
        <is>
          <t/>
        </is>
      </c>
      <c r="BN409" t="inlineStr">
        <is>
          <t/>
        </is>
      </c>
      <c r="BO409" t="inlineStr">
        <is>
          <t/>
        </is>
      </c>
      <c r="BP409" s="2" t="inlineStr">
        <is>
          <t>bastiment li jaħdem bl-idroġenu</t>
        </is>
      </c>
      <c r="BQ409" s="2" t="inlineStr">
        <is>
          <t>3</t>
        </is>
      </c>
      <c r="BR409" s="2" t="inlineStr">
        <is>
          <t/>
        </is>
      </c>
      <c r="BS409" t="inlineStr">
        <is>
          <t/>
        </is>
      </c>
      <c r="BT409" t="inlineStr">
        <is>
          <t/>
        </is>
      </c>
      <c r="BU409" t="inlineStr">
        <is>
          <t/>
        </is>
      </c>
      <c r="BV409" t="inlineStr">
        <is>
          <t/>
        </is>
      </c>
      <c r="BW409" t="inlineStr">
        <is>
          <t/>
        </is>
      </c>
      <c r="BX409" s="2" t="inlineStr">
        <is>
          <t>statek napędzany wodorem</t>
        </is>
      </c>
      <c r="BY409" s="2" t="inlineStr">
        <is>
          <t>3</t>
        </is>
      </c>
      <c r="BZ409" s="2" t="inlineStr">
        <is>
          <t/>
        </is>
      </c>
      <c r="CA409" t="inlineStr">
        <is>
          <t/>
        </is>
      </c>
      <c r="CB409" t="inlineStr">
        <is>
          <t/>
        </is>
      </c>
      <c r="CC409" t="inlineStr">
        <is>
          <t/>
        </is>
      </c>
      <c r="CD409" t="inlineStr">
        <is>
          <t/>
        </is>
      </c>
      <c r="CE409" t="inlineStr">
        <is>
          <t/>
        </is>
      </c>
      <c r="CF409" t="inlineStr">
        <is>
          <t/>
        </is>
      </c>
      <c r="CG409" t="inlineStr">
        <is>
          <t/>
        </is>
      </c>
      <c r="CH409" t="inlineStr">
        <is>
          <t/>
        </is>
      </c>
      <c r="CI409" t="inlineStr">
        <is>
          <t/>
        </is>
      </c>
      <c r="CJ409" t="inlineStr">
        <is>
          <t/>
        </is>
      </c>
      <c r="CK409" t="inlineStr">
        <is>
          <t/>
        </is>
      </c>
      <c r="CL409" t="inlineStr">
        <is>
          <t/>
        </is>
      </c>
      <c r="CM409" t="inlineStr">
        <is>
          <t/>
        </is>
      </c>
      <c r="CN409" s="2" t="inlineStr">
        <is>
          <t>plovilo na vodik</t>
        </is>
      </c>
      <c r="CO409" s="2" t="inlineStr">
        <is>
          <t>3</t>
        </is>
      </c>
      <c r="CP409" s="2" t="inlineStr">
        <is>
          <t/>
        </is>
      </c>
      <c r="CQ409" t="inlineStr">
        <is>
          <t>plovilo, ki kot pogonsko gorivo uporablja vodik</t>
        </is>
      </c>
      <c r="CR409" s="2" t="inlineStr">
        <is>
          <t>vätgasdrivet fartyg</t>
        </is>
      </c>
      <c r="CS409" s="2" t="inlineStr">
        <is>
          <t>3</t>
        </is>
      </c>
      <c r="CT409" s="2" t="inlineStr">
        <is>
          <t/>
        </is>
      </c>
      <c r="CU409" t="inlineStr">
        <is>
          <t/>
        </is>
      </c>
    </row>
    <row r="410">
      <c r="A410" s="1" t="str">
        <f>HYPERLINK("https://iate.europa.eu/entry/result/3537932/all", "3537932")</f>
        <v>3537932</v>
      </c>
      <c r="B410" t="inlineStr">
        <is>
          <t>ENVIRONMENT;ENERGY;TRANSPORT</t>
        </is>
      </c>
      <c r="C410" t="inlineStr">
        <is>
          <t>ENVIRONMENT|environmental policy|pollution control measures;ENERGY;TRANSPORT|maritime and inland waterway transport|ports policy</t>
        </is>
      </c>
      <c r="D410" s="2" t="inlineStr">
        <is>
          <t>електроенергия от брегово електрозахранване</t>
        </is>
      </c>
      <c r="E410" s="2" t="inlineStr">
        <is>
          <t>3</t>
        </is>
      </c>
      <c r="F410" s="2" t="inlineStr">
        <is>
          <t/>
        </is>
      </c>
      <c r="G410" t="inlineStr">
        <is>
          <t/>
        </is>
      </c>
      <c r="H410" s="2" t="inlineStr">
        <is>
          <t>elektřina z pevniny</t>
        </is>
      </c>
      <c r="I410" s="2" t="inlineStr">
        <is>
          <t>3</t>
        </is>
      </c>
      <c r="J410" s="2" t="inlineStr">
        <is>
          <t/>
        </is>
      </c>
      <c r="K410" t="inlineStr">
        <is>
          <t/>
        </is>
      </c>
      <c r="L410" s="2" t="inlineStr">
        <is>
          <t>strøm fra land|
landstrøm</t>
        </is>
      </c>
      <c r="M410" s="2" t="inlineStr">
        <is>
          <t>3|
3</t>
        </is>
      </c>
      <c r="N410" s="2" t="inlineStr">
        <is>
          <t xml:space="preserve">|
</t>
        </is>
      </c>
      <c r="O410" t="inlineStr">
        <is>
          <t>strøm fra strømforsyningsanlæg på land til brug for skibe, der ligger ved kaj i havne</t>
        </is>
      </c>
      <c r="P410" s="2" t="inlineStr">
        <is>
          <t>Landstrom</t>
        </is>
      </c>
      <c r="Q410" s="2" t="inlineStr">
        <is>
          <t>3</t>
        </is>
      </c>
      <c r="R410" s="2" t="inlineStr">
        <is>
          <t/>
        </is>
      </c>
      <c r="S410" t="inlineStr">
        <is>
          <t>Strom, der für Schiffe bereitgestellt wird, die am Liegeplatz im Hafen an das Stromnetz des Hafens angeschlossen sind</t>
        </is>
      </c>
      <c r="T410" s="2" t="inlineStr">
        <is>
          <t>ηλεκτροδότηση από την ξηρά|
ηλεκτροδότηση από ξηράς</t>
        </is>
      </c>
      <c r="U410" s="2" t="inlineStr">
        <is>
          <t>3|
3</t>
        </is>
      </c>
      <c r="V410" s="2" t="inlineStr">
        <is>
          <t xml:space="preserve">|
</t>
        </is>
      </c>
      <c r="W410" t="inlineStr">
        <is>
          <t>ηλεκτρική ισχύς η οποία παρέχεται στα πλοία που συνδέονται με το σύστημα ηλεκτροδότησης του λιμένα, ενόσω αυτά είναι ελλιμενισμένα</t>
        </is>
      </c>
      <c r="X410" s="2" t="inlineStr">
        <is>
          <t>shore-to-ship power|
AMP|
alternate marine power|
alternative maritime power|
SSE|
shore-side electricity|
shore power</t>
        </is>
      </c>
      <c r="Y410" s="2" t="inlineStr">
        <is>
          <t>1|
3|
1|
3|
3|
3|
3</t>
        </is>
      </c>
      <c r="Z410" s="2" t="inlineStr">
        <is>
          <t xml:space="preserve">|
|
|
|
|
|
</t>
        </is>
      </c>
      <c r="AA410" t="inlineStr">
        <is>
          <t>&lt;div&gt;electrical power supplied to ships connected to the port electricity network while they are at berth&lt;/div&gt;</t>
        </is>
      </c>
      <c r="AB410" s="2" t="inlineStr">
        <is>
          <t>electricidad en puerto</t>
        </is>
      </c>
      <c r="AC410" s="2" t="inlineStr">
        <is>
          <t>3</t>
        </is>
      </c>
      <c r="AD410" s="2" t="inlineStr">
        <is>
          <t/>
        </is>
      </c>
      <c r="AE410" t="inlineStr">
        <is>
          <t>Energía eléctrica proporcionada por la red electrica del puerto para su uso por parte de los buques atracados en estos.</t>
        </is>
      </c>
      <c r="AF410" s="2" t="inlineStr">
        <is>
          <t>kaldalt tulev elekter</t>
        </is>
      </c>
      <c r="AG410" s="2" t="inlineStr">
        <is>
          <t>3</t>
        </is>
      </c>
      <c r="AH410" s="2" t="inlineStr">
        <is>
          <t/>
        </is>
      </c>
      <c r="AI410" t="inlineStr">
        <is>
          <t>sadamakai ääres seisvatele laevadele vahetult jaotatav elekter</t>
        </is>
      </c>
      <c r="AJ410" s="2" t="inlineStr">
        <is>
          <t>maasähkö</t>
        </is>
      </c>
      <c r="AK410" s="2" t="inlineStr">
        <is>
          <t>3</t>
        </is>
      </c>
      <c r="AL410" s="2" t="inlineStr">
        <is>
          <t/>
        </is>
      </c>
      <c r="AM410" t="inlineStr">
        <is>
          <t>laivan maista ottama sähkö satamassa olon aikana</t>
        </is>
      </c>
      <c r="AN410" s="2" t="inlineStr">
        <is>
          <t>courant de quai|
électricité à quai</t>
        </is>
      </c>
      <c r="AO410" s="2" t="inlineStr">
        <is>
          <t>3|
3</t>
        </is>
      </c>
      <c r="AP410" s="2" t="inlineStr">
        <is>
          <t xml:space="preserve">|
</t>
        </is>
      </c>
      <c r="AQ410" t="inlineStr">
        <is>
          <t>électricité provenant du réseau électrique d'un port et servant à alimenter les navires à quai</t>
        </is>
      </c>
      <c r="AR410" s="2" t="inlineStr">
        <is>
          <t>leictreachas cois cladaigh</t>
        </is>
      </c>
      <c r="AS410" s="2" t="inlineStr">
        <is>
          <t>3</t>
        </is>
      </c>
      <c r="AT410" s="2" t="inlineStr">
        <is>
          <t/>
        </is>
      </c>
      <c r="AU410" t="inlineStr">
        <is>
          <t/>
        </is>
      </c>
      <c r="AV410" s="2" t="inlineStr">
        <is>
          <t>električna energija s kopna</t>
        </is>
      </c>
      <c r="AW410" s="2" t="inlineStr">
        <is>
          <t>3</t>
        </is>
      </c>
      <c r="AX410" s="2" t="inlineStr">
        <is>
          <t/>
        </is>
      </c>
      <c r="AY410" t="inlineStr">
        <is>
          <t/>
        </is>
      </c>
      <c r="AZ410" s="2" t="inlineStr">
        <is>
          <t>part menti villamos energia</t>
        </is>
      </c>
      <c r="BA410" s="2" t="inlineStr">
        <is>
          <t>3</t>
        </is>
      </c>
      <c r="BB410" s="2" t="inlineStr">
        <is>
          <t/>
        </is>
      </c>
      <c r="BC410" t="inlineStr">
        <is>
          <t>a kikötőkben horgonyzó tengerjárók vagy belvízi hajók részére szabványos csatlakozási ponton, a kikötői hálózaton keresztül szolgáltatott energia</t>
        </is>
      </c>
      <c r="BD410" s="2" t="inlineStr">
        <is>
          <t>ettricità erogata da reti elettriche terrestri|
elettricità da terra|
AMP|
Alternative Maritime Power</t>
        </is>
      </c>
      <c r="BE410" s="2" t="inlineStr">
        <is>
          <t>3|
3|
3|
3</t>
        </is>
      </c>
      <c r="BF410" s="2" t="inlineStr">
        <is>
          <t xml:space="preserve">|
|
|
</t>
        </is>
      </c>
      <c r="BG410" t="inlineStr">
        <is>
          <t>elettricità fornita da terra alle navi ormeggiate adibite alla navigazione marittima o interna, effettuata attraverso un'interfaccia standardizzata, che consente di tenere i motori spenti durante la permanenza in porto</t>
        </is>
      </c>
      <c r="BH410" s="2" t="inlineStr">
        <is>
          <t>nuo kranto tiekiama elektra</t>
        </is>
      </c>
      <c r="BI410" s="2" t="inlineStr">
        <is>
          <t>3</t>
        </is>
      </c>
      <c r="BJ410" s="2" t="inlineStr">
        <is>
          <t/>
        </is>
      </c>
      <c r="BK410" t="inlineStr">
        <is>
          <t>elektros energija, kuria nuo kranto, naudojant standartizuotą sąsają, aprūpinami prišvartuoti jūrų laivai arba vidaus vandenų laivai</t>
        </is>
      </c>
      <c r="BL410" s="2" t="inlineStr">
        <is>
          <t>krasta elektroenerģija</t>
        </is>
      </c>
      <c r="BM410" s="2" t="inlineStr">
        <is>
          <t>3</t>
        </is>
      </c>
      <c r="BN410" s="2" t="inlineStr">
        <is>
          <t/>
        </is>
      </c>
      <c r="BO410" t="inlineStr">
        <is>
          <t/>
        </is>
      </c>
      <c r="BP410" s="2" t="inlineStr">
        <is>
          <t>elettriku mix-xatt|
enerġija mix-xatt|
AMP|
enerġija marittima alternattiva|
SSE</t>
        </is>
      </c>
      <c r="BQ410" s="2" t="inlineStr">
        <is>
          <t>0|
3|
3|
3|
3</t>
        </is>
      </c>
      <c r="BR410" s="2" t="inlineStr">
        <is>
          <t xml:space="preserve">|
|
|
|
</t>
        </is>
      </c>
      <c r="BS410" t="inlineStr">
        <is>
          <t>enerġija elettrika fornuta lill-vapuri li jkunu mqabbdin man-network tal-elettriku tal-port waqt li jkunu rmiġġati</t>
        </is>
      </c>
      <c r="BT410" s="2" t="inlineStr">
        <is>
          <t>walstroom</t>
        </is>
      </c>
      <c r="BU410" s="2" t="inlineStr">
        <is>
          <t>3</t>
        </is>
      </c>
      <c r="BV410" s="2" t="inlineStr">
        <is>
          <t/>
        </is>
      </c>
      <c r="BW410" t="inlineStr">
        <is>
          <t>elektriciteit voor aangelegde schepen die geleverd wordt door een voorziening vanaf de wal en niet door eigen generatoren van het schip</t>
        </is>
      </c>
      <c r="BX410" s="2" t="inlineStr">
        <is>
          <t>energia elektryczna pobierana z lądu</t>
        </is>
      </c>
      <c r="BY410" s="2" t="inlineStr">
        <is>
          <t>3</t>
        </is>
      </c>
      <c r="BZ410" s="2" t="inlineStr">
        <is>
          <t/>
        </is>
      </c>
      <c r="CA410" t="inlineStr">
        <is>
          <t>energia elektryczna dostarczana bezpośrednio na statki zacumowane w portach</t>
        </is>
      </c>
      <c r="CB410" s="2" t="inlineStr">
        <is>
          <t>eletricidade da rede de terra|
energia marítima alternativa|
eletricidade da rede terrestre</t>
        </is>
      </c>
      <c r="CC410" s="2" t="inlineStr">
        <is>
          <t>3|
3|
3</t>
        </is>
      </c>
      <c r="CD410" s="2" t="inlineStr">
        <is>
          <t xml:space="preserve">|
|
</t>
        </is>
      </c>
      <c r="CE410" t="inlineStr">
        <is>
          <t>Eletricidade fornecida diretamente aos navios atracados nos portos.</t>
        </is>
      </c>
      <c r="CF410" s="2" t="inlineStr">
        <is>
          <t>racordare la rețeaua electrică terestră|
energie electrică de la mal</t>
        </is>
      </c>
      <c r="CG410" s="2" t="inlineStr">
        <is>
          <t>3|
3</t>
        </is>
      </c>
      <c r="CH410" s="2" t="inlineStr">
        <is>
          <t xml:space="preserve">|
</t>
        </is>
      </c>
      <c r="CI410" t="inlineStr">
        <is>
          <t/>
        </is>
      </c>
      <c r="CJ410" s="2" t="inlineStr">
        <is>
          <t>elektrina z pobrežnej elektrickej siete|
pobrežná elektrina</t>
        </is>
      </c>
      <c r="CK410" s="2" t="inlineStr">
        <is>
          <t>3|
3</t>
        </is>
      </c>
      <c r="CL410" s="2" t="inlineStr">
        <is>
          <t xml:space="preserve">|
</t>
        </is>
      </c>
      <c r="CM410" t="inlineStr">
        <is>
          <t>elektrická energia dodávaná z pobrežných zariadení námorným lodiam alebo plavidlám vnútrozemskej vodnej dopravy v kotvisku prostredníctvom normalizovaného rozhrania</t>
        </is>
      </c>
      <c r="CN410" s="2" t="inlineStr">
        <is>
          <t>električna energija z obale</t>
        </is>
      </c>
      <c r="CO410" s="2" t="inlineStr">
        <is>
          <t>3</t>
        </is>
      </c>
      <c r="CP410" s="2" t="inlineStr">
        <is>
          <t/>
        </is>
      </c>
      <c r="CQ410" t="inlineStr">
        <is>
          <t/>
        </is>
      </c>
      <c r="CR410" s="2" t="inlineStr">
        <is>
          <t>landström</t>
        </is>
      </c>
      <c r="CS410" s="2" t="inlineStr">
        <is>
          <t>3</t>
        </is>
      </c>
      <c r="CT410" s="2" t="inlineStr">
        <is>
          <t/>
        </is>
      </c>
      <c r="CU410" t="inlineStr">
        <is>
          <t/>
        </is>
      </c>
    </row>
    <row r="411">
      <c r="A411" s="1" t="str">
        <f>HYPERLINK("https://iate.europa.eu/entry/result/3599913/all", "3599913")</f>
        <v>3599913</v>
      </c>
      <c r="B411" t="inlineStr">
        <is>
          <t>ENERGY;TRANSPORT</t>
        </is>
      </c>
      <c r="C411" t="inlineStr">
        <is>
          <t>ENERGY|energy policy|energy industry|fuel;TRANSPORT|maritime and inland waterway transport|maritime transport</t>
        </is>
      </c>
      <c r="D411" s="2" t="inlineStr">
        <is>
          <t>брегова инфраструктура за зареждане</t>
        </is>
      </c>
      <c r="E411" s="2" t="inlineStr">
        <is>
          <t>3</t>
        </is>
      </c>
      <c r="F411" s="2" t="inlineStr">
        <is>
          <t/>
        </is>
      </c>
      <c r="G411" t="inlineStr">
        <is>
          <t/>
        </is>
      </c>
      <c r="H411" s="2" t="inlineStr">
        <is>
          <t>infrastruktura pro dobíjení z pevniny|
infrastruktura pro dobíjení elektřinou z pevniny</t>
        </is>
      </c>
      <c r="I411" s="2" t="inlineStr">
        <is>
          <t>2|
2</t>
        </is>
      </c>
      <c r="J411" s="2" t="inlineStr">
        <is>
          <t xml:space="preserve">|
</t>
        </is>
      </c>
      <c r="K411" t="inlineStr">
        <is>
          <t>nábřežní systém pro dobíjení trakčních baterií plavidel s elektrickým pohonem</t>
        </is>
      </c>
      <c r="L411" s="2" t="inlineStr">
        <is>
          <t>opladningsinfrastruktur på land</t>
        </is>
      </c>
      <c r="M411" s="2" t="inlineStr">
        <is>
          <t>3</t>
        </is>
      </c>
      <c r="N411" s="2" t="inlineStr">
        <is>
          <t/>
        </is>
      </c>
      <c r="O411" t="inlineStr">
        <is>
          <t/>
        </is>
      </c>
      <c r="P411" s="2" t="inlineStr">
        <is>
          <t>Ladeinfrastruktur an Land</t>
        </is>
      </c>
      <c r="Q411" s="2" t="inlineStr">
        <is>
          <t>3</t>
        </is>
      </c>
      <c r="R411" s="2" t="inlineStr">
        <is>
          <t/>
        </is>
      </c>
      <c r="S411" t="inlineStr">
        <is>
          <t>Ladesysteme am Liegeplatz zum Aufladen der Antriebsbatterien von Schiffen mit elektrischem Antriebssystem</t>
        </is>
      </c>
      <c r="T411" s="2" t="inlineStr">
        <is>
          <t>υποδομή φόρτισης από ξηράς</t>
        </is>
      </c>
      <c r="U411" s="2" t="inlineStr">
        <is>
          <t>3</t>
        </is>
      </c>
      <c r="V411" s="2" t="inlineStr">
        <is>
          <t/>
        </is>
      </c>
      <c r="W411" t="inlineStr">
        <is>
          <t>σύστημα φόρτισης των &lt;a href="https://iate.europa.eu/entry/result/1369911/en-el" target="_blank"&gt;μπαταριών κίνησης&lt;/a&gt; των πλοίων κατά τη διάρκεια του ελλιμενισμού τους για πλοία που χρησιμοποιούν συστήματα πρόωσης με ηλεκτροκίνηση</t>
        </is>
      </c>
      <c r="X411" s="2" t="inlineStr">
        <is>
          <t>on-shore charging infrastructure|
onshore charging infrastructure</t>
        </is>
      </c>
      <c r="Y411" s="2" t="inlineStr">
        <is>
          <t>3|
1</t>
        </is>
      </c>
      <c r="Z411" s="2" t="inlineStr">
        <is>
          <t xml:space="preserve">|
</t>
        </is>
      </c>
      <c r="AA411" t="inlineStr">
        <is>
          <t>at-berth
systems to charge drive batteries of vessels based on electric propulsion
systems</t>
        </is>
      </c>
      <c r="AB411" s="2" t="inlineStr">
        <is>
          <t>infraestructura de recarga en puerto</t>
        </is>
      </c>
      <c r="AC411" s="2" t="inlineStr">
        <is>
          <t>3</t>
        </is>
      </c>
      <c r="AD411" s="2" t="inlineStr">
        <is>
          <t/>
        </is>
      </c>
      <c r="AE411" t="inlineStr">
        <is>
          <t>Sistema para recargar las baterias de un barco atracado con un sistema de propulsión eléctrico.</t>
        </is>
      </c>
      <c r="AF411" s="2" t="inlineStr">
        <is>
          <t>kaldaäärne laadimistaristu</t>
        </is>
      </c>
      <c r="AG411" s="2" t="inlineStr">
        <is>
          <t>3</t>
        </is>
      </c>
      <c r="AH411" s="2" t="inlineStr">
        <is>
          <t/>
        </is>
      </c>
      <c r="AI411" t="inlineStr">
        <is>
          <t/>
        </is>
      </c>
      <c r="AJ411" s="2" t="inlineStr">
        <is>
          <t>maalla sijaitseva latausinfrastruktuuri</t>
        </is>
      </c>
      <c r="AK411" s="2" t="inlineStr">
        <is>
          <t>3</t>
        </is>
      </c>
      <c r="AL411" s="2" t="inlineStr">
        <is>
          <t/>
        </is>
      </c>
      <c r="AM411" t="inlineStr">
        <is>
          <t>laiturialueella sijaitsevat alusten akkujen lataukseen tarkoitetut järjestelmät</t>
        </is>
      </c>
      <c r="AN411" s="2" t="inlineStr">
        <is>
          <t>infrastructure de recharge à quai</t>
        </is>
      </c>
      <c r="AO411" s="2" t="inlineStr">
        <is>
          <t>3</t>
        </is>
      </c>
      <c r="AP411" s="2" t="inlineStr">
        <is>
          <t/>
        </is>
      </c>
      <c r="AQ411" t="inlineStr">
        <is>
          <t>infrastructure portuaire permettant de recharger les batteries des navires à motorisation électrique, afin qu'ils disposent d'une autonomie suffisante de navigation</t>
        </is>
      </c>
      <c r="AR411" s="2" t="inlineStr">
        <is>
          <t>bonneagar luchtaithe ar tír</t>
        </is>
      </c>
      <c r="AS411" s="2" t="inlineStr">
        <is>
          <t>3</t>
        </is>
      </c>
      <c r="AT411" s="2" t="inlineStr">
        <is>
          <t/>
        </is>
      </c>
      <c r="AU411" t="inlineStr">
        <is>
          <t/>
        </is>
      </c>
      <c r="AV411" s="2" t="inlineStr">
        <is>
          <t>infrastruktura za opskrbu s kopna</t>
        </is>
      </c>
      <c r="AW411" s="2" t="inlineStr">
        <is>
          <t>3</t>
        </is>
      </c>
      <c r="AX411" s="2" t="inlineStr">
        <is>
          <t/>
        </is>
      </c>
      <c r="AY411" t="inlineStr">
        <is>
          <t/>
        </is>
      </c>
      <c r="AZ411" s="2" t="inlineStr">
        <is>
          <t>parti töltőinfrastruktúra</t>
        </is>
      </c>
      <c r="BA411" s="2" t="inlineStr">
        <is>
          <t>3</t>
        </is>
      </c>
      <c r="BB411" s="2" t="inlineStr">
        <is>
          <t/>
        </is>
      </c>
      <c r="BC411" t="inlineStr">
        <is>
          <t/>
        </is>
      </c>
      <c r="BD411" s="2" t="inlineStr">
        <is>
          <t>infrastruttura di ricarica da terra|
sistema di connessione automatico sulla riva</t>
        </is>
      </c>
      <c r="BE411" s="2" t="inlineStr">
        <is>
          <t>3|
3</t>
        </is>
      </c>
      <c r="BF411" s="2" t="inlineStr">
        <is>
          <t xml:space="preserve">|
</t>
        </is>
      </c>
      <c r="BG411" t="inlineStr">
        <is>
          <t>sistema di ricarica delle batterie delle imbarcazioni elettriche collocato in un porto, che consente la ricarica anche durante brevi soste</t>
        </is>
      </c>
      <c r="BH411" s="2" t="inlineStr">
        <is>
          <t>įkrovimo nuo kranto infrastruktūra</t>
        </is>
      </c>
      <c r="BI411" s="2" t="inlineStr">
        <is>
          <t>3</t>
        </is>
      </c>
      <c r="BJ411" s="2" t="inlineStr">
        <is>
          <t/>
        </is>
      </c>
      <c r="BK411" t="inlineStr">
        <is>
          <t>infrastruktūra laivų baterijoms įkrauti, kai jie yra prisišvartavę</t>
        </is>
      </c>
      <c r="BL411" s="2" t="inlineStr">
        <is>
          <t>krasta uzlādes infrastruktūra</t>
        </is>
      </c>
      <c r="BM411" s="2" t="inlineStr">
        <is>
          <t>2</t>
        </is>
      </c>
      <c r="BN411" s="2" t="inlineStr">
        <is>
          <t/>
        </is>
      </c>
      <c r="BO411" t="inlineStr">
        <is>
          <t/>
        </is>
      </c>
      <c r="BP411" s="2" t="inlineStr">
        <is>
          <t>infrastruttura tal-iċċarġjar fuq l-art</t>
        </is>
      </c>
      <c r="BQ411" s="2" t="inlineStr">
        <is>
          <t>3</t>
        </is>
      </c>
      <c r="BR411" s="2" t="inlineStr">
        <is>
          <t/>
        </is>
      </c>
      <c r="BS411" t="inlineStr">
        <is>
          <t/>
        </is>
      </c>
      <c r="BT411" s="2" t="inlineStr">
        <is>
          <t>walstroominfrastructuur</t>
        </is>
      </c>
      <c r="BU411" s="2" t="inlineStr">
        <is>
          <t>3</t>
        </is>
      </c>
      <c r="BV411" s="2" t="inlineStr">
        <is>
          <t/>
        </is>
      </c>
      <c r="BW411" t="inlineStr">
        <is>
          <t>infrastructuur op een ligplaats waarmee de tractiebatterijen van vaartuigen met een elektrisch aandrijfsysteem kunnen worden opgeladen</t>
        </is>
      </c>
      <c r="BX411" s="2" t="inlineStr">
        <is>
          <t>lądowa infrastruktura ładowania</t>
        </is>
      </c>
      <c r="BY411" s="2" t="inlineStr">
        <is>
          <t>3</t>
        </is>
      </c>
      <c r="BZ411" s="2" t="inlineStr">
        <is>
          <t/>
        </is>
      </c>
      <c r="CA411" t="inlineStr">
        <is>
          <t/>
        </is>
      </c>
      <c r="CB411" s="2" t="inlineStr">
        <is>
          <t>infraestrutura de carregamento localizada em terra</t>
        </is>
      </c>
      <c r="CC411" s="2" t="inlineStr">
        <is>
          <t>3</t>
        </is>
      </c>
      <c r="CD411" s="2" t="inlineStr">
        <is>
          <t/>
        </is>
      </c>
      <c r="CE411" t="inlineStr">
        <is>
          <t>Infraestrutura localizada em terra para carregar as baterias de tração de barcos com sistemas de propulsão elétrica.</t>
        </is>
      </c>
      <c r="CF411" s="2" t="inlineStr">
        <is>
          <t>infrastructură de reîncărcare la mal</t>
        </is>
      </c>
      <c r="CG411" s="2" t="inlineStr">
        <is>
          <t>3</t>
        </is>
      </c>
      <c r="CH411" s="2" t="inlineStr">
        <is>
          <t>proposed</t>
        </is>
      </c>
      <c r="CI411" t="inlineStr">
        <is>
          <t/>
        </is>
      </c>
      <c r="CJ411" s="2" t="inlineStr">
        <is>
          <t>pobrežná nabíjacia infraštruktúra|
pobrežná infraštruktúra nabíjacích staníc</t>
        </is>
      </c>
      <c r="CK411" s="2" t="inlineStr">
        <is>
          <t>2|
3</t>
        </is>
      </c>
      <c r="CL411" s="2" t="inlineStr">
        <is>
          <t xml:space="preserve">|
</t>
        </is>
      </c>
      <c r="CM411" t="inlineStr">
        <is>
          <t>systémy na nabíjanie &lt;a href="https://iate.europa.eu/entry/result/1369911/sk" target="_blank"&gt;trakčných batérií&lt;/a&gt; plavidiel s elektrickým pohonom</t>
        </is>
      </c>
      <c r="CN411" s="2" t="inlineStr">
        <is>
          <t>infrastruktura za polnjenje na obali</t>
        </is>
      </c>
      <c r="CO411" s="2" t="inlineStr">
        <is>
          <t>3</t>
        </is>
      </c>
      <c r="CP411" s="2" t="inlineStr">
        <is>
          <t/>
        </is>
      </c>
      <c r="CQ411" t="inlineStr">
        <is>
          <t>naprave za polnjenje pogonskih akumulatorjev plovil na električni pogon na privezu</t>
        </is>
      </c>
      <c r="CR411" s="2" t="inlineStr">
        <is>
          <t>infrastruktur för laddning på land</t>
        </is>
      </c>
      <c r="CS411" s="2" t="inlineStr">
        <is>
          <t>3</t>
        </is>
      </c>
      <c r="CT411" s="2" t="inlineStr">
        <is>
          <t/>
        </is>
      </c>
      <c r="CU411" t="inlineStr">
        <is>
          <t/>
        </is>
      </c>
    </row>
    <row r="412">
      <c r="A412" s="1" t="str">
        <f>HYPERLINK("https://iate.europa.eu/entry/result/3619806/all", "3619806")</f>
        <v>3619806</v>
      </c>
      <c r="B412" t="inlineStr">
        <is>
          <t>TRANSPORT</t>
        </is>
      </c>
      <c r="C412" t="inlineStr">
        <is>
          <t>TRANSPORT|maritime and inland waterway transport</t>
        </is>
      </c>
      <c r="D412" t="inlineStr">
        <is>
          <t/>
        </is>
      </c>
      <c r="E412" t="inlineStr">
        <is>
          <t/>
        </is>
      </c>
      <c r="F412" t="inlineStr">
        <is>
          <t/>
        </is>
      </c>
      <c r="G412" t="inlineStr">
        <is>
          <t/>
        </is>
      </c>
      <c r="H412" t="inlineStr">
        <is>
          <t/>
        </is>
      </c>
      <c r="I412" t="inlineStr">
        <is>
          <t/>
        </is>
      </c>
      <c r="J412" t="inlineStr">
        <is>
          <t/>
        </is>
      </c>
      <c r="K412" t="inlineStr">
        <is>
          <t/>
        </is>
      </c>
      <c r="L412" t="inlineStr">
        <is>
          <t/>
        </is>
      </c>
      <c r="M412" t="inlineStr">
        <is>
          <t/>
        </is>
      </c>
      <c r="N412" t="inlineStr">
        <is>
          <t/>
        </is>
      </c>
      <c r="O412" t="inlineStr">
        <is>
          <t/>
        </is>
      </c>
      <c r="P412" t="inlineStr">
        <is>
          <t/>
        </is>
      </c>
      <c r="Q412" t="inlineStr">
        <is>
          <t/>
        </is>
      </c>
      <c r="R412" t="inlineStr">
        <is>
          <t/>
        </is>
      </c>
      <c r="S412" t="inlineStr">
        <is>
          <t/>
        </is>
      </c>
      <c r="T412" t="inlineStr">
        <is>
          <t/>
        </is>
      </c>
      <c r="U412" t="inlineStr">
        <is>
          <t/>
        </is>
      </c>
      <c r="V412" t="inlineStr">
        <is>
          <t/>
        </is>
      </c>
      <c r="W412" t="inlineStr">
        <is>
          <t/>
        </is>
      </c>
      <c r="X412" s="2" t="inlineStr">
        <is>
          <t>methanol-fuelled vessel</t>
        </is>
      </c>
      <c r="Y412" s="2" t="inlineStr">
        <is>
          <t>3</t>
        </is>
      </c>
      <c r="Z412" s="2" t="inlineStr">
        <is>
          <t/>
        </is>
      </c>
      <c r="AA412" t="inlineStr">
        <is>
          <t>maritime or inland navigation ship that uses methanol as fuel</t>
        </is>
      </c>
      <c r="AB412" s="2" t="inlineStr">
        <is>
          <t>buque propulsado por metanol|
buque de metanol|
embarcación de metanol</t>
        </is>
      </c>
      <c r="AC412" s="2" t="inlineStr">
        <is>
          <t>3|
3|
3</t>
        </is>
      </c>
      <c r="AD412" s="2" t="inlineStr">
        <is>
          <t xml:space="preserve">|
|
</t>
        </is>
      </c>
      <c r="AE412" t="inlineStr">
        <is>
          <t>Buque para la navegación marítima o interior que utiliza metanol como carburante.</t>
        </is>
      </c>
      <c r="AF412" t="inlineStr">
        <is>
          <t/>
        </is>
      </c>
      <c r="AG412" t="inlineStr">
        <is>
          <t/>
        </is>
      </c>
      <c r="AH412" t="inlineStr">
        <is>
          <t/>
        </is>
      </c>
      <c r="AI412" t="inlineStr">
        <is>
          <t/>
        </is>
      </c>
      <c r="AJ412" t="inlineStr">
        <is>
          <t/>
        </is>
      </c>
      <c r="AK412" t="inlineStr">
        <is>
          <t/>
        </is>
      </c>
      <c r="AL412" t="inlineStr">
        <is>
          <t/>
        </is>
      </c>
      <c r="AM412" t="inlineStr">
        <is>
          <t/>
        </is>
      </c>
      <c r="AN412" t="inlineStr">
        <is>
          <t/>
        </is>
      </c>
      <c r="AO412" t="inlineStr">
        <is>
          <t/>
        </is>
      </c>
      <c r="AP412" t="inlineStr">
        <is>
          <t/>
        </is>
      </c>
      <c r="AQ412" t="inlineStr">
        <is>
          <t/>
        </is>
      </c>
      <c r="AR412" s="2" t="inlineStr">
        <is>
          <t>soitheach faoi thiomáint meatánóil</t>
        </is>
      </c>
      <c r="AS412" s="2" t="inlineStr">
        <is>
          <t>3</t>
        </is>
      </c>
      <c r="AT412" s="2" t="inlineStr">
        <is>
          <t/>
        </is>
      </c>
      <c r="AU412" t="inlineStr">
        <is>
          <t/>
        </is>
      </c>
      <c r="AV412" t="inlineStr">
        <is>
          <t/>
        </is>
      </c>
      <c r="AW412" t="inlineStr">
        <is>
          <t/>
        </is>
      </c>
      <c r="AX412" t="inlineStr">
        <is>
          <t/>
        </is>
      </c>
      <c r="AY412" t="inlineStr">
        <is>
          <t/>
        </is>
      </c>
      <c r="AZ412" t="inlineStr">
        <is>
          <t/>
        </is>
      </c>
      <c r="BA412" t="inlineStr">
        <is>
          <t/>
        </is>
      </c>
      <c r="BB412" t="inlineStr">
        <is>
          <t/>
        </is>
      </c>
      <c r="BC412" t="inlineStr">
        <is>
          <t/>
        </is>
      </c>
      <c r="BD412" t="inlineStr">
        <is>
          <t/>
        </is>
      </c>
      <c r="BE412" t="inlineStr">
        <is>
          <t/>
        </is>
      </c>
      <c r="BF412" t="inlineStr">
        <is>
          <t/>
        </is>
      </c>
      <c r="BG412" t="inlineStr">
        <is>
          <t/>
        </is>
      </c>
      <c r="BH412" s="2" t="inlineStr">
        <is>
          <t>metanoliu varomas laivas</t>
        </is>
      </c>
      <c r="BI412" s="2" t="inlineStr">
        <is>
          <t>3</t>
        </is>
      </c>
      <c r="BJ412" s="2" t="inlineStr">
        <is>
          <t/>
        </is>
      </c>
      <c r="BK412" t="inlineStr">
        <is>
          <t/>
        </is>
      </c>
      <c r="BL412" t="inlineStr">
        <is>
          <t/>
        </is>
      </c>
      <c r="BM412" t="inlineStr">
        <is>
          <t/>
        </is>
      </c>
      <c r="BN412" t="inlineStr">
        <is>
          <t/>
        </is>
      </c>
      <c r="BO412" t="inlineStr">
        <is>
          <t/>
        </is>
      </c>
      <c r="BP412" s="2" t="inlineStr">
        <is>
          <t>bastiment li jaħdem bil-metanol</t>
        </is>
      </c>
      <c r="BQ412" s="2" t="inlineStr">
        <is>
          <t>3</t>
        </is>
      </c>
      <c r="BR412" s="2" t="inlineStr">
        <is>
          <t/>
        </is>
      </c>
      <c r="BS412" t="inlineStr">
        <is>
          <t>vapur tan-navigazzjoni marittima jew interna li juża l-metanol bħala fjuwil</t>
        </is>
      </c>
      <c r="BT412" t="inlineStr">
        <is>
          <t/>
        </is>
      </c>
      <c r="BU412" t="inlineStr">
        <is>
          <t/>
        </is>
      </c>
      <c r="BV412" t="inlineStr">
        <is>
          <t/>
        </is>
      </c>
      <c r="BW412" t="inlineStr">
        <is>
          <t/>
        </is>
      </c>
      <c r="BX412" s="2" t="inlineStr">
        <is>
          <t>statek napędzany metanolem</t>
        </is>
      </c>
      <c r="BY412" s="2" t="inlineStr">
        <is>
          <t>3</t>
        </is>
      </c>
      <c r="BZ412" s="2" t="inlineStr">
        <is>
          <t/>
        </is>
      </c>
      <c r="CA412" t="inlineStr">
        <is>
          <t/>
        </is>
      </c>
      <c r="CB412" t="inlineStr">
        <is>
          <t/>
        </is>
      </c>
      <c r="CC412" t="inlineStr">
        <is>
          <t/>
        </is>
      </c>
      <c r="CD412" t="inlineStr">
        <is>
          <t/>
        </is>
      </c>
      <c r="CE412" t="inlineStr">
        <is>
          <t/>
        </is>
      </c>
      <c r="CF412" t="inlineStr">
        <is>
          <t/>
        </is>
      </c>
      <c r="CG412" t="inlineStr">
        <is>
          <t/>
        </is>
      </c>
      <c r="CH412" t="inlineStr">
        <is>
          <t/>
        </is>
      </c>
      <c r="CI412" t="inlineStr">
        <is>
          <t/>
        </is>
      </c>
      <c r="CJ412" t="inlineStr">
        <is>
          <t/>
        </is>
      </c>
      <c r="CK412" t="inlineStr">
        <is>
          <t/>
        </is>
      </c>
      <c r="CL412" t="inlineStr">
        <is>
          <t/>
        </is>
      </c>
      <c r="CM412" t="inlineStr">
        <is>
          <t/>
        </is>
      </c>
      <c r="CN412" s="2" t="inlineStr">
        <is>
          <t>plovilo na metanol</t>
        </is>
      </c>
      <c r="CO412" s="2" t="inlineStr">
        <is>
          <t>3</t>
        </is>
      </c>
      <c r="CP412" s="2" t="inlineStr">
        <is>
          <t/>
        </is>
      </c>
      <c r="CQ412" t="inlineStr">
        <is>
          <t>plovilo za plovbo po morju ali celinskih plovnih poteh, ki kot pogonsko gorivo uporablja metanol</t>
        </is>
      </c>
      <c r="CR412" s="2" t="inlineStr">
        <is>
          <t>metanoldrivet fartyg</t>
        </is>
      </c>
      <c r="CS412" s="2" t="inlineStr">
        <is>
          <t>3</t>
        </is>
      </c>
      <c r="CT412" s="2" t="inlineStr">
        <is>
          <t/>
        </is>
      </c>
      <c r="CU412" t="inlineStr">
        <is>
          <t/>
        </is>
      </c>
    </row>
    <row r="413">
      <c r="A413" s="1" t="str">
        <f>HYPERLINK("https://iate.europa.eu/entry/result/3619817/all", "3619817")</f>
        <v>3619817</v>
      </c>
      <c r="B413" t="inlineStr">
        <is>
          <t>ENERGY</t>
        </is>
      </c>
      <c r="C413" t="inlineStr">
        <is>
          <t>ENERGY|energy policy|energy industry|fuel</t>
        </is>
      </c>
      <c r="D413" s="2" t="inlineStr">
        <is>
          <t>синтетично гориво</t>
        </is>
      </c>
      <c r="E413" s="2" t="inlineStr">
        <is>
          <t>3</t>
        </is>
      </c>
      <c r="F413" s="2" t="inlineStr">
        <is>
          <t/>
        </is>
      </c>
      <c r="G413" t="inlineStr">
        <is>
          <t/>
        </is>
      </c>
      <c r="H413" s="2" t="inlineStr">
        <is>
          <t>syntetické palivo</t>
        </is>
      </c>
      <c r="I413" s="2" t="inlineStr">
        <is>
          <t>3</t>
        </is>
      </c>
      <c r="J413" s="2" t="inlineStr">
        <is>
          <t/>
        </is>
      </c>
      <c r="K413" t="inlineStr">
        <is>
          <t>palivo vyrobené člověkem z obnovitelných či neobnovitelných zdrojů energie</t>
        </is>
      </c>
      <c r="L413" s="2" t="inlineStr">
        <is>
          <t>syntetisk brændstof</t>
        </is>
      </c>
      <c r="M413" s="2" t="inlineStr">
        <is>
          <t>3</t>
        </is>
      </c>
      <c r="N413" s="2" t="inlineStr">
        <is>
          <t/>
        </is>
      </c>
      <c r="O413" t="inlineStr">
        <is>
          <t>brændstof, der er fremstillet
af energi fra vedvarende eller ikkevedvarende kilder</t>
        </is>
      </c>
      <c r="P413" s="2" t="inlineStr">
        <is>
          <t>synthetischer Kraftstoff</t>
        </is>
      </c>
      <c r="Q413" s="2" t="inlineStr">
        <is>
          <t>3</t>
        </is>
      </c>
      <c r="R413" s="2" t="inlineStr">
        <is>
          <t/>
        </is>
      </c>
      <c r="S413" t="inlineStr">
        <is>
          <t>alternativer Kraftstoff, der chemisch hergestellt wird</t>
        </is>
      </c>
      <c r="T413" s="2" t="inlineStr">
        <is>
          <t>συνθετικό καύσιμο</t>
        </is>
      </c>
      <c r="U413" s="2" t="inlineStr">
        <is>
          <t>3</t>
        </is>
      </c>
      <c r="V413" s="2" t="inlineStr">
        <is>
          <t/>
        </is>
      </c>
      <c r="W413" t="inlineStr">
        <is>
          <t>τεχνητό καύσιμο το οποίο παράγεται από ανανεώσιμες ή μη ανανεώσιμες πηγές ενέργειας</t>
        </is>
      </c>
      <c r="X413" s="2" t="inlineStr">
        <is>
          <t>synthetic fuel</t>
        </is>
      </c>
      <c r="Y413" s="2" t="inlineStr">
        <is>
          <t>3</t>
        </is>
      </c>
      <c r="Z413" s="2" t="inlineStr">
        <is>
          <t/>
        </is>
      </c>
      <c r="AA413" t="inlineStr">
        <is>
          <t>man-made fuel produced from renewable or non-renewable sources</t>
        </is>
      </c>
      <c r="AB413" s="2" t="inlineStr">
        <is>
          <t>combustible sintético</t>
        </is>
      </c>
      <c r="AC413" s="2" t="inlineStr">
        <is>
          <t>3</t>
        </is>
      </c>
      <c r="AD413" s="2" t="inlineStr">
        <is>
          <t/>
        </is>
      </c>
      <c r="AE413" t="inlineStr">
        <is>
          <t>Combustible artificial producido a partir de fuentes renovables o no renovables.</t>
        </is>
      </c>
      <c r="AF413" s="2" t="inlineStr">
        <is>
          <t>sünteetiline kütus</t>
        </is>
      </c>
      <c r="AG413" s="2" t="inlineStr">
        <is>
          <t>3</t>
        </is>
      </c>
      <c r="AH413" s="2" t="inlineStr">
        <is>
          <t/>
        </is>
      </c>
      <c r="AI413" t="inlineStr">
        <is>
          <t>taastuvatest ja mittetaastuvatest energiaallikatest sünteetiliselt toodetud kütus</t>
        </is>
      </c>
      <c r="AJ413" s="2" t="inlineStr">
        <is>
          <t>synteettinen polttoaine</t>
        </is>
      </c>
      <c r="AK413" s="2" t="inlineStr">
        <is>
          <t>3</t>
        </is>
      </c>
      <c r="AL413" s="2" t="inlineStr">
        <is>
          <t/>
        </is>
      </c>
      <c r="AM413" t="inlineStr">
        <is>
          <t>ihmisen uusiutuvista tai uusiutumattomista lähteistä valmistama polttoaine</t>
        </is>
      </c>
      <c r="AN413" s="2" t="inlineStr">
        <is>
          <t>carburant de synthèse</t>
        </is>
      </c>
      <c r="AO413" s="2" t="inlineStr">
        <is>
          <t>3</t>
        </is>
      </c>
      <c r="AP413" s="2" t="inlineStr">
        <is>
          <t/>
        </is>
      </c>
      <c r="AQ413" t="inlineStr">
        <is>
          <t/>
        </is>
      </c>
      <c r="AR413" s="2" t="inlineStr">
        <is>
          <t>breosla sintéiseach</t>
        </is>
      </c>
      <c r="AS413" s="2" t="inlineStr">
        <is>
          <t>3</t>
        </is>
      </c>
      <c r="AT413" s="2" t="inlineStr">
        <is>
          <t/>
        </is>
      </c>
      <c r="AU413" t="inlineStr">
        <is>
          <t/>
        </is>
      </c>
      <c r="AV413" s="2" t="inlineStr">
        <is>
          <t>sintetičko gorivo</t>
        </is>
      </c>
      <c r="AW413" s="2" t="inlineStr">
        <is>
          <t>3</t>
        </is>
      </c>
      <c r="AX413" s="2" t="inlineStr">
        <is>
          <t/>
        </is>
      </c>
      <c r="AY413" t="inlineStr">
        <is>
          <t/>
        </is>
      </c>
      <c r="AZ413" s="2" t="inlineStr">
        <is>
          <t>szintetikus üzemanyag</t>
        </is>
      </c>
      <c r="BA413" s="2" t="inlineStr">
        <is>
          <t>3</t>
        </is>
      </c>
      <c r="BB413" s="2" t="inlineStr">
        <is>
          <t/>
        </is>
      </c>
      <c r="BC413" t="inlineStr">
        <is>
          <t/>
        </is>
      </c>
      <c r="BD413" s="2" t="inlineStr">
        <is>
          <t>combustibile sintetico</t>
        </is>
      </c>
      <c r="BE413" s="2" t="inlineStr">
        <is>
          <t>3</t>
        </is>
      </c>
      <c r="BF413" s="2" t="inlineStr">
        <is>
          <t/>
        </is>
      </c>
      <c r="BG413" t="inlineStr">
        <is>
          <t>combustibile prodotto a partire da diverse materie prime rinnovabili o non rinnovabili</t>
        </is>
      </c>
      <c r="BH413" s="2" t="inlineStr">
        <is>
          <t>sintetiniai degalai|
sintetinis kuras</t>
        </is>
      </c>
      <c r="BI413" s="2" t="inlineStr">
        <is>
          <t>3|
3</t>
        </is>
      </c>
      <c r="BJ413" s="2" t="inlineStr">
        <is>
          <t xml:space="preserve">|
</t>
        </is>
      </c>
      <c r="BK413" t="inlineStr">
        <is>
          <t/>
        </is>
      </c>
      <c r="BL413" s="2" t="inlineStr">
        <is>
          <t>sintētiskā degviela</t>
        </is>
      </c>
      <c r="BM413" s="2" t="inlineStr">
        <is>
          <t>3</t>
        </is>
      </c>
      <c r="BN413" s="2" t="inlineStr">
        <is>
          <t/>
        </is>
      </c>
      <c r="BO413" t="inlineStr">
        <is>
          <t/>
        </is>
      </c>
      <c r="BP413" s="2" t="inlineStr">
        <is>
          <t>fjuwil sintetiku</t>
        </is>
      </c>
      <c r="BQ413" s="2" t="inlineStr">
        <is>
          <t>3</t>
        </is>
      </c>
      <c r="BR413" s="2" t="inlineStr">
        <is>
          <t/>
        </is>
      </c>
      <c r="BS413" t="inlineStr">
        <is>
          <t>fjuwil magħmul mill-bniedem prodott minn sorsi rinnovabbli jew mhux rinnovabbli</t>
        </is>
      </c>
      <c r="BT413" s="2" t="inlineStr">
        <is>
          <t>synthetische brandstof</t>
        </is>
      </c>
      <c r="BU413" s="2" t="inlineStr">
        <is>
          <t>3</t>
        </is>
      </c>
      <c r="BV413" s="2" t="inlineStr">
        <is>
          <t/>
        </is>
      </c>
      <c r="BW413" t="inlineStr">
        <is>
          <t>brandstof die uit hernieuwbare of niet-hernieuwbare bronnen wordt geproduceerd</t>
        </is>
      </c>
      <c r="BX413" s="2" t="inlineStr">
        <is>
          <t>paliwo syntetyczne</t>
        </is>
      </c>
      <c r="BY413" s="2" t="inlineStr">
        <is>
          <t>3</t>
        </is>
      </c>
      <c r="BZ413" s="2" t="inlineStr">
        <is>
          <t/>
        </is>
      </c>
      <c r="CA413" t="inlineStr">
        <is>
          <t>paliwo otrzymane w drodze syntezy chemicznej mogące stanowić alternatywę dla benzyny lub oleju napędowego</t>
        </is>
      </c>
      <c r="CB413" s="2" t="inlineStr">
        <is>
          <t>combustível sintético</t>
        </is>
      </c>
      <c r="CC413" s="2" t="inlineStr">
        <is>
          <t>3</t>
        </is>
      </c>
      <c r="CD413" s="2" t="inlineStr">
        <is>
          <t/>
        </is>
      </c>
      <c r="CE413" t="inlineStr">
        <is>
          <t>Combustível artificial produzido a partir de fontes renováveis ou não renováveis.</t>
        </is>
      </c>
      <c r="CF413" s="2" t="inlineStr">
        <is>
          <t>combustibil sintetic</t>
        </is>
      </c>
      <c r="CG413" s="2" t="inlineStr">
        <is>
          <t>3</t>
        </is>
      </c>
      <c r="CH413" s="2" t="inlineStr">
        <is>
          <t/>
        </is>
      </c>
      <c r="CI413" t="inlineStr">
        <is>
          <t/>
        </is>
      </c>
      <c r="CJ413" s="2" t="inlineStr">
        <is>
          <t>syntetické palivo</t>
        </is>
      </c>
      <c r="CK413" s="2" t="inlineStr">
        <is>
          <t>3</t>
        </is>
      </c>
      <c r="CL413" s="2" t="inlineStr">
        <is>
          <t/>
        </is>
      </c>
      <c r="CM413" t="inlineStr">
        <is>
          <t>palivo vyrobené človekom z obnoviteľných alebo neobnoviteľných zdrojov energie</t>
        </is>
      </c>
      <c r="CN413" s="2" t="inlineStr">
        <is>
          <t>sintetično gorivo</t>
        </is>
      </c>
      <c r="CO413" s="2" t="inlineStr">
        <is>
          <t>3</t>
        </is>
      </c>
      <c r="CP413" s="2" t="inlineStr">
        <is>
          <t/>
        </is>
      </c>
      <c r="CQ413" t="inlineStr">
        <is>
          <t>alternativno gorivo, enakovredno fosilnemu gorivu, pridobljeno iz različnih surovin po ustreznem kemičnem oz. tehnološkem postopku</t>
        </is>
      </c>
      <c r="CR413" s="2" t="inlineStr">
        <is>
          <t>syntetiskt bränsle</t>
        </is>
      </c>
      <c r="CS413" s="2" t="inlineStr">
        <is>
          <t>3</t>
        </is>
      </c>
      <c r="CT413" s="2" t="inlineStr">
        <is>
          <t/>
        </is>
      </c>
      <c r="CU413" t="inlineStr">
        <is>
          <t/>
        </is>
      </c>
    </row>
    <row r="414">
      <c r="A414" s="1" t="str">
        <f>HYPERLINK("https://iate.europa.eu/entry/result/3599911/all", "3599911")</f>
        <v>3599911</v>
      </c>
      <c r="B414" t="inlineStr">
        <is>
          <t>ENVIRONMENT</t>
        </is>
      </c>
      <c r="C414" t="inlineStr">
        <is>
          <t>ENVIRONMENT|deterioration of the environment|nuisance|pollutant|atmospheric pollutant|greenhouse gas</t>
        </is>
      </c>
      <c r="D414" t="inlineStr">
        <is>
          <t/>
        </is>
      </c>
      <c r="E414" t="inlineStr">
        <is>
          <t/>
        </is>
      </c>
      <c r="F414" t="inlineStr">
        <is>
          <t/>
        </is>
      </c>
      <c r="G414" t="inlineStr">
        <is>
          <t/>
        </is>
      </c>
      <c r="H414" t="inlineStr">
        <is>
          <t/>
        </is>
      </c>
      <c r="I414" t="inlineStr">
        <is>
          <t/>
        </is>
      </c>
      <c r="J414" t="inlineStr">
        <is>
          <t/>
        </is>
      </c>
      <c r="K414" t="inlineStr">
        <is>
          <t/>
        </is>
      </c>
      <c r="L414" t="inlineStr">
        <is>
          <t/>
        </is>
      </c>
      <c r="M414" t="inlineStr">
        <is>
          <t/>
        </is>
      </c>
      <c r="N414" t="inlineStr">
        <is>
          <t/>
        </is>
      </c>
      <c r="O414" t="inlineStr">
        <is>
          <t/>
        </is>
      </c>
      <c r="P414" t="inlineStr">
        <is>
          <t/>
        </is>
      </c>
      <c r="Q414" t="inlineStr">
        <is>
          <t/>
        </is>
      </c>
      <c r="R414" t="inlineStr">
        <is>
          <t/>
        </is>
      </c>
      <c r="S414" t="inlineStr">
        <is>
          <t/>
        </is>
      </c>
      <c r="T414" t="inlineStr">
        <is>
          <t/>
        </is>
      </c>
      <c r="U414" t="inlineStr">
        <is>
          <t/>
        </is>
      </c>
      <c r="V414" t="inlineStr">
        <is>
          <t/>
        </is>
      </c>
      <c r="W414" t="inlineStr">
        <is>
          <t/>
        </is>
      </c>
      <c r="X414" s="2" t="inlineStr">
        <is>
          <t>tank-to-wake fugitive emissions|
TtW fugitive emissions</t>
        </is>
      </c>
      <c r="Y414" s="2" t="inlineStr">
        <is>
          <t>1|
3</t>
        </is>
      </c>
      <c r="Z414" s="2" t="inlineStr">
        <is>
          <t xml:space="preserve">|
</t>
        </is>
      </c>
      <c r="AA414" t="inlineStr">
        <is>
          <t/>
        </is>
      </c>
      <c r="AB414" s="2" t="inlineStr">
        <is>
          <t>emisiones fugitivas del TtW</t>
        </is>
      </c>
      <c r="AC414" s="2" t="inlineStr">
        <is>
          <t>3</t>
        </is>
      </c>
      <c r="AD414" s="2" t="inlineStr">
        <is>
          <t/>
        </is>
      </c>
      <c r="AE414" t="inlineStr">
        <is>
          <t/>
        </is>
      </c>
      <c r="AF414" t="inlineStr">
        <is>
          <t/>
        </is>
      </c>
      <c r="AG414" t="inlineStr">
        <is>
          <t/>
        </is>
      </c>
      <c r="AH414" t="inlineStr">
        <is>
          <t/>
        </is>
      </c>
      <c r="AI414" t="inlineStr">
        <is>
          <t/>
        </is>
      </c>
      <c r="AJ414" t="inlineStr">
        <is>
          <t/>
        </is>
      </c>
      <c r="AK414" t="inlineStr">
        <is>
          <t/>
        </is>
      </c>
      <c r="AL414" t="inlineStr">
        <is>
          <t/>
        </is>
      </c>
      <c r="AM414" t="inlineStr">
        <is>
          <t/>
        </is>
      </c>
      <c r="AN414" t="inlineStr">
        <is>
          <t/>
        </is>
      </c>
      <c r="AO414" t="inlineStr">
        <is>
          <t/>
        </is>
      </c>
      <c r="AP414" t="inlineStr">
        <is>
          <t/>
        </is>
      </c>
      <c r="AQ414" t="inlineStr">
        <is>
          <t/>
        </is>
      </c>
      <c r="AR414" s="2" t="inlineStr">
        <is>
          <t>astaíochtaí idirleata TtW</t>
        </is>
      </c>
      <c r="AS414" s="2" t="inlineStr">
        <is>
          <t>3</t>
        </is>
      </c>
      <c r="AT414" s="2" t="inlineStr">
        <is>
          <t/>
        </is>
      </c>
      <c r="AU414" t="inlineStr">
        <is>
          <t/>
        </is>
      </c>
      <c r="AV414" t="inlineStr">
        <is>
          <t/>
        </is>
      </c>
      <c r="AW414" t="inlineStr">
        <is>
          <t/>
        </is>
      </c>
      <c r="AX414" t="inlineStr">
        <is>
          <t/>
        </is>
      </c>
      <c r="AY414" t="inlineStr">
        <is>
          <t/>
        </is>
      </c>
      <c r="AZ414" t="inlineStr">
        <is>
          <t/>
        </is>
      </c>
      <c r="BA414" t="inlineStr">
        <is>
          <t/>
        </is>
      </c>
      <c r="BB414" t="inlineStr">
        <is>
          <t/>
        </is>
      </c>
      <c r="BC414" t="inlineStr">
        <is>
          <t/>
        </is>
      </c>
      <c r="BD414" t="inlineStr">
        <is>
          <t/>
        </is>
      </c>
      <c r="BE414" t="inlineStr">
        <is>
          <t/>
        </is>
      </c>
      <c r="BF414" t="inlineStr">
        <is>
          <t/>
        </is>
      </c>
      <c r="BG414" t="inlineStr">
        <is>
          <t/>
        </is>
      </c>
      <c r="BH414" s="2" t="inlineStr">
        <is>
          <t>nuo bako iki kilvaterio išmetami nevaldomieji teršalai</t>
        </is>
      </c>
      <c r="BI414" s="2" t="inlineStr">
        <is>
          <t>3</t>
        </is>
      </c>
      <c r="BJ414" s="2" t="inlineStr">
        <is>
          <t/>
        </is>
      </c>
      <c r="BK414" t="inlineStr">
        <is>
          <t/>
        </is>
      </c>
      <c r="BL414" t="inlineStr">
        <is>
          <t/>
        </is>
      </c>
      <c r="BM414" t="inlineStr">
        <is>
          <t/>
        </is>
      </c>
      <c r="BN414" t="inlineStr">
        <is>
          <t/>
        </is>
      </c>
      <c r="BO414" t="inlineStr">
        <is>
          <t/>
        </is>
      </c>
      <c r="BP414" s="2" t="inlineStr">
        <is>
          <t>emissjonijiet TtW li jaħarbu</t>
        </is>
      </c>
      <c r="BQ414" s="2" t="inlineStr">
        <is>
          <t>3</t>
        </is>
      </c>
      <c r="BR414" s="2" t="inlineStr">
        <is>
          <t/>
        </is>
      </c>
      <c r="BS414" t="inlineStr">
        <is>
          <t/>
        </is>
      </c>
      <c r="BT414" t="inlineStr">
        <is>
          <t/>
        </is>
      </c>
      <c r="BU414" t="inlineStr">
        <is>
          <t/>
        </is>
      </c>
      <c r="BV414" t="inlineStr">
        <is>
          <t/>
        </is>
      </c>
      <c r="BW414" t="inlineStr">
        <is>
          <t/>
        </is>
      </c>
      <c r="BX414" s="2" t="inlineStr">
        <is>
          <t>emisje niezorganizowane TtW</t>
        </is>
      </c>
      <c r="BY414" s="2" t="inlineStr">
        <is>
          <t>3</t>
        </is>
      </c>
      <c r="BZ414" s="2" t="inlineStr">
        <is>
          <t/>
        </is>
      </c>
      <c r="CA414" t="inlineStr">
        <is>
          <t/>
        </is>
      </c>
      <c r="CB414" t="inlineStr">
        <is>
          <t/>
        </is>
      </c>
      <c r="CC414" t="inlineStr">
        <is>
          <t/>
        </is>
      </c>
      <c r="CD414" t="inlineStr">
        <is>
          <t/>
        </is>
      </c>
      <c r="CE414" t="inlineStr">
        <is>
          <t/>
        </is>
      </c>
      <c r="CF414" t="inlineStr">
        <is>
          <t/>
        </is>
      </c>
      <c r="CG414" t="inlineStr">
        <is>
          <t/>
        </is>
      </c>
      <c r="CH414" t="inlineStr">
        <is>
          <t/>
        </is>
      </c>
      <c r="CI414" t="inlineStr">
        <is>
          <t/>
        </is>
      </c>
      <c r="CJ414" t="inlineStr">
        <is>
          <t/>
        </is>
      </c>
      <c r="CK414" t="inlineStr">
        <is>
          <t/>
        </is>
      </c>
      <c r="CL414" t="inlineStr">
        <is>
          <t/>
        </is>
      </c>
      <c r="CM414" t="inlineStr">
        <is>
          <t/>
        </is>
      </c>
      <c r="CN414" s="2" t="inlineStr">
        <is>
          <t>ubežne emisije od rezervoarja do brazde</t>
        </is>
      </c>
      <c r="CO414" s="2" t="inlineStr">
        <is>
          <t>3</t>
        </is>
      </c>
      <c r="CP414" s="2" t="inlineStr">
        <is>
          <t/>
        </is>
      </c>
      <c r="CQ414" t="inlineStr">
        <is>
          <t>emisije, ki nastanejo zaradi količine goriva, ki ne doseže zgorevalne komore kurilne enote ali je ne porabi pretvornik energije, ker so nezgorele, se namerno izpustijo ali uidejo iz sistema</t>
        </is>
      </c>
      <c r="CR414" s="2" t="inlineStr">
        <is>
          <t>flyktiga utsläpp från tank till kölvatten</t>
        </is>
      </c>
      <c r="CS414" s="2" t="inlineStr">
        <is>
          <t>3</t>
        </is>
      </c>
      <c r="CT414" s="2" t="inlineStr">
        <is>
          <t/>
        </is>
      </c>
      <c r="CU414" t="inlineStr">
        <is>
          <t/>
        </is>
      </c>
    </row>
    <row r="415">
      <c r="A415" s="1" t="str">
        <f>HYPERLINK("https://iate.europa.eu/entry/result/897918/all", "897918")</f>
        <v>897918</v>
      </c>
      <c r="B415" t="inlineStr">
        <is>
          <t>TRANSPORT</t>
        </is>
      </c>
      <c r="C415" t="inlineStr">
        <is>
          <t>TRANSPORT|maritime and inland waterway transport|maritime transport</t>
        </is>
      </c>
      <c r="D415" s="2" t="inlineStr">
        <is>
          <t>пътнически кораб</t>
        </is>
      </c>
      <c r="E415" s="2" t="inlineStr">
        <is>
          <t>3</t>
        </is>
      </c>
      <c r="F415" s="2" t="inlineStr">
        <is>
          <t/>
        </is>
      </c>
      <c r="G415" t="inlineStr">
        <is>
          <t>кораб, който превозва повече от 12 пътници</t>
        </is>
      </c>
      <c r="H415" s="2" t="inlineStr">
        <is>
          <t>osobní loď</t>
        </is>
      </c>
      <c r="I415" s="2" t="inlineStr">
        <is>
          <t>3</t>
        </is>
      </c>
      <c r="J415" s="2" t="inlineStr">
        <is>
          <t/>
        </is>
      </c>
      <c r="K415" t="inlineStr">
        <is>
          <t>loď, která přepravuje více než 12 cestujících</t>
        </is>
      </c>
      <c r="L415" s="2" t="inlineStr">
        <is>
          <t>passagerskib</t>
        </is>
      </c>
      <c r="M415" s="2" t="inlineStr">
        <is>
          <t>3</t>
        </is>
      </c>
      <c r="N415" s="2" t="inlineStr">
        <is>
          <t/>
        </is>
      </c>
      <c r="O415" t="inlineStr">
        <is>
          <t>skib, som befordrer flere end tolv passagerer</t>
        </is>
      </c>
      <c r="P415" s="2" t="inlineStr">
        <is>
          <t>Fahrgastschiff</t>
        </is>
      </c>
      <c r="Q415" s="2" t="inlineStr">
        <is>
          <t>3</t>
        </is>
      </c>
      <c r="R415" s="2" t="inlineStr">
        <is>
          <t/>
        </is>
      </c>
      <c r="S415" t="inlineStr">
        <is>
          <t>Schiff, das mehr als zwölf Fahrgäste befördert</t>
        </is>
      </c>
      <c r="T415" s="2" t="inlineStr">
        <is>
          <t>επιβατηγό πλοίο</t>
        </is>
      </c>
      <c r="U415" s="2" t="inlineStr">
        <is>
          <t>3</t>
        </is>
      </c>
      <c r="V415" s="2" t="inlineStr">
        <is>
          <t/>
        </is>
      </c>
      <c r="W415" t="inlineStr">
        <is>
          <t>πλωτό μέσο που μεταφέρει πάνω από 12 επιβάτες</t>
        </is>
      </c>
      <c r="X415" s="2" t="inlineStr">
        <is>
          <t>passenger ship|
passenger boat</t>
        </is>
      </c>
      <c r="Y415" s="2" t="inlineStr">
        <is>
          <t>3|
1</t>
        </is>
      </c>
      <c r="Z415" s="2" t="inlineStr">
        <is>
          <t xml:space="preserve">|
</t>
        </is>
      </c>
      <c r="AA415" t="inlineStr">
        <is>
          <t>seagoing craft carrying more than 12 passengers</t>
        </is>
      </c>
      <c r="AB415" s="2" t="inlineStr">
        <is>
          <t>buque de pasaje</t>
        </is>
      </c>
      <c r="AC415" s="2" t="inlineStr">
        <is>
          <t>3</t>
        </is>
      </c>
      <c r="AD415" s="2" t="inlineStr">
        <is>
          <t/>
        </is>
      </c>
      <c r="AE415" t="inlineStr">
        <is>
          <t>Todo buque (para la navegación marítima) que transporte más de doce pasajeros.</t>
        </is>
      </c>
      <c r="AF415" s="2" t="inlineStr">
        <is>
          <t>reisilaev</t>
        </is>
      </c>
      <c r="AG415" s="2" t="inlineStr">
        <is>
          <t>3</t>
        </is>
      </c>
      <c r="AH415" s="2" t="inlineStr">
        <is>
          <t/>
        </is>
      </c>
      <c r="AI415" t="inlineStr">
        <is>
          <t>rohkem kui 12 reisijale mõeldud laev</t>
        </is>
      </c>
      <c r="AJ415" s="2" t="inlineStr">
        <is>
          <t>matkustaja-alus</t>
        </is>
      </c>
      <c r="AK415" s="2" t="inlineStr">
        <is>
          <t>3</t>
        </is>
      </c>
      <c r="AL415" s="2" t="inlineStr">
        <is>
          <t/>
        </is>
      </c>
      <c r="AM415" t="inlineStr">
        <is>
          <t>vesiliikenteessä käytettävä alus, joka kuljettaa enemmän kuin kaksitoista matkustajaa</t>
        </is>
      </c>
      <c r="AN415" s="2" t="inlineStr">
        <is>
          <t>bateau de passagers|
bateau à passagers|
navire à passagers</t>
        </is>
      </c>
      <c r="AO415" s="2" t="inlineStr">
        <is>
          <t>1|
1|
3</t>
        </is>
      </c>
      <c r="AP415" s="2" t="inlineStr">
        <is>
          <t xml:space="preserve">|
|
</t>
        </is>
      </c>
      <c r="AQ415" t="inlineStr">
        <is>
          <t>tout navire qui transporte plus de douze passagers</t>
        </is>
      </c>
      <c r="AR415" s="2" t="inlineStr">
        <is>
          <t>long paisinéirí</t>
        </is>
      </c>
      <c r="AS415" s="2" t="inlineStr">
        <is>
          <t>4</t>
        </is>
      </c>
      <c r="AT415" s="2" t="inlineStr">
        <is>
          <t/>
        </is>
      </c>
      <c r="AU415" t="inlineStr">
        <is>
          <t>long ina
 n‑iompraítear breis agus 12 phaisinéir</t>
        </is>
      </c>
      <c r="AV415" s="2" t="inlineStr">
        <is>
          <t>putnički brod</t>
        </is>
      </c>
      <c r="AW415" s="2" t="inlineStr">
        <is>
          <t>3</t>
        </is>
      </c>
      <c r="AX415" s="2" t="inlineStr">
        <is>
          <t/>
        </is>
      </c>
      <c r="AY415" t="inlineStr">
        <is>
          <t>brod koji prevozi više od 12 putnika</t>
        </is>
      </c>
      <c r="AZ415" s="2" t="inlineStr">
        <is>
          <t>személyhajó|
személyszállító hajó</t>
        </is>
      </c>
      <c r="BA415" s="2" t="inlineStr">
        <is>
          <t>3|
3</t>
        </is>
      </c>
      <c r="BB415" s="2" t="inlineStr">
        <is>
          <t xml:space="preserve">preferred|
</t>
        </is>
      </c>
      <c r="BC415" t="inlineStr">
        <is>
          <t>olyan hajó, amely több mint 12 utast szállít</t>
        </is>
      </c>
      <c r="BD415" s="2" t="inlineStr">
        <is>
          <t>nave passeggeri|
nave da passeggeri</t>
        </is>
      </c>
      <c r="BE415" s="2" t="inlineStr">
        <is>
          <t>3|
3</t>
        </is>
      </c>
      <c r="BF415" s="2" t="inlineStr">
        <is>
          <t xml:space="preserve">|
</t>
        </is>
      </c>
      <c r="BG415" t="inlineStr">
        <is>
          <t>nave che trasporta più di 12 passeggeri</t>
        </is>
      </c>
      <c r="BH415" s="2" t="inlineStr">
        <is>
          <t>keleivinis laivas</t>
        </is>
      </c>
      <c r="BI415" s="2" t="inlineStr">
        <is>
          <t>3</t>
        </is>
      </c>
      <c r="BJ415" s="2" t="inlineStr">
        <is>
          <t/>
        </is>
      </c>
      <c r="BK415" t="inlineStr">
        <is>
          <t>daugiau kaip 12 keleivių vežantis laivas</t>
        </is>
      </c>
      <c r="BL415" s="2" t="inlineStr">
        <is>
          <t>pasažieru kuģis</t>
        </is>
      </c>
      <c r="BM415" s="2" t="inlineStr">
        <is>
          <t>3</t>
        </is>
      </c>
      <c r="BN415" s="2" t="inlineStr">
        <is>
          <t/>
        </is>
      </c>
      <c r="BO415" t="inlineStr">
        <is>
          <t>kuģis, kas pārvadā vairāk nekā 12 pasažierus</t>
        </is>
      </c>
      <c r="BP415" s="2" t="inlineStr">
        <is>
          <t>vapur tal-passiġġieri</t>
        </is>
      </c>
      <c r="BQ415" s="2" t="inlineStr">
        <is>
          <t>3</t>
        </is>
      </c>
      <c r="BR415" s="2" t="inlineStr">
        <is>
          <t/>
        </is>
      </c>
      <c r="BS415" t="inlineStr">
        <is>
          <t>vapur li jġorr aktar minn 12-il passiġġier</t>
        </is>
      </c>
      <c r="BT415" s="2" t="inlineStr">
        <is>
          <t>passagiersschip</t>
        </is>
      </c>
      <c r="BU415" s="2" t="inlineStr">
        <is>
          <t>3</t>
        </is>
      </c>
      <c r="BV415" s="2" t="inlineStr">
        <is>
          <t/>
        </is>
      </c>
      <c r="BW415" t="inlineStr">
        <is>
          <t>"een schip dat meer dan twaalf passagiers vervoert"</t>
        </is>
      </c>
      <c r="BX415" s="2" t="inlineStr">
        <is>
          <t>statek pasażerski</t>
        </is>
      </c>
      <c r="BY415" s="2" t="inlineStr">
        <is>
          <t>3</t>
        </is>
      </c>
      <c r="BZ415" s="2" t="inlineStr">
        <is>
          <t/>
        </is>
      </c>
      <c r="CA415" t="inlineStr">
        <is>
          <t>statek przewożący więcej niż 12 pasażerów</t>
        </is>
      </c>
      <c r="CB415" s="2" t="inlineStr">
        <is>
          <t>navio de passageiros</t>
        </is>
      </c>
      <c r="CC415" s="2" t="inlineStr">
        <is>
          <t>4</t>
        </is>
      </c>
      <c r="CD415" s="2" t="inlineStr">
        <is>
          <t/>
        </is>
      </c>
      <c r="CE415" t="inlineStr">
        <is>
          <t>Navio cuja função principal é o transporte comercial de passageiros.</t>
        </is>
      </c>
      <c r="CF415" s="2" t="inlineStr">
        <is>
          <t>navă de pasageri</t>
        </is>
      </c>
      <c r="CG415" s="2" t="inlineStr">
        <is>
          <t>3</t>
        </is>
      </c>
      <c r="CH415" s="2" t="inlineStr">
        <is>
          <t/>
        </is>
      </c>
      <c r="CI415" t="inlineStr">
        <is>
          <t>navă care transportă mai mult de 12 pasageri</t>
        </is>
      </c>
      <c r="CJ415" s="2" t="inlineStr">
        <is>
          <t>osobná loď</t>
        </is>
      </c>
      <c r="CK415" s="2" t="inlineStr">
        <is>
          <t>3</t>
        </is>
      </c>
      <c r="CL415" s="2" t="inlineStr">
        <is>
          <t/>
        </is>
      </c>
      <c r="CM415" t="inlineStr">
        <is>
          <t>loď, ktorá prepravuje viac ako 12 cestujúcich</t>
        </is>
      </c>
      <c r="CN415" s="2" t="inlineStr">
        <is>
          <t>potniška ladja</t>
        </is>
      </c>
      <c r="CO415" s="2" t="inlineStr">
        <is>
          <t>3</t>
        </is>
      </c>
      <c r="CP415" s="2" t="inlineStr">
        <is>
          <t/>
        </is>
      </c>
      <c r="CQ415" t="inlineStr">
        <is>
          <t>ladja, ki prevaža več kakor 12 potnikov</t>
        </is>
      </c>
      <c r="CR415" s="2" t="inlineStr">
        <is>
          <t>passagerarfartyg</t>
        </is>
      </c>
      <c r="CS415" s="2" t="inlineStr">
        <is>
          <t>3</t>
        </is>
      </c>
      <c r="CT415" s="2" t="inlineStr">
        <is>
          <t/>
        </is>
      </c>
      <c r="CU415" t="inlineStr">
        <is>
          <t>ett fartyg som medför fler än tolv passagerare</t>
        </is>
      </c>
    </row>
    <row r="416">
      <c r="A416" s="1" t="str">
        <f>HYPERLINK("https://iate.europa.eu/entry/result/3599822/all", "3599822")</f>
        <v>3599822</v>
      </c>
      <c r="B416" t="inlineStr">
        <is>
          <t>ENVIRONMENT</t>
        </is>
      </c>
      <c r="C416" t="inlineStr">
        <is>
          <t>ENVIRONMENT|environmental policy|climate change policy|reduction of gas emissions;ENVIRONMENT|deterioration of the environment|nuisance|pollutant|atmospheric pollutant|greenhouse gas</t>
        </is>
      </c>
      <c r="D416" t="inlineStr">
        <is>
          <t/>
        </is>
      </c>
      <c r="E416" t="inlineStr">
        <is>
          <t/>
        </is>
      </c>
      <c r="F416" t="inlineStr">
        <is>
          <t/>
        </is>
      </c>
      <c r="G416" t="inlineStr">
        <is>
          <t/>
        </is>
      </c>
      <c r="H416" t="inlineStr">
        <is>
          <t/>
        </is>
      </c>
      <c r="I416" t="inlineStr">
        <is>
          <t/>
        </is>
      </c>
      <c r="J416" t="inlineStr">
        <is>
          <t/>
        </is>
      </c>
      <c r="K416" t="inlineStr">
        <is>
          <t/>
        </is>
      </c>
      <c r="L416" t="inlineStr">
        <is>
          <t/>
        </is>
      </c>
      <c r="M416" t="inlineStr">
        <is>
          <t/>
        </is>
      </c>
      <c r="N416" t="inlineStr">
        <is>
          <t/>
        </is>
      </c>
      <c r="O416" t="inlineStr">
        <is>
          <t/>
        </is>
      </c>
      <c r="P416" t="inlineStr">
        <is>
          <t/>
        </is>
      </c>
      <c r="Q416" t="inlineStr">
        <is>
          <t/>
        </is>
      </c>
      <c r="R416" t="inlineStr">
        <is>
          <t/>
        </is>
      </c>
      <c r="S416" t="inlineStr">
        <is>
          <t/>
        </is>
      </c>
      <c r="T416" t="inlineStr">
        <is>
          <t/>
        </is>
      </c>
      <c r="U416" t="inlineStr">
        <is>
          <t/>
        </is>
      </c>
      <c r="V416" t="inlineStr">
        <is>
          <t/>
        </is>
      </c>
      <c r="W416" t="inlineStr">
        <is>
          <t/>
        </is>
      </c>
      <c r="X416" s="2" t="inlineStr">
        <is>
          <t>compliance database</t>
        </is>
      </c>
      <c r="Y416" s="2" t="inlineStr">
        <is>
          <t>3</t>
        </is>
      </c>
      <c r="Z416" s="2" t="inlineStr">
        <is>
          <t/>
        </is>
      </c>
      <c r="AA416" t="inlineStr">
        <is>
          <t>electronic database developed by the European Commission for the monitoring of compliance with Articles 4
and 5 of Regulation ...</t>
        </is>
      </c>
      <c r="AB416" s="2" t="inlineStr">
        <is>
          <t>base de datos sobre la conformidad</t>
        </is>
      </c>
      <c r="AC416" s="2" t="inlineStr">
        <is>
          <t>3</t>
        </is>
      </c>
      <c r="AD416" s="2" t="inlineStr">
        <is>
          <t/>
        </is>
      </c>
      <c r="AE416" t="inlineStr">
        <is>
          <t>Base de datos electrónica desarrollada por la Comisión para supervisar el cumplimiento de los artículos 4 y 5 del Reglamento.</t>
        </is>
      </c>
      <c r="AF416" t="inlineStr">
        <is>
          <t/>
        </is>
      </c>
      <c r="AG416" t="inlineStr">
        <is>
          <t/>
        </is>
      </c>
      <c r="AH416" t="inlineStr">
        <is>
          <t/>
        </is>
      </c>
      <c r="AI416" t="inlineStr">
        <is>
          <t/>
        </is>
      </c>
      <c r="AJ416" t="inlineStr">
        <is>
          <t/>
        </is>
      </c>
      <c r="AK416" t="inlineStr">
        <is>
          <t/>
        </is>
      </c>
      <c r="AL416" t="inlineStr">
        <is>
          <t/>
        </is>
      </c>
      <c r="AM416" t="inlineStr">
        <is>
          <t/>
        </is>
      </c>
      <c r="AN416" t="inlineStr">
        <is>
          <t/>
        </is>
      </c>
      <c r="AO416" t="inlineStr">
        <is>
          <t/>
        </is>
      </c>
      <c r="AP416" t="inlineStr">
        <is>
          <t/>
        </is>
      </c>
      <c r="AQ416" t="inlineStr">
        <is>
          <t/>
        </is>
      </c>
      <c r="AR416" s="2" t="inlineStr">
        <is>
          <t>bunachar sonraí comhlíontachta</t>
        </is>
      </c>
      <c r="AS416" s="2" t="inlineStr">
        <is>
          <t>3</t>
        </is>
      </c>
      <c r="AT416" s="2" t="inlineStr">
        <is>
          <t/>
        </is>
      </c>
      <c r="AU416" t="inlineStr">
        <is>
          <t/>
        </is>
      </c>
      <c r="AV416" t="inlineStr">
        <is>
          <t/>
        </is>
      </c>
      <c r="AW416" t="inlineStr">
        <is>
          <t/>
        </is>
      </c>
      <c r="AX416" t="inlineStr">
        <is>
          <t/>
        </is>
      </c>
      <c r="AY416" t="inlineStr">
        <is>
          <t/>
        </is>
      </c>
      <c r="AZ416" t="inlineStr">
        <is>
          <t/>
        </is>
      </c>
      <c r="BA416" t="inlineStr">
        <is>
          <t/>
        </is>
      </c>
      <c r="BB416" t="inlineStr">
        <is>
          <t/>
        </is>
      </c>
      <c r="BC416" t="inlineStr">
        <is>
          <t/>
        </is>
      </c>
      <c r="BD416" t="inlineStr">
        <is>
          <t/>
        </is>
      </c>
      <c r="BE416" t="inlineStr">
        <is>
          <t/>
        </is>
      </c>
      <c r="BF416" t="inlineStr">
        <is>
          <t/>
        </is>
      </c>
      <c r="BG416" t="inlineStr">
        <is>
          <t/>
        </is>
      </c>
      <c r="BH416" s="2" t="inlineStr">
        <is>
          <t>atitikties duomenų bazė</t>
        </is>
      </c>
      <c r="BI416" s="2" t="inlineStr">
        <is>
          <t>3</t>
        </is>
      </c>
      <c r="BJ416" s="2" t="inlineStr">
        <is>
          <t/>
        </is>
      </c>
      <c r="BK416" t="inlineStr">
        <is>
          <t>elektroninė duomenų bazė, kurioje registruiojami laivų atitikties balansų duomenys</t>
        </is>
      </c>
      <c r="BL416" t="inlineStr">
        <is>
          <t/>
        </is>
      </c>
      <c r="BM416" t="inlineStr">
        <is>
          <t/>
        </is>
      </c>
      <c r="BN416" t="inlineStr">
        <is>
          <t/>
        </is>
      </c>
      <c r="BO416" t="inlineStr">
        <is>
          <t/>
        </is>
      </c>
      <c r="BP416" s="2" t="inlineStr">
        <is>
          <t>bażi tad-&lt;i&gt;data &lt;/i&gt;ta’ konformità</t>
        </is>
      </c>
      <c r="BQ416" s="2" t="inlineStr">
        <is>
          <t>3</t>
        </is>
      </c>
      <c r="BR416" s="2" t="inlineStr">
        <is>
          <t/>
        </is>
      </c>
      <c r="BS416" t="inlineStr">
        <is>
          <t/>
        </is>
      </c>
      <c r="BT416" t="inlineStr">
        <is>
          <t/>
        </is>
      </c>
      <c r="BU416" t="inlineStr">
        <is>
          <t/>
        </is>
      </c>
      <c r="BV416" t="inlineStr">
        <is>
          <t/>
        </is>
      </c>
      <c r="BW416" t="inlineStr">
        <is>
          <t/>
        </is>
      </c>
      <c r="BX416" s="2" t="inlineStr">
        <is>
          <t>baza danych dotyczących zgodności</t>
        </is>
      </c>
      <c r="BY416" s="2" t="inlineStr">
        <is>
          <t>3</t>
        </is>
      </c>
      <c r="BZ416" s="2" t="inlineStr">
        <is>
          <t/>
        </is>
      </c>
      <c r="CA416" t="inlineStr">
        <is>
          <t>elektroniczna baza danych służąca do rejestrowania salda zgodności statków i stosowania mechanizmów dotyczących elastyczności</t>
        </is>
      </c>
      <c r="CB416" t="inlineStr">
        <is>
          <t/>
        </is>
      </c>
      <c r="CC416" t="inlineStr">
        <is>
          <t/>
        </is>
      </c>
      <c r="CD416" t="inlineStr">
        <is>
          <t/>
        </is>
      </c>
      <c r="CE416" t="inlineStr">
        <is>
          <t/>
        </is>
      </c>
      <c r="CF416" t="inlineStr">
        <is>
          <t/>
        </is>
      </c>
      <c r="CG416" t="inlineStr">
        <is>
          <t/>
        </is>
      </c>
      <c r="CH416" t="inlineStr">
        <is>
          <t/>
        </is>
      </c>
      <c r="CI416" t="inlineStr">
        <is>
          <t/>
        </is>
      </c>
      <c r="CJ416" t="inlineStr">
        <is>
          <t/>
        </is>
      </c>
      <c r="CK416" t="inlineStr">
        <is>
          <t/>
        </is>
      </c>
      <c r="CL416" t="inlineStr">
        <is>
          <t/>
        </is>
      </c>
      <c r="CM416" t="inlineStr">
        <is>
          <t/>
        </is>
      </c>
      <c r="CN416" s="2" t="inlineStr">
        <is>
          <t>podatkovna zbirka skladnosti</t>
        </is>
      </c>
      <c r="CO416" s="2" t="inlineStr">
        <is>
          <t>3</t>
        </is>
      </c>
      <c r="CP416" s="2" t="inlineStr">
        <is>
          <t/>
        </is>
      </c>
      <c r="CQ416" t="inlineStr">
        <is>
          <t>zbirka podatkov o skladnosti ladij z določbami o intenzivnosti toplogrednih plinov porabljene energije na krovu</t>
        </is>
      </c>
      <c r="CR416" s="2" t="inlineStr">
        <is>
          <t>överensstämmelsedatabas</t>
        </is>
      </c>
      <c r="CS416" s="2" t="inlineStr">
        <is>
          <t>3</t>
        </is>
      </c>
      <c r="CT416" s="2" t="inlineStr">
        <is>
          <t/>
        </is>
      </c>
      <c r="CU416" t="inlineStr">
        <is>
          <t/>
        </is>
      </c>
    </row>
    <row r="417">
      <c r="A417" s="1" t="str">
        <f>HYPERLINK("https://iate.europa.eu/entry/result/3619453/all", "3619453")</f>
        <v>3619453</v>
      </c>
      <c r="B417" t="inlineStr">
        <is>
          <t>EUROPEAN UNION;TRANSPORT</t>
        </is>
      </c>
      <c r="C417" t="inlineStr">
        <is>
          <t>EUROPEAN UNION|EU institutions and European civil service|EU institution|European Commission;TRANSPORT|maritime and inland waterway transport|maritime transport;TRANSPORT|maritime and inland waterway transport|ports policy</t>
        </is>
      </c>
      <c r="D417" s="2" t="inlineStr">
        <is>
          <t>Европейски форум на пристанищата</t>
        </is>
      </c>
      <c r="E417" s="2" t="inlineStr">
        <is>
          <t>3</t>
        </is>
      </c>
      <c r="F417" s="2" t="inlineStr">
        <is>
          <t/>
        </is>
      </c>
      <c r="G417" t="inlineStr">
        <is>
          <t/>
        </is>
      </c>
      <c r="H417" s="2" t="inlineStr">
        <is>
          <t>Evropské fórum přístavů</t>
        </is>
      </c>
      <c r="I417" s="2" t="inlineStr">
        <is>
          <t>3</t>
        </is>
      </c>
      <c r="J417" s="2" t="inlineStr">
        <is>
          <t/>
        </is>
      </c>
      <c r="K417" t="inlineStr">
        <is>
          <t>&lt;a href="https://iate.europa.eu/entry/result/3576285/en" target="_blank"&gt;expertní skupina Evropské komise&lt;/a&gt;, jejímž posláním je sdílet informace a poskytovat poradenství týkající se přístavů</t>
        </is>
      </c>
      <c r="L417" s="2" t="inlineStr">
        <is>
          <t>Det Europæiske Havneforum</t>
        </is>
      </c>
      <c r="M417" s="2" t="inlineStr">
        <is>
          <t>3</t>
        </is>
      </c>
      <c r="N417" s="2" t="inlineStr">
        <is>
          <t/>
        </is>
      </c>
      <c r="O417" t="inlineStr">
        <is>
          <t/>
        </is>
      </c>
      <c r="P417" s="2" t="inlineStr">
        <is>
          <t>Europäisches Hafenforum</t>
        </is>
      </c>
      <c r="Q417" s="2" t="inlineStr">
        <is>
          <t>3</t>
        </is>
      </c>
      <c r="R417" s="2" t="inlineStr">
        <is>
          <t/>
        </is>
      </c>
      <c r="S417" t="inlineStr">
        <is>
          <t>&lt;a href="https://iate.europa.eu/entry/result/3576285/all" target="_blank"&gt;Expertengruppe der Kommission&lt;/a&gt; für den Informationsaustausch und die Beratung in Hafenangelegenheiten, die die Kommission bei Initiativen zur Förderung und Unterstützung einer einheitlichen Umsetzung der &lt;a href="https://eur-lex.europa.eu/legal-content/EN-DE/TXT/?uri=CELEX:32017R0352" target="_blank"&gt;Verordnung (EU) 2017/352 zur Schaffung eines Rahmens für die Erbringung von Hafendiensten und zur Festlegung von gemeinsamen Bestimmungen für die finanzielle Transparenz der Häfen&lt;time datetime="28.10.2021"&gt; (28.10.2021)&lt;/time&gt;&lt;/a&gt; berät</t>
        </is>
      </c>
      <c r="T417" s="2" t="inlineStr">
        <is>
          <t>Ευρωπαϊκό Φόρουμ Λιμένων</t>
        </is>
      </c>
      <c r="U417" s="2" t="inlineStr">
        <is>
          <t>3</t>
        </is>
      </c>
      <c r="V417" s="2" t="inlineStr">
        <is>
          <t/>
        </is>
      </c>
      <c r="W417" t="inlineStr">
        <is>
          <t>&lt;a href="https://iate.europa.eu/entry/result/3576285/en-el" target="_blank"&gt;ομάδα εμπειρογνωμόνων της Επιτροπής&lt;/a&gt; με αποστολή την ανταλλαγή πληροφοριών και την παροχή συμβουλών σχετικά με ζητήματα που αφορούν τους λιμένες</t>
        </is>
      </c>
      <c r="X417" s="2" t="inlineStr">
        <is>
          <t>European Ports Forum</t>
        </is>
      </c>
      <c r="Y417" s="2" t="inlineStr">
        <is>
          <t>3</t>
        </is>
      </c>
      <c r="Z417" s="2" t="inlineStr">
        <is>
          <t/>
        </is>
      </c>
      <c r="AA417" t="inlineStr">
        <is>
          <t>&lt;a href="https://iate.europa.eu/entry/result/3576285/en" target="_blank"&gt;Commission Expert Group&lt;/a&gt; for exchanging information and providing advice on port related matters, which provides advice to the Commission on initiatives to promote and support a uniform implementation of Regulation (EU) 2017/352 establishing a framework for the provision of port services and common rules on the financial transparency of ports.</t>
        </is>
      </c>
      <c r="AB417" s="2" t="inlineStr">
        <is>
          <t>Foro Europeo de Puertos</t>
        </is>
      </c>
      <c r="AC417" s="2" t="inlineStr">
        <is>
          <t>3</t>
        </is>
      </c>
      <c r="AD417" s="2" t="inlineStr">
        <is>
          <t/>
        </is>
      </c>
      <c r="AE417" t="inlineStr">
        <is>
          <t>Grupo de expertos de la Comisión para el intercambio de información y el asesoramiento en materia de puertos.</t>
        </is>
      </c>
      <c r="AF417" s="2" t="inlineStr">
        <is>
          <t>Euroopa sadamafoorum</t>
        </is>
      </c>
      <c r="AG417" s="2" t="inlineStr">
        <is>
          <t>3</t>
        </is>
      </c>
      <c r="AH417" s="2" t="inlineStr">
        <is>
          <t/>
        </is>
      </c>
      <c r="AI417" t="inlineStr">
        <is>
          <t>Eksperdirühm, kus vahetatakse teavet ning antakse nõu sadamatega seotud küsimustes ning mis nõustab komisjoni määruse (EL) 2017/352, millega luuakse sadamateenuse osutamise raamistik ja sadamate finantsläbipaistvuse ühised normid, ühetaolisel rakendamisel</t>
        </is>
      </c>
      <c r="AJ417" s="2" t="inlineStr">
        <is>
          <t>Euroopan satamafoorumi</t>
        </is>
      </c>
      <c r="AK417" s="2" t="inlineStr">
        <is>
          <t>3</t>
        </is>
      </c>
      <c r="AL417" s="2" t="inlineStr">
        <is>
          <t/>
        </is>
      </c>
      <c r="AM417" t="inlineStr">
        <is>
          <t/>
        </is>
      </c>
      <c r="AN417" s="2" t="inlineStr">
        <is>
          <t>Forum européen des ports</t>
        </is>
      </c>
      <c r="AO417" s="2" t="inlineStr">
        <is>
          <t>3</t>
        </is>
      </c>
      <c r="AP417" s="2" t="inlineStr">
        <is>
          <t/>
        </is>
      </c>
      <c r="AQ417" t="inlineStr">
        <is>
          <t/>
        </is>
      </c>
      <c r="AR417" s="2" t="inlineStr">
        <is>
          <t>Fóram Eorpach um Chalafoirt</t>
        </is>
      </c>
      <c r="AS417" s="2" t="inlineStr">
        <is>
          <t>3</t>
        </is>
      </c>
      <c r="AT417" s="2" t="inlineStr">
        <is>
          <t/>
        </is>
      </c>
      <c r="AU417" t="inlineStr">
        <is>
          <t/>
        </is>
      </c>
      <c r="AV417" s="2" t="inlineStr">
        <is>
          <t>Europski forum luka</t>
        </is>
      </c>
      <c r="AW417" s="2" t="inlineStr">
        <is>
          <t>3</t>
        </is>
      </c>
      <c r="AX417" s="2" t="inlineStr">
        <is>
          <t/>
        </is>
      </c>
      <c r="AY417" t="inlineStr">
        <is>
          <t/>
        </is>
      </c>
      <c r="AZ417" s="2" t="inlineStr">
        <is>
          <t>Európai Kikötők Fóruma</t>
        </is>
      </c>
      <c r="BA417" s="2" t="inlineStr">
        <is>
          <t>2</t>
        </is>
      </c>
      <c r="BB417" s="2" t="inlineStr">
        <is>
          <t/>
        </is>
      </c>
      <c r="BC417" t="inlineStr">
        <is>
          <t/>
        </is>
      </c>
      <c r="BD417" s="2" t="inlineStr">
        <is>
          <t>Forum europeo dei porti</t>
        </is>
      </c>
      <c r="BE417" s="2" t="inlineStr">
        <is>
          <t>3</t>
        </is>
      </c>
      <c r="BF417" s="2" t="inlineStr">
        <is>
          <t/>
        </is>
      </c>
      <c r="BG417" t="inlineStr">
        <is>
          <t>gruppo di esperti il cui mandato comprende lo scambio di informazioni e attività di consulenza nelle questioni portuali e circa le iniziative di promozione e supporto per un’applicazione uniforme del regolamento (UE) 2017/352, che istituisce un quadro normativo per la fornitura di servizi portuali e norme comuni in materia di trasparenza finanziaria dei porti</t>
        </is>
      </c>
      <c r="BH417" s="2" t="inlineStr">
        <is>
          <t>Europos uostų forumas</t>
        </is>
      </c>
      <c r="BI417" s="2" t="inlineStr">
        <is>
          <t>3</t>
        </is>
      </c>
      <c r="BJ417" s="2" t="inlineStr">
        <is>
          <t/>
        </is>
      </c>
      <c r="BK417" t="inlineStr">
        <is>
          <t/>
        </is>
      </c>
      <c r="BL417" s="2" t="inlineStr">
        <is>
          <t>Eiropas Ostu forums</t>
        </is>
      </c>
      <c r="BM417" s="2" t="inlineStr">
        <is>
          <t>3</t>
        </is>
      </c>
      <c r="BN417" s="2" t="inlineStr">
        <is>
          <t/>
        </is>
      </c>
      <c r="BO417" t="inlineStr">
        <is>
          <t/>
        </is>
      </c>
      <c r="BP417" s="2" t="inlineStr">
        <is>
          <t>Forum Ewropew tal-Portijiet</t>
        </is>
      </c>
      <c r="BQ417" s="2" t="inlineStr">
        <is>
          <t>3</t>
        </is>
      </c>
      <c r="BR417" s="2" t="inlineStr">
        <is>
          <t/>
        </is>
      </c>
      <c r="BS417" t="inlineStr">
        <is>
          <t>grupp ta' esperti tal-Kummissjoni inkarigat mill-iskambju ta' informazzjoni u mill-għoti ta' pariri dwar kwistjonijiet marbuta mal-portijiet</t>
        </is>
      </c>
      <c r="BT417" s="2" t="inlineStr">
        <is>
          <t>Europees Havenforum</t>
        </is>
      </c>
      <c r="BU417" s="2" t="inlineStr">
        <is>
          <t>3</t>
        </is>
      </c>
      <c r="BV417" s="2" t="inlineStr">
        <is>
          <t/>
        </is>
      </c>
      <c r="BW417" t="inlineStr">
        <is>
          <t>deskundigengroep van de Commissie voor het uitwisselen van informatie en het verstrekken van advies over havenaangelegenheden die de Commissie adviseert over initiatieven ter bevordering en ondersteuning van een uniforme uitvoering van Verordening (EU) 2017/352 tot vaststelling van een kader voor het verrichten van havendiensten en gemeenschappelijke regels inzake de financiële transparantie van havens</t>
        </is>
      </c>
      <c r="BX417" s="2" t="inlineStr">
        <is>
          <t>Europejskie Forum Portów</t>
        </is>
      </c>
      <c r="BY417" s="2" t="inlineStr">
        <is>
          <t>3</t>
        </is>
      </c>
      <c r="BZ417" s="2" t="inlineStr">
        <is>
          <t/>
        </is>
      </c>
      <c r="CA417" t="inlineStr">
        <is>
          <t>grupa ekspertów powołana przez Komisję do celów wymiany informacji i doradztwa w zakresie portów</t>
        </is>
      </c>
      <c r="CB417" s="2" t="inlineStr">
        <is>
          <t>Fórum Europeu dos Portos</t>
        </is>
      </c>
      <c r="CC417" s="2" t="inlineStr">
        <is>
          <t>3</t>
        </is>
      </c>
      <c r="CD417" s="2" t="inlineStr">
        <is>
          <t/>
        </is>
      </c>
      <c r="CE417" t="inlineStr">
        <is>
          <t>Grupo de peritos da Comissão cujo mandato é a troca de informações e o aconselhamento sobre questões e iniciativas destinadas a promover e apoiar uma aplicação uniforme do Regulamento (UE) 2017/352 que estabelece o regime da prestação de serviços portuários e regras comuns relativas à transparência financeira dos portos.</t>
        </is>
      </c>
      <c r="CF417" s="2" t="inlineStr">
        <is>
          <t>Forumul european al porturilor</t>
        </is>
      </c>
      <c r="CG417" s="2" t="inlineStr">
        <is>
          <t>3</t>
        </is>
      </c>
      <c r="CH417" s="2" t="inlineStr">
        <is>
          <t/>
        </is>
      </c>
      <c r="CI417" t="inlineStr">
        <is>
          <t/>
        </is>
      </c>
      <c r="CJ417" s="2" t="inlineStr">
        <is>
          <t>Európske prístavné fórum</t>
        </is>
      </c>
      <c r="CK417" s="2" t="inlineStr">
        <is>
          <t>3</t>
        </is>
      </c>
      <c r="CL417" s="2" t="inlineStr">
        <is>
          <t/>
        </is>
      </c>
      <c r="CM417" t="inlineStr">
        <is>
          <t>expertná skupina Komisie pre výmenu informácií a poskytovanie poradenstva v otázkach súvisiacich s prístavmi, ktorá poskytuje Komisii poradenstvo o iniciatívach na presadzovanie a podporu jednotného vykonávania nariadenia (EÚ) 2017/352, ktorým sa stanovuje rámec pre poskytovanie prístavných služieb a spoločné pravidlá o finančnej transparentnosti prístavov</t>
        </is>
      </c>
      <c r="CN417" s="2" t="inlineStr">
        <is>
          <t>Evropski pristaniški forum</t>
        </is>
      </c>
      <c r="CO417" s="2" t="inlineStr">
        <is>
          <t>3</t>
        </is>
      </c>
      <c r="CP417" s="2" t="inlineStr">
        <is>
          <t/>
        </is>
      </c>
      <c r="CQ417" t="inlineStr">
        <is>
          <t/>
        </is>
      </c>
      <c r="CR417" s="2" t="inlineStr">
        <is>
          <t>europeiska hamnforumet</t>
        </is>
      </c>
      <c r="CS417" s="2" t="inlineStr">
        <is>
          <t>3</t>
        </is>
      </c>
      <c r="CT417" s="2" t="inlineStr">
        <is>
          <t/>
        </is>
      </c>
      <c r="CU417" t="inlineStr">
        <is>
          <t/>
        </is>
      </c>
    </row>
    <row r="418">
      <c r="A418" s="1" t="str">
        <f>HYPERLINK("https://iate.europa.eu/entry/result/2246087/all", "2246087")</f>
        <v>2246087</v>
      </c>
      <c r="B418" t="inlineStr">
        <is>
          <t>ENERGY</t>
        </is>
      </c>
      <c r="C418" t="inlineStr">
        <is>
          <t>ENERGY|energy policy|energy policy|energy saving</t>
        </is>
      </c>
      <c r="D418" t="inlineStr">
        <is>
          <t/>
        </is>
      </c>
      <c r="E418" t="inlineStr">
        <is>
          <t/>
        </is>
      </c>
      <c r="F418" t="inlineStr">
        <is>
          <t/>
        </is>
      </c>
      <c r="G418" t="inlineStr">
        <is>
          <t/>
        </is>
      </c>
      <c r="H418" t="inlineStr">
        <is>
          <t/>
        </is>
      </c>
      <c r="I418" t="inlineStr">
        <is>
          <t/>
        </is>
      </c>
      <c r="J418" t="inlineStr">
        <is>
          <t/>
        </is>
      </c>
      <c r="K418" t="inlineStr">
        <is>
          <t/>
        </is>
      </c>
      <c r="L418" t="inlineStr">
        <is>
          <t/>
        </is>
      </c>
      <c r="M418" t="inlineStr">
        <is>
          <t/>
        </is>
      </c>
      <c r="N418" t="inlineStr">
        <is>
          <t/>
        </is>
      </c>
      <c r="O418" t="inlineStr">
        <is>
          <t/>
        </is>
      </c>
      <c r="P418" s="2" t="inlineStr">
        <is>
          <t>Energieeinsparungen</t>
        </is>
      </c>
      <c r="Q418" s="2" t="inlineStr">
        <is>
          <t>3</t>
        </is>
      </c>
      <c r="R418" s="2" t="inlineStr">
        <is>
          <t/>
        </is>
      </c>
      <c r="S418" t="inlineStr">
        <is>
          <t>eingesparte Energiemenge, die durch Messung und/oder Schätzung des Verbrauchs vor und nach der Umsetzung einer Maßnahme zur Energieeffizienzverbesserung und bei gleichzeitiger Normalisierung der den Energieverbrauch beeinflussenden äußeren Bedingungen ermittelt wird</t>
        </is>
      </c>
      <c r="T418" s="2" t="inlineStr">
        <is>
          <t>εξοικονόμηση ενέργειας</t>
        </is>
      </c>
      <c r="U418" s="2" t="inlineStr">
        <is>
          <t>2</t>
        </is>
      </c>
      <c r="V418" s="2" t="inlineStr">
        <is>
          <t/>
        </is>
      </c>
      <c r="W418" t="inlineStr">
        <is>
          <t>ποσότητα εξοικονομούμενης ενέργειας, η οποία προσδιορίζεται με τη μέτρηση ή/και τον κατ' εκτίμηση υπολογισμό της κατανάλωσης πριν και μετά την υλοποίηση ενός ή περισσότερων μέτρων βελτίωσης της ενεργειακής απόδοσης, με ταυτόχρονη εξασφάλιση της σταθερότητας των εξωτερικών συνθηκών που επηρεάζουν την ενεργειακή κατανάλωση</t>
        </is>
      </c>
      <c r="X418" s="2" t="inlineStr">
        <is>
          <t>energy savings</t>
        </is>
      </c>
      <c r="Y418" s="2" t="inlineStr">
        <is>
          <t>3</t>
        </is>
      </c>
      <c r="Z418" s="2" t="inlineStr">
        <is>
          <t/>
        </is>
      </c>
      <c r="AA418" t="inlineStr">
        <is>
          <t>amount of saved energy determined by measuring and/or estimating consumption before and after implementation of an energy efficiency improvement measure, whilst ensuring normalisation for external conditions that affect energy consumption</t>
        </is>
      </c>
      <c r="AB418" t="inlineStr">
        <is>
          <t/>
        </is>
      </c>
      <c r="AC418" t="inlineStr">
        <is>
          <t/>
        </is>
      </c>
      <c r="AD418" t="inlineStr">
        <is>
          <t/>
        </is>
      </c>
      <c r="AE418" t="inlineStr">
        <is>
          <t/>
        </is>
      </c>
      <c r="AF418" s="2" t="inlineStr">
        <is>
          <t>energiasääst</t>
        </is>
      </c>
      <c r="AG418" s="2" t="inlineStr">
        <is>
          <t>3</t>
        </is>
      </c>
      <c r="AH418" s="2" t="inlineStr">
        <is>
          <t/>
        </is>
      </c>
      <c r="AI418" t="inlineStr">
        <is>
          <t>enne ja pärast ühe või enama energiatõhususe parandamise meetme rakendamist tarbimise mõõtmise ja/või hindamisega kindlaksmääratud säästetud energia kogus, kui seejuures on tagatud normaliseerimine energiatarbimist mõjutavate välistingimuste suhtes</t>
        </is>
      </c>
      <c r="AJ418" t="inlineStr">
        <is>
          <t/>
        </is>
      </c>
      <c r="AK418" t="inlineStr">
        <is>
          <t/>
        </is>
      </c>
      <c r="AL418" t="inlineStr">
        <is>
          <t/>
        </is>
      </c>
      <c r="AM418" t="inlineStr">
        <is>
          <t/>
        </is>
      </c>
      <c r="AN418" s="2" t="inlineStr">
        <is>
          <t>économies d'énergie</t>
        </is>
      </c>
      <c r="AO418" s="2" t="inlineStr">
        <is>
          <t>1</t>
        </is>
      </c>
      <c r="AP418" s="2" t="inlineStr">
        <is>
          <t/>
        </is>
      </c>
      <c r="AQ418" t="inlineStr">
        <is>
          <t>la quantité d'énergie économisée, déterminée en mesurant et/ou en estimant la consommation avant et après la mise en œuvre d'une ou de plusieurs mesures visant à améliorer l'efficacité énergétique, les conditions externes qui ont une incidence sur la consommation d'énergie faisant l'objet d'une normalisation</t>
        </is>
      </c>
      <c r="AR418" t="inlineStr">
        <is>
          <t/>
        </is>
      </c>
      <c r="AS418" t="inlineStr">
        <is>
          <t/>
        </is>
      </c>
      <c r="AT418" t="inlineStr">
        <is>
          <t/>
        </is>
      </c>
      <c r="AU418" t="inlineStr">
        <is>
          <t/>
        </is>
      </c>
      <c r="AV418" t="inlineStr">
        <is>
          <t/>
        </is>
      </c>
      <c r="AW418" t="inlineStr">
        <is>
          <t/>
        </is>
      </c>
      <c r="AX418" t="inlineStr">
        <is>
          <t/>
        </is>
      </c>
      <c r="AY418" t="inlineStr">
        <is>
          <t/>
        </is>
      </c>
      <c r="AZ418" s="2" t="inlineStr">
        <is>
          <t>energiamegtakarítás</t>
        </is>
      </c>
      <c r="BA418" s="2" t="inlineStr">
        <is>
          <t>4</t>
        </is>
      </c>
      <c r="BB418" s="2" t="inlineStr">
        <is>
          <t/>
        </is>
      </c>
      <c r="BC418" t="inlineStr">
        <is>
          <t>az a megtakarított energiamennyiség, amely valamely energiahatékonyság-javító intézkedés végrehajtása előtt és után mért és/vagy becsült fogyasztás alapján kerül meghatározásra, biztosítva az energiafogyasztást befolyásoló külső feltételeknek megfelelő normalizálást</t>
        </is>
      </c>
      <c r="BD418" t="inlineStr">
        <is>
          <t/>
        </is>
      </c>
      <c r="BE418" t="inlineStr">
        <is>
          <t/>
        </is>
      </c>
      <c r="BF418" t="inlineStr">
        <is>
          <t/>
        </is>
      </c>
      <c r="BG418" t="inlineStr">
        <is>
          <t/>
        </is>
      </c>
      <c r="BH418" s="2" t="inlineStr">
        <is>
          <t>sutaupyta energija</t>
        </is>
      </c>
      <c r="BI418" s="2" t="inlineStr">
        <is>
          <t>2</t>
        </is>
      </c>
      <c r="BJ418" s="2" t="inlineStr">
        <is>
          <t/>
        </is>
      </c>
      <c r="BK418" t="inlineStr">
        <is>
          <t>sutaupytos energijos kiekis, kuris nustatomas matuojant ir (arba) įvertinant suvartojimą prieš tai ir po to, kai buvo įgyvendinta energijos vartojimo efektyvumo didinimo priemonė, tuo pačiu užtikrinant suvartoto energijos kiekio normalizavimą atsižvelgiant į išorės sąlygas, darančias poveikį energijos vartojimui</t>
        </is>
      </c>
      <c r="BL418" s="2" t="inlineStr">
        <is>
          <t>enerģijas ietaupījums</t>
        </is>
      </c>
      <c r="BM418" s="2" t="inlineStr">
        <is>
          <t>3</t>
        </is>
      </c>
      <c r="BN418" s="2" t="inlineStr">
        <is>
          <t/>
        </is>
      </c>
      <c r="BO418" t="inlineStr">
        <is>
          <t>ietaupītās enerģijas apjoms, ko nosaka, izmērot un/vai aplēšot patēriņu pirms un pēc energoefektivitātes uzlabošanas pasākuma īstenošanas, vienlaikus nodrošinot, ka tiek standartizēti ārējie apstākļi, kas ietekmē enerģijas patēriņu</t>
        </is>
      </c>
      <c r="BP418" s="2" t="inlineStr">
        <is>
          <t>(i)ffrankar tal-enerġija</t>
        </is>
      </c>
      <c r="BQ418" s="2" t="inlineStr">
        <is>
          <t>3</t>
        </is>
      </c>
      <c r="BR418" s="2" t="inlineStr">
        <is>
          <t/>
        </is>
      </c>
      <c r="BS418" t="inlineStr">
        <is>
          <t>ammont ta' enerġija ffrankata ddeterminat billi jitkejjel u/jew jiġi stmat il-konsum qabel u wara l-implimentazzjoni ta' miżura ta' titjib fl-effiċjenza fl-enerġija, filwaqt li tiġi żgurata n-normalizzazzjoni tal-kundizzjonijiet esterni li jaffettwaw il-konsum tal-enerġija</t>
        </is>
      </c>
      <c r="BT418" t="inlineStr">
        <is>
          <t/>
        </is>
      </c>
      <c r="BU418" t="inlineStr">
        <is>
          <t/>
        </is>
      </c>
      <c r="BV418" t="inlineStr">
        <is>
          <t/>
        </is>
      </c>
      <c r="BW418" t="inlineStr">
        <is>
          <t/>
        </is>
      </c>
      <c r="BX418" s="2" t="inlineStr">
        <is>
          <t>oszczędność energii</t>
        </is>
      </c>
      <c r="BY418" s="2" t="inlineStr">
        <is>
          <t>3</t>
        </is>
      </c>
      <c r="BZ418" s="2" t="inlineStr">
        <is>
          <t/>
        </is>
      </c>
      <c r="CA418" t="inlineStr">
        <is>
          <t>Ilość zaoszczędzonej energii ustalona w drodze pomiaru lub oszacowania zużycia przed wdrożeniem środka mającego na celu poprawę efektywności energetycznej i po jego wdrożeniu, z jednoczesnym zapewnieniem normalizacji warunków zewnętrznych wpływających na zużycie energii.</t>
        </is>
      </c>
      <c r="CB418" t="inlineStr">
        <is>
          <t/>
        </is>
      </c>
      <c r="CC418" t="inlineStr">
        <is>
          <t/>
        </is>
      </c>
      <c r="CD418" t="inlineStr">
        <is>
          <t/>
        </is>
      </c>
      <c r="CE418" t="inlineStr">
        <is>
          <t/>
        </is>
      </c>
      <c r="CF418" t="inlineStr">
        <is>
          <t/>
        </is>
      </c>
      <c r="CG418" t="inlineStr">
        <is>
          <t/>
        </is>
      </c>
      <c r="CH418" t="inlineStr">
        <is>
          <t/>
        </is>
      </c>
      <c r="CI418" t="inlineStr">
        <is>
          <t/>
        </is>
      </c>
      <c r="CJ418" s="2" t="inlineStr">
        <is>
          <t>úspory energie</t>
        </is>
      </c>
      <c r="CK418" s="2" t="inlineStr">
        <is>
          <t>3</t>
        </is>
      </c>
      <c r="CL418" s="2" t="inlineStr">
        <is>
          <t/>
        </is>
      </c>
      <c r="CM418" t="inlineStr">
        <is>
          <t>množstvo usporenej energie určené meraním a/alebo odhadom spotreby pred a po vykonaní jedného alebo viacerých opatrení na zvýšenie energetickej účinnosti pri zabezpečení normalizácie vonkajších podmienok, ktoré vplývajú na spotrebu energie</t>
        </is>
      </c>
      <c r="CN418" s="2" t="inlineStr">
        <is>
          <t>prihranki energije</t>
        </is>
      </c>
      <c r="CO418" s="2" t="inlineStr">
        <is>
          <t>3</t>
        </is>
      </c>
      <c r="CP418" s="2" t="inlineStr">
        <is>
          <t/>
        </is>
      </c>
      <c r="CQ418" t="inlineStr">
        <is>
          <t>Prihranek energije pomeni količino prihranjene energije, določeno z meritvijo in/ali oceno porabe pred izvedbo ukrepa za izboljšanje energetske učinkovitosti in po njej, ob zagotovljenih normalnih zunanjih pogojih, ki vplivajo na porabo energije.</t>
        </is>
      </c>
      <c r="CR418" s="2" t="inlineStr">
        <is>
          <t>energibesparing</t>
        </is>
      </c>
      <c r="CS418" s="2" t="inlineStr">
        <is>
          <t>3</t>
        </is>
      </c>
      <c r="CT418" s="2" t="inlineStr">
        <is>
          <t/>
        </is>
      </c>
      <c r="CU418" t="inlineStr">
        <is>
          <t>mängd sparad energi som fastställs genom mätning och/eller uppskattning av användningen före och efter genomförandet av en åtgärd för att förbättra energieffektiviteten, med normalisering för yttre förhållanden som påverkar energianvändningen</t>
        </is>
      </c>
    </row>
    <row r="419">
      <c r="A419" s="1" t="str">
        <f>HYPERLINK("https://iate.europa.eu/entry/result/3573965/all", "3573965")</f>
        <v>3573965</v>
      </c>
      <c r="B419" t="inlineStr">
        <is>
          <t>ENERGY</t>
        </is>
      </c>
      <c r="C419" t="inlineStr">
        <is>
          <t>ENERGY|energy policy</t>
        </is>
      </c>
      <c r="D419" s="2" t="inlineStr">
        <is>
          <t>цел за междусистемна електроенергийна свързаност</t>
        </is>
      </c>
      <c r="E419" s="2" t="inlineStr">
        <is>
          <t>3</t>
        </is>
      </c>
      <c r="F419" s="2" t="inlineStr">
        <is>
          <t/>
        </is>
      </c>
      <c r="G419" t="inlineStr">
        <is>
          <t/>
        </is>
      </c>
      <c r="H419" s="2" t="inlineStr">
        <is>
          <t>cíl propojení elektroenergetických soustav</t>
        </is>
      </c>
      <c r="I419" s="2" t="inlineStr">
        <is>
          <t>3</t>
        </is>
      </c>
      <c r="J419" s="2" t="inlineStr">
        <is>
          <t/>
        </is>
      </c>
      <c r="K419" t="inlineStr">
        <is>
          <t>cíl, aby ve členských státech EU bylo ke stanovenému datu propojeno stanovené procento jejich instalované kapacity výroby elektrické energie</t>
        </is>
      </c>
      <c r="L419" s="2" t="inlineStr">
        <is>
          <t>elsammenkoblingsmål</t>
        </is>
      </c>
      <c r="M419" s="2" t="inlineStr">
        <is>
          <t>3</t>
        </is>
      </c>
      <c r="N419" s="2" t="inlineStr">
        <is>
          <t/>
        </is>
      </c>
      <c r="O419" t="inlineStr">
        <is>
          <t>mål for sammenkobling af installeret elproduktionskapacitet, som medlemsstaterne skal nå inden en bestemt dato</t>
        </is>
      </c>
      <c r="P419" s="2" t="inlineStr">
        <is>
          <t>Stromverbundziel</t>
        </is>
      </c>
      <c r="Q419" s="2" t="inlineStr">
        <is>
          <t>3</t>
        </is>
      </c>
      <c r="R419" s="2" t="inlineStr">
        <is>
          <t/>
        </is>
      </c>
      <c r="S419" t="inlineStr">
        <is>
          <t>Ziel eines Verbundgrades der installierten Stromerzeugungskapazität, das Mitgliedstaaten bis zu einem bestimmten Zeitpunkt erreichen müssen</t>
        </is>
      </c>
      <c r="T419" s="2" t="inlineStr">
        <is>
          <t>στόχος διασύνδεσης ηλεκτρικής ενέργειας</t>
        </is>
      </c>
      <c r="U419" s="2" t="inlineStr">
        <is>
          <t>3</t>
        </is>
      </c>
      <c r="V419" s="2" t="inlineStr">
        <is>
          <t/>
        </is>
      </c>
      <c r="W419" t="inlineStr">
        <is>
          <t>όγκος διασύνδεσης των εγκατεστημένων υποδομών παραγωγής ηλεκτρικής ενέργειας των κρατών μελών, ο οποίος θα πρέπει να επιτευχθεί έως μια καθορισμένη ημερομηνία</t>
        </is>
      </c>
      <c r="X419" s="2" t="inlineStr">
        <is>
          <t>electricity interconnection target</t>
        </is>
      </c>
      <c r="Y419" s="2" t="inlineStr">
        <is>
          <t>3</t>
        </is>
      </c>
      <c r="Z419" s="2" t="inlineStr">
        <is>
          <t/>
        </is>
      </c>
      <c r="AA419" t="inlineStr">
        <is>
          <t>volume of interconnection of installed electricity production capacity, which Member States have to achieve by a set date</t>
        </is>
      </c>
      <c r="AB419" s="2" t="inlineStr">
        <is>
          <t>objetivo de interconexión de las redes de electricidad</t>
        </is>
      </c>
      <c r="AC419" s="2" t="inlineStr">
        <is>
          <t>3</t>
        </is>
      </c>
      <c r="AD419" s="2" t="inlineStr">
        <is>
          <t/>
        </is>
      </c>
      <c r="AE419" t="inlineStr">
        <is>
          <t>Objetivo de lograr una interconexión de la capacidad instalada de producción eléctrica, que deben alcanzar los Estados miembros para una fecha determinada.</t>
        </is>
      </c>
      <c r="AF419" s="2" t="inlineStr">
        <is>
          <t>elektrivõrkude omavahelise ühendatuse eesmärk|
elektrivõrkude ühendatuse eesmärk</t>
        </is>
      </c>
      <c r="AG419" s="2" t="inlineStr">
        <is>
          <t>3|
3</t>
        </is>
      </c>
      <c r="AH419" s="2" t="inlineStr">
        <is>
          <t xml:space="preserve">|
</t>
        </is>
      </c>
      <c r="AI419" t="inlineStr">
        <is>
          <t>installeeritud elektritootmisvõimsuse ühendatuse määr, mille liikmesriigid on kindlaksmääratud kuupäevaks saavutanud</t>
        </is>
      </c>
      <c r="AJ419" s="2" t="inlineStr">
        <is>
          <t>yhteenliitäntätavoite|
yhteenliitäntäasteen tavoite</t>
        </is>
      </c>
      <c r="AK419" s="2" t="inlineStr">
        <is>
          <t>3|
3</t>
        </is>
      </c>
      <c r="AL419" s="2" t="inlineStr">
        <is>
          <t xml:space="preserve">|
</t>
        </is>
      </c>
      <c r="AM419" t="inlineStr">
        <is>
          <t/>
        </is>
      </c>
      <c r="AN419" s="2" t="inlineStr">
        <is>
          <t>objectif d’interconnexion électrique</t>
        </is>
      </c>
      <c r="AO419" s="2" t="inlineStr">
        <is>
          <t>3</t>
        </is>
      </c>
      <c r="AP419" s="2" t="inlineStr">
        <is>
          <t/>
        </is>
      </c>
      <c r="AQ419" t="inlineStr">
        <is>
          <t>objectif de volume d'interconnexion de la capacité installée de production d’électricité que chaque État membre doit atteindre d'ici une date donnée</t>
        </is>
      </c>
      <c r="AR419" s="2" t="inlineStr">
        <is>
          <t>sprioc idirnasctha leictreachais</t>
        </is>
      </c>
      <c r="AS419" s="2" t="inlineStr">
        <is>
          <t>3</t>
        </is>
      </c>
      <c r="AT419" s="2" t="inlineStr">
        <is>
          <t/>
        </is>
      </c>
      <c r="AU419" t="inlineStr">
        <is>
          <t/>
        </is>
      </c>
      <c r="AV419" s="2" t="inlineStr">
        <is>
          <t>cilj elektroenergetske međupovezanosti</t>
        </is>
      </c>
      <c r="AW419" s="2" t="inlineStr">
        <is>
          <t>3</t>
        </is>
      </c>
      <c r="AX419" s="2" t="inlineStr">
        <is>
          <t/>
        </is>
      </c>
      <c r="AY419" t="inlineStr">
        <is>
          <t/>
        </is>
      </c>
      <c r="AZ419" s="2" t="inlineStr">
        <is>
          <t>a villamosenergia-hálózatok összekapcsolására vonatkozó cél</t>
        </is>
      </c>
      <c r="BA419" s="2" t="inlineStr">
        <is>
          <t>3</t>
        </is>
      </c>
      <c r="BB419" s="2" t="inlineStr">
        <is>
          <t/>
        </is>
      </c>
      <c r="BC419" t="inlineStr">
        <is>
          <t>a kiépített villamosenergia-termelési kapacitás összekötöttségének volumene, amelyet a tagállamoknak egy meghatározott határidőre el kell érniük</t>
        </is>
      </c>
      <c r="BD419" s="2" t="inlineStr">
        <is>
          <t>obiettivo di interconnessione elettrica|
obiettivo di interconnettività elettrica</t>
        </is>
      </c>
      <c r="BE419" s="2" t="inlineStr">
        <is>
          <t>3|
3</t>
        </is>
      </c>
      <c r="BF419" s="2" t="inlineStr">
        <is>
          <t xml:space="preserve">|
</t>
        </is>
      </c>
      <c r="BG419" t="inlineStr">
        <is>
          <t>obiettivo specifico di interconnessione minima per l’energia elettrica che gli Stati membri sono tenuti a raggiungere entro una determinata data, espresso in una percentuale della rispettiva capacità di produzione elettrica installata in ciascuno degli Stati membri</t>
        </is>
      </c>
      <c r="BH419" s="2" t="inlineStr">
        <is>
          <t>elektros energetikos sistemų sujungimo tikslas</t>
        </is>
      </c>
      <c r="BI419" s="2" t="inlineStr">
        <is>
          <t>2</t>
        </is>
      </c>
      <c r="BJ419" s="2" t="inlineStr">
        <is>
          <t/>
        </is>
      </c>
      <c r="BK419" t="inlineStr">
        <is>
          <t/>
        </is>
      </c>
      <c r="BL419" s="2" t="inlineStr">
        <is>
          <t>elektrotīklu starpsavienojumu mērķrādītājs</t>
        </is>
      </c>
      <c r="BM419" s="2" t="inlineStr">
        <is>
          <t>3</t>
        </is>
      </c>
      <c r="BN419" s="2" t="inlineStr">
        <is>
          <t/>
        </is>
      </c>
      <c r="BO419" t="inlineStr">
        <is>
          <t/>
        </is>
      </c>
      <c r="BP419" s="2" t="inlineStr">
        <is>
          <t>mira tal-interkonnessjoni tal-elettriku</t>
        </is>
      </c>
      <c r="BQ419" s="2" t="inlineStr">
        <is>
          <t>3</t>
        </is>
      </c>
      <c r="BR419" s="2" t="inlineStr">
        <is>
          <t/>
        </is>
      </c>
      <c r="BS419" t="inlineStr">
        <is>
          <t>il-volum tal-interkonnessjoni ta' kapaċità tal-produzzjoni tal-elettriku installata, li l-Istati Membri jridu jiksbu sa data stabbilita</t>
        </is>
      </c>
      <c r="BT419" s="2" t="inlineStr">
        <is>
          <t>streefcijfer inzake elektriciteitsinterconnectie|
interconnectiestreefcijfer voor elektriciteit</t>
        </is>
      </c>
      <c r="BU419" s="2" t="inlineStr">
        <is>
          <t>3|
3</t>
        </is>
      </c>
      <c r="BV419" s="2" t="inlineStr">
        <is>
          <t xml:space="preserve">|
</t>
        </is>
      </c>
      <c r="BW419" t="inlineStr">
        <is>
          <t>volume van interconnectie van de geïnstalleerde elektriciteitsproductiecapaciteit dat de EU-lidstaten tegen een vastgestelde datum moeten bereiken</t>
        </is>
      </c>
      <c r="BX419" s="2" t="inlineStr">
        <is>
          <t>cel elektroenergetycznych połączeń międzysystemowych</t>
        </is>
      </c>
      <c r="BY419" s="2" t="inlineStr">
        <is>
          <t>3</t>
        </is>
      </c>
      <c r="BZ419" s="2" t="inlineStr">
        <is>
          <t/>
        </is>
      </c>
      <c r="CA419" t="inlineStr">
        <is>
          <t/>
        </is>
      </c>
      <c r="CB419" s="2" t="inlineStr">
        <is>
          <t>objetivo de interligação elétrica</t>
        </is>
      </c>
      <c r="CC419" s="2" t="inlineStr">
        <is>
          <t>3</t>
        </is>
      </c>
      <c r="CD419" s="2" t="inlineStr">
        <is>
          <t/>
        </is>
      </c>
      <c r="CE419" t="inlineStr">
        <is>
          <t>Percentagem de interligação da capacidade instalada de produção de eletricidade que os Estados-Membros têm que atingir até uma determinada data.</t>
        </is>
      </c>
      <c r="CF419" s="2" t="inlineStr">
        <is>
          <t>obiectiv de interconectare electrică</t>
        </is>
      </c>
      <c r="CG419" s="2" t="inlineStr">
        <is>
          <t>3</t>
        </is>
      </c>
      <c r="CH419" s="2" t="inlineStr">
        <is>
          <t/>
        </is>
      </c>
      <c r="CI419" t="inlineStr">
        <is>
          <t/>
        </is>
      </c>
      <c r="CJ419" s="2" t="inlineStr">
        <is>
          <t>cieľ prepojenia elektrických sietí</t>
        </is>
      </c>
      <c r="CK419" s="2" t="inlineStr">
        <is>
          <t>3</t>
        </is>
      </c>
      <c r="CL419" s="2" t="inlineStr">
        <is>
          <t/>
        </is>
      </c>
      <c r="CM419" t="inlineStr">
        <is>
          <t>cieľ, aby sa k stanovenému termínu vo všetkých členských štátoch prepojil stanovený percentuálny podiel inštalovanej kapacity na výrobu elektriny</t>
        </is>
      </c>
      <c r="CN419" s="2" t="inlineStr">
        <is>
          <t>cilj elektroenergetske medsebojne povezanosti</t>
        </is>
      </c>
      <c r="CO419" s="2" t="inlineStr">
        <is>
          <t>3</t>
        </is>
      </c>
      <c r="CP419" s="2" t="inlineStr">
        <is>
          <t/>
        </is>
      </c>
      <c r="CQ419" t="inlineStr">
        <is>
          <t>zmogljivost medsebojnih povezav, izražena kot delež inštalirane zmogljivosti za proizvodnjo električne energije, ki jo morajo države članice doseči do določenega datuma</t>
        </is>
      </c>
      <c r="CR419" s="2" t="inlineStr">
        <is>
          <t>elsammanlänkningsmål</t>
        </is>
      </c>
      <c r="CS419" s="2" t="inlineStr">
        <is>
          <t>3</t>
        </is>
      </c>
      <c r="CT419" s="2" t="inlineStr">
        <is>
          <t/>
        </is>
      </c>
      <c r="CU419" t="inlineStr">
        <is>
          <t/>
        </is>
      </c>
    </row>
    <row r="420">
      <c r="A420" s="1" t="str">
        <f>HYPERLINK("https://iate.europa.eu/entry/result/3613505/all", "3613505")</f>
        <v>3613505</v>
      </c>
      <c r="B420" t="inlineStr">
        <is>
          <t>AGRICULTURE, FORESTRY AND FISHERIES;ENVIRONMENT</t>
        </is>
      </c>
      <c r="C420" t="inlineStr">
        <is>
          <t>AGRICULTURE, FORESTRY AND FISHERIES|cultivation of agricultural land|land use;ENVIRONMENT|deterioration of the environment|nuisance|pollutant|atmospheric pollutant|greenhouse gas</t>
        </is>
      </c>
      <c r="D420" t="inlineStr">
        <is>
          <t/>
        </is>
      </c>
      <c r="E420" t="inlineStr">
        <is>
          <t/>
        </is>
      </c>
      <c r="F420" t="inlineStr">
        <is>
          <t/>
        </is>
      </c>
      <c r="G420" t="inlineStr">
        <is>
          <t/>
        </is>
      </c>
      <c r="H420" t="inlineStr">
        <is>
          <t/>
        </is>
      </c>
      <c r="I420" t="inlineStr">
        <is>
          <t/>
        </is>
      </c>
      <c r="J420" t="inlineStr">
        <is>
          <t/>
        </is>
      </c>
      <c r="K420" t="inlineStr">
        <is>
          <t/>
        </is>
      </c>
      <c r="L420" t="inlineStr">
        <is>
          <t/>
        </is>
      </c>
      <c r="M420" t="inlineStr">
        <is>
          <t/>
        </is>
      </c>
      <c r="N420" t="inlineStr">
        <is>
          <t/>
        </is>
      </c>
      <c r="O420" t="inlineStr">
        <is>
          <t/>
        </is>
      </c>
      <c r="P420" t="inlineStr">
        <is>
          <t/>
        </is>
      </c>
      <c r="Q420" t="inlineStr">
        <is>
          <t/>
        </is>
      </c>
      <c r="R420" t="inlineStr">
        <is>
          <t/>
        </is>
      </c>
      <c r="S420" t="inlineStr">
        <is>
          <t/>
        </is>
      </c>
      <c r="T420" t="inlineStr">
        <is>
          <t/>
        </is>
      </c>
      <c r="U420" t="inlineStr">
        <is>
          <t/>
        </is>
      </c>
      <c r="V420" t="inlineStr">
        <is>
          <t/>
        </is>
      </c>
      <c r="W420" t="inlineStr">
        <is>
          <t/>
        </is>
      </c>
      <c r="X420" s="2" t="inlineStr">
        <is>
          <t>LULUCF credit</t>
        </is>
      </c>
      <c r="Y420" s="2" t="inlineStr">
        <is>
          <t>3</t>
        </is>
      </c>
      <c r="Z420" s="2" t="inlineStr">
        <is>
          <t/>
        </is>
      </c>
      <c r="AA420" t="inlineStr">
        <is>
          <t>emission credit generated by a Member State if they report a larger carbon sink than the one which would have occurred if past management practices continued</t>
        </is>
      </c>
      <c r="AB420" t="inlineStr">
        <is>
          <t/>
        </is>
      </c>
      <c r="AC420" t="inlineStr">
        <is>
          <t/>
        </is>
      </c>
      <c r="AD420" t="inlineStr">
        <is>
          <t/>
        </is>
      </c>
      <c r="AE420" t="inlineStr">
        <is>
          <t/>
        </is>
      </c>
      <c r="AF420" t="inlineStr">
        <is>
          <t/>
        </is>
      </c>
      <c r="AG420" t="inlineStr">
        <is>
          <t/>
        </is>
      </c>
      <c r="AH420" t="inlineStr">
        <is>
          <t/>
        </is>
      </c>
      <c r="AI420" t="inlineStr">
        <is>
          <t/>
        </is>
      </c>
      <c r="AJ420" s="2" t="inlineStr">
        <is>
          <t>LULUCF-hyvitys</t>
        </is>
      </c>
      <c r="AK420" s="2" t="inlineStr">
        <is>
          <t>3</t>
        </is>
      </c>
      <c r="AL420" s="2" t="inlineStr">
        <is>
          <t/>
        </is>
      </c>
      <c r="AM420" t="inlineStr">
        <is>
          <t>hyvitys, jonka jäsenvaltio
tuottaa itselleen, jos sen ilmoittama hiilinielu on suurempi kuin se, joka
olisi syntynyt, jos aiempia hoitokäytäntöjä olisi jatkettu</t>
        </is>
      </c>
      <c r="AN420" s="2" t="inlineStr">
        <is>
          <t>crédit UTCATF</t>
        </is>
      </c>
      <c r="AO420" s="2" t="inlineStr">
        <is>
          <t>1</t>
        </is>
      </c>
      <c r="AP420" s="2" t="inlineStr">
        <is>
          <t/>
        </is>
      </c>
      <c r="AQ420" t="inlineStr">
        <is>
          <t>crédit d'émission du secteur &lt;a href="https://iate.europa.eu/entry/result/922868/fr" target="_blank"&gt;UTCATF&lt;/a&gt; généré par un État membre s’il déclare un puits de carbone plus important que celui qui aurait résulté d’un maintien des pratiques de gestion antérieures</t>
        </is>
      </c>
      <c r="AR420" s="2" t="inlineStr">
        <is>
          <t>creidmheas LULUCF</t>
        </is>
      </c>
      <c r="AS420" s="2" t="inlineStr">
        <is>
          <t>3</t>
        </is>
      </c>
      <c r="AT420" s="2" t="inlineStr">
        <is>
          <t/>
        </is>
      </c>
      <c r="AU420" t="inlineStr">
        <is>
          <t/>
        </is>
      </c>
      <c r="AV420" t="inlineStr">
        <is>
          <t/>
        </is>
      </c>
      <c r="AW420" t="inlineStr">
        <is>
          <t/>
        </is>
      </c>
      <c r="AX420" t="inlineStr">
        <is>
          <t/>
        </is>
      </c>
      <c r="AY420" t="inlineStr">
        <is>
          <t/>
        </is>
      </c>
      <c r="AZ420" t="inlineStr">
        <is>
          <t/>
        </is>
      </c>
      <c r="BA420" t="inlineStr">
        <is>
          <t/>
        </is>
      </c>
      <c r="BB420" t="inlineStr">
        <is>
          <t/>
        </is>
      </c>
      <c r="BC420" t="inlineStr">
        <is>
          <t/>
        </is>
      </c>
      <c r="BD420" t="inlineStr">
        <is>
          <t/>
        </is>
      </c>
      <c r="BE420" t="inlineStr">
        <is>
          <t/>
        </is>
      </c>
      <c r="BF420" t="inlineStr">
        <is>
          <t/>
        </is>
      </c>
      <c r="BG420" t="inlineStr">
        <is>
          <t/>
        </is>
      </c>
      <c r="BH420" t="inlineStr">
        <is>
          <t/>
        </is>
      </c>
      <c r="BI420" t="inlineStr">
        <is>
          <t/>
        </is>
      </c>
      <c r="BJ420" t="inlineStr">
        <is>
          <t/>
        </is>
      </c>
      <c r="BK420" t="inlineStr">
        <is>
          <t/>
        </is>
      </c>
      <c r="BL420" t="inlineStr">
        <is>
          <t/>
        </is>
      </c>
      <c r="BM420" t="inlineStr">
        <is>
          <t/>
        </is>
      </c>
      <c r="BN420" t="inlineStr">
        <is>
          <t/>
        </is>
      </c>
      <c r="BO420" t="inlineStr">
        <is>
          <t/>
        </is>
      </c>
      <c r="BP420" t="inlineStr">
        <is>
          <t/>
        </is>
      </c>
      <c r="BQ420" t="inlineStr">
        <is>
          <t/>
        </is>
      </c>
      <c r="BR420" t="inlineStr">
        <is>
          <t/>
        </is>
      </c>
      <c r="BS420" t="inlineStr">
        <is>
          <t/>
        </is>
      </c>
      <c r="BT420" t="inlineStr">
        <is>
          <t/>
        </is>
      </c>
      <c r="BU420" t="inlineStr">
        <is>
          <t/>
        </is>
      </c>
      <c r="BV420" t="inlineStr">
        <is>
          <t/>
        </is>
      </c>
      <c r="BW420" t="inlineStr">
        <is>
          <t/>
        </is>
      </c>
      <c r="BX420" s="2" t="inlineStr">
        <is>
          <t>jednostka emisji w sektorze LULUCF</t>
        </is>
      </c>
      <c r="BY420" s="2" t="inlineStr">
        <is>
          <t>3</t>
        </is>
      </c>
      <c r="BZ420" s="2" t="inlineStr">
        <is>
          <t/>
        </is>
      </c>
      <c r="CA420" t="inlineStr">
        <is>
          <t>jednostka emisji wygenerowana przez państwo członkowskie, jeżeli zgłasza ono większy pochłaniacz dwutlenku węgla niż ten, który miałby miejsce, gdyby dotychczasowe praktyki zarządzania były kontynuowane</t>
        </is>
      </c>
      <c r="CB420" s="2" t="inlineStr">
        <is>
          <t>crédito LULUCF</t>
        </is>
      </c>
      <c r="CC420" s="2" t="inlineStr">
        <is>
          <t>3</t>
        </is>
      </c>
      <c r="CD420" s="2" t="inlineStr">
        <is>
          <t/>
        </is>
      </c>
      <c r="CE420" t="inlineStr">
        <is>
          <t>Crédito de emissões gerado por um Estado-Membro ao comunicar um sumidouro de carbono maior do que o que teria ocorrido se continuasse a aplicar as práticas de gestão anteriores.</t>
        </is>
      </c>
      <c r="CF420" t="inlineStr">
        <is>
          <t/>
        </is>
      </c>
      <c r="CG420" t="inlineStr">
        <is>
          <t/>
        </is>
      </c>
      <c r="CH420" t="inlineStr">
        <is>
          <t/>
        </is>
      </c>
      <c r="CI420" t="inlineStr">
        <is>
          <t/>
        </is>
      </c>
      <c r="CJ420" t="inlineStr">
        <is>
          <t/>
        </is>
      </c>
      <c r="CK420" t="inlineStr">
        <is>
          <t/>
        </is>
      </c>
      <c r="CL420" t="inlineStr">
        <is>
          <t/>
        </is>
      </c>
      <c r="CM420" t="inlineStr">
        <is>
          <t/>
        </is>
      </c>
      <c r="CN420" s="2" t="inlineStr">
        <is>
          <t>dobropis iz LULUCF</t>
        </is>
      </c>
      <c r="CO420" s="2" t="inlineStr">
        <is>
          <t>3</t>
        </is>
      </c>
      <c r="CP420" s="2" t="inlineStr">
        <is>
          <t/>
        </is>
      </c>
      <c r="CQ420" t="inlineStr">
        <is>
          <t/>
        </is>
      </c>
      <c r="CR420" t="inlineStr">
        <is>
          <t/>
        </is>
      </c>
      <c r="CS420" t="inlineStr">
        <is>
          <t/>
        </is>
      </c>
      <c r="CT420" t="inlineStr">
        <is>
          <t/>
        </is>
      </c>
      <c r="CU420" t="inlineStr">
        <is>
          <t/>
        </is>
      </c>
    </row>
    <row r="421">
      <c r="A421" s="1" t="str">
        <f>HYPERLINK("https://iate.europa.eu/entry/result/3588045/all", "3588045")</f>
        <v>3588045</v>
      </c>
      <c r="B421" t="inlineStr">
        <is>
          <t>ENVIRONMENT</t>
        </is>
      </c>
      <c r="C421" t="inlineStr">
        <is>
          <t>ENVIRONMENT|environmental policy|climate change policy;ENVIRONMENT|environmental policy|climate change policy|reduction of gas emissions</t>
        </is>
      </c>
      <c r="D421" t="inlineStr">
        <is>
          <t/>
        </is>
      </c>
      <c r="E421" t="inlineStr">
        <is>
          <t/>
        </is>
      </c>
      <c r="F421" t="inlineStr">
        <is>
          <t/>
        </is>
      </c>
      <c r="G421" t="inlineStr">
        <is>
          <t/>
        </is>
      </c>
      <c r="H421" s="2" t="inlineStr">
        <is>
          <t>tabulka společného formátu vykazování|
tabulka společného vykazování|
tabulka CRF</t>
        </is>
      </c>
      <c r="I421" s="2" t="inlineStr">
        <is>
          <t>3|
3|
3</t>
        </is>
      </c>
      <c r="J421" s="2" t="inlineStr">
        <is>
          <t xml:space="preserve">|
|
</t>
        </is>
      </c>
      <c r="K421" t="inlineStr">
        <is>
          <t>tabulka pro informace o antropogenních emisích skleníkových plynů ze 
zdrojů a pohlcení pomocí propadů uvedené v příloze II rozhodnutí 
24/CP.19 konference smluvních stran Rámcové úmluvy Organizace spojených 
národů o změně klimatu (UNFCCC)</t>
        </is>
      </c>
      <c r="L421" s="2" t="inlineStr">
        <is>
          <t>fælles rapporteringstabel|
tabel i fælles rapporteringsformat|
CRT</t>
        </is>
      </c>
      <c r="M421" s="2" t="inlineStr">
        <is>
          <t>3|
3|
3</t>
        </is>
      </c>
      <c r="N421" s="2" t="inlineStr">
        <is>
          <t xml:space="preserve">|
|
</t>
        </is>
      </c>
      <c r="O421" t="inlineStr">
        <is>
          <t>tabel til
oplysninger om menneskeskabte drivhusgasemissioner fra kilder og optag gennem
dræn, som den fremgår af bilag II til beslutning 24/CP.19 truffet af
partskonferencen under De Forenede Nationers rammekonvention om klimaændringer
(UNFCCC) (beslutning 24/CP.19)</t>
        </is>
      </c>
      <c r="P421" s="2" t="inlineStr">
        <is>
          <t>Tabelle im gemeinsamen Berichtsformat|
CRF-Tabelle|
CRT|
einheitliche Berichtstabelle</t>
        </is>
      </c>
      <c r="Q421" s="2" t="inlineStr">
        <is>
          <t>3|
3|
3|
3</t>
        </is>
      </c>
      <c r="R421" s="2" t="inlineStr">
        <is>
          <t xml:space="preserve">|
|
|
</t>
        </is>
      </c>
      <c r="S421" t="inlineStr">
        <is>
          <t>in Anlage II des Beschlusses 24/CP.19 der Konferenz der Vertragsparteien des Rahmenübereinkommens der Vereinten Nationen über Klimaänderungen (UNFCCC) enthaltene Tabelle für Informationen über anthropogene Emissionen von Treibhausgasen aus Quellen und den Abbau dieser Gase durch Senken</t>
        </is>
      </c>
      <c r="T421" s="2" t="inlineStr">
        <is>
          <t>πίνακας κοινού μορφοτύπου υποβολής εκθέσεων</t>
        </is>
      </c>
      <c r="U421" s="2" t="inlineStr">
        <is>
          <t>3</t>
        </is>
      </c>
      <c r="V421" s="2" t="inlineStr">
        <is>
          <t/>
        </is>
      </c>
      <c r="W421" t="inlineStr">
        <is>
          <t>πίνακας πληροφοριών σχετικά με τις ανθρωπογενείς εκπομπές αερίων του θερμοκηπίου από πηγές και τις απορροφήσεις από καταβόθρες που περιλαμβάνονται στο παράρτημα II της απόφασης 24/CP.19 της διάσκεψης των μερών της σύμβασης-πλαισίου των Ηνωμένων Εθνών για την αλλαγή του κλίματος (UNFCCC) (απόφαση 24/CP.19) και στο παράρτημα της απόφασης 6/CMP.9 της διάσκεψης των μερών της UNFCCC, που επέχει θέση συνόδου των μερών του πρωτοκόλλου του Κιότο</t>
        </is>
      </c>
      <c r="X421" s="2" t="inlineStr">
        <is>
          <t>common reporting format table|
common reporting table|
CRT|
CRF table</t>
        </is>
      </c>
      <c r="Y421" s="2" t="inlineStr">
        <is>
          <t>3|
3|
3|
3</t>
        </is>
      </c>
      <c r="Z421" s="2" t="inlineStr">
        <is>
          <t xml:space="preserve">|
|
|
</t>
        </is>
      </c>
      <c r="AA421" t="inlineStr">
        <is>
          <t>table for information on anthropogenic greenhouse gas emissions by sources and removals by sinks included in Annex II to Decision 24/CP.19 of the Conference of the Parties to the United Nations Framework Convention on Climate Change (UNFCCC) (Decision 24/CP.19)</t>
        </is>
      </c>
      <c r="AB421" s="2" t="inlineStr">
        <is>
          <t>cuadro del formulario común para los informes</t>
        </is>
      </c>
      <c r="AC421" s="2" t="inlineStr">
        <is>
          <t>3</t>
        </is>
      </c>
      <c r="AD421" s="2" t="inlineStr">
        <is>
          <t/>
        </is>
      </c>
      <c r="AE421" t="inlineStr">
        <is>
          <t>Cuadro para la 
presentación de la información sobre las emisiones antropogénicas de 
gases de efecto invernadero por las fuentes y de su absorción por los 
sumideros que figura en el anexo II de la Decisión 24/CP.19 de la 
Conferencia de las Partes en la Convención Marco de las Naciones Unidas 
sobre el Cambio Climático (CMNUCC) (Decisión 24/CP.19) y en el anexo de 
la Decisión 6/CMP.9 de la Conferencia de las Partes en la CMNUCC en 
calidad de reunión de las Partes en el Protocolo de Kioto.</t>
        </is>
      </c>
      <c r="AF421" s="2" t="inlineStr">
        <is>
          <t>ühine aruandlustabel</t>
        </is>
      </c>
      <c r="AG421" s="2" t="inlineStr">
        <is>
          <t>3</t>
        </is>
      </c>
      <c r="AH421" s="2" t="inlineStr">
        <is>
          <t/>
        </is>
      </c>
      <c r="AI421" t="inlineStr">
        <is>
          <t>Ühinenud Rahvaste Organisatsiooni kliimamuutuste
raamkonventsiooni (UNFCCC) osaliste konverentsi otsuse 24/CP.19 II lisas sisalduv tabel, milles esitatakse kasvuhoonegaaside
inimtekkelistest allikatest pärinev heide ja nende neeldajates sidumine</t>
        </is>
      </c>
      <c r="AJ421" s="2" t="inlineStr">
        <is>
          <t>CRF-taulu|
määrämuotoinen raportointitaulukko</t>
        </is>
      </c>
      <c r="AK421" s="2" t="inlineStr">
        <is>
          <t>3|
3</t>
        </is>
      </c>
      <c r="AL421" s="2" t="inlineStr">
        <is>
          <t xml:space="preserve">|
</t>
        </is>
      </c>
      <c r="AM421" t="inlineStr">
        <is>
          <t>taulukko, jossa esitetään tiedot ihmisen toiminnan aiheuttamista kasvihuonekaasujen lähteistä syntyvistä päästöistä ja nielujen aikaansaamista poistumista, jotka sisältyvät ilmastonmuutosta koskevan Yhdistyneiden kansakuntien puitesopimuksen (UNFCCC) osapuolten konferenssin päätöksen 24/CP.19 liitteeseen II ja Kioton pöytäkirjan osapuolten kokouksena toimineen UNFCCC:n osapuolten konferenssin päätöksen 6/CMP.9 liitteeseen</t>
        </is>
      </c>
      <c r="AN421" t="inlineStr">
        <is>
          <t/>
        </is>
      </c>
      <c r="AO421" t="inlineStr">
        <is>
          <t/>
        </is>
      </c>
      <c r="AP421" t="inlineStr">
        <is>
          <t/>
        </is>
      </c>
      <c r="AQ421" t="inlineStr">
        <is>
          <t/>
        </is>
      </c>
      <c r="AR421" s="2" t="inlineStr">
        <is>
          <t>tábla tuairisceáin coiteann</t>
        </is>
      </c>
      <c r="AS421" s="2" t="inlineStr">
        <is>
          <t>3</t>
        </is>
      </c>
      <c r="AT421" s="2" t="inlineStr">
        <is>
          <t/>
        </is>
      </c>
      <c r="AU421" t="inlineStr">
        <is>
          <t/>
        </is>
      </c>
      <c r="AV421" t="inlineStr">
        <is>
          <t/>
        </is>
      </c>
      <c r="AW421" t="inlineStr">
        <is>
          <t/>
        </is>
      </c>
      <c r="AX421" t="inlineStr">
        <is>
          <t/>
        </is>
      </c>
      <c r="AY421" t="inlineStr">
        <is>
          <t/>
        </is>
      </c>
      <c r="AZ421" s="2" t="inlineStr">
        <is>
          <t>egységes jelentéstételi táblázat|
EJT</t>
        </is>
      </c>
      <c r="BA421" s="2" t="inlineStr">
        <is>
          <t>3|
2</t>
        </is>
      </c>
      <c r="BB421" s="2" t="inlineStr">
        <is>
          <t xml:space="preserve">|
</t>
        </is>
      </c>
      <c r="BC421" t="inlineStr">
        <is>
          <t>az üvegházhatást okozó gázok emberi eredetű, forrásonkénti kibocsátására és nyelőnkénti eltávolítására vonatkozó információk feltüntetésére alkalmas táblázat, melyet az ENSZ Éghajlat-változási Keretegyezménye (UNFCCC) részes feleinek konferenciáján elfogadott 24/CP.19. határozat II. melléklete és az UNFCCC részes feleinek konferenciáján – mely a Kiotói Jegyzőkönyvben részes felek találkozójául szolgál – elfogadott 6/CMP.9. határozat melléklete tartalmaz</t>
        </is>
      </c>
      <c r="BD421" t="inlineStr">
        <is>
          <t/>
        </is>
      </c>
      <c r="BE421" t="inlineStr">
        <is>
          <t/>
        </is>
      </c>
      <c r="BF421" t="inlineStr">
        <is>
          <t/>
        </is>
      </c>
      <c r="BG421" t="inlineStr">
        <is>
          <t/>
        </is>
      </c>
      <c r="BH421" s="2" t="inlineStr">
        <is>
          <t>bendroji ataskaitos lentelė|
BARF lentelė|
bendrojo ataskaitų rengimo formato lentelė|
BAL</t>
        </is>
      </c>
      <c r="BI421" s="2" t="inlineStr">
        <is>
          <t>3|
2|
2|
2</t>
        </is>
      </c>
      <c r="BJ421" s="2" t="inlineStr">
        <is>
          <t xml:space="preserve">|
|
|
</t>
        </is>
      </c>
      <c r="BK421" t="inlineStr">
        <is>
          <t>lentelė, į kurią įrašomas dėl žmogaus veiklos iš taršos šaltinių išmetamas ir absorbentais pašalinamas (absorbuojamas) ŠESD kiekis ir kuri yra įtraukta į Jungtinių Tautų bendrosios klimato kaitos konvencijos šalių konferencijos Sprendimo 24/CP.19 II priedą ir į JTBKKK šalių konferencijos, kuri laikoma Kioto protokolo šalių posėdžiu, Sprendimo 6/CMP.9 priedą</t>
        </is>
      </c>
      <c r="BL421" s="2" t="inlineStr">
        <is>
          <t>vienotā ziņošanas tabula</t>
        </is>
      </c>
      <c r="BM421" s="2" t="inlineStr">
        <is>
          <t>3</t>
        </is>
      </c>
      <c r="BN421" s="2" t="inlineStr">
        <is>
          <t/>
        </is>
      </c>
      <c r="BO421" t="inlineStr">
        <is>
          <t>Apvienoto Nāciju Organizācijas Vispārējās konvencijas par klimata pārmaiņām (&lt;i&gt;UNFCCC&lt;/i&gt;) Pušu konferences Lēmuma 24/CP.19 II pielikumā (Lēmums 24/CP.19) iekļautā tabula, kurā norāda informāciju par antropogēnajām siltumnīcefekta gāzu emisijām no avotiem un piesaistījumiem piesaistītājos</t>
        </is>
      </c>
      <c r="BP421" t="inlineStr">
        <is>
          <t/>
        </is>
      </c>
      <c r="BQ421" t="inlineStr">
        <is>
          <t/>
        </is>
      </c>
      <c r="BR421" t="inlineStr">
        <is>
          <t/>
        </is>
      </c>
      <c r="BS421" t="inlineStr">
        <is>
          <t/>
        </is>
      </c>
      <c r="BT421" t="inlineStr">
        <is>
          <t/>
        </is>
      </c>
      <c r="BU421" t="inlineStr">
        <is>
          <t/>
        </is>
      </c>
      <c r="BV421" t="inlineStr">
        <is>
          <t/>
        </is>
      </c>
      <c r="BW421" t="inlineStr">
        <is>
          <t/>
        </is>
      </c>
      <c r="BX421" s="2" t="inlineStr">
        <is>
          <t>tabela stanowiąca wspólny format sprawozdawczy|
wspólna tabela sprawozdawcza</t>
        </is>
      </c>
      <c r="BY421" s="2" t="inlineStr">
        <is>
          <t>3|
3</t>
        </is>
      </c>
      <c r="BZ421" s="2" t="inlineStr">
        <is>
          <t xml:space="preserve">|
</t>
        </is>
      </c>
      <c r="CA421" t="inlineStr">
        <is>
          <t>tabela zawierająca informacje na temat antropogenicznych emisji gazów cieplarnianych według źródeł i pochłaniania przez pochłaniacze, ujęte w załączniku II do decyzji 24/CP.19 Konferencji Stron Ramowej konwencji Narodów Zjednoczonych w sprawie zmian klimatu (UNFCCC) (decyzja 24/CP.19)</t>
        </is>
      </c>
      <c r="CB421" s="2" t="inlineStr">
        <is>
          <t>QCC|
quadro comum de comunicação</t>
        </is>
      </c>
      <c r="CC421" s="2" t="inlineStr">
        <is>
          <t>3|
3</t>
        </is>
      </c>
      <c r="CD421" s="2" t="inlineStr">
        <is>
          <t xml:space="preserve">|
</t>
        </is>
      </c>
      <c r="CE421" t="inlineStr">
        <is>
          <t>Quadro destinado à comunicação de informações sobre as emissões antropogénicas de gases com efeito de estufa por fontes e remoções por sumidouros, incluído no anexo II da Decisão 24/CP.19 da Conferência das Partes na Convenção-Quadro das Nações Unidas sobre Alterações Climáticas (CQNUAC) (Decisão 24/CP.19).</t>
        </is>
      </c>
      <c r="CF421" s="2" t="inlineStr">
        <is>
          <t>tabel în formatul comun de raportare|
tabel CRF</t>
        </is>
      </c>
      <c r="CG421" s="2" t="inlineStr">
        <is>
          <t>3|
3</t>
        </is>
      </c>
      <c r="CH421" s="2" t="inlineStr">
        <is>
          <t xml:space="preserve">|
</t>
        </is>
      </c>
      <c r="CI421" t="inlineStr">
        <is>
          <t>tabel cu informații referitoare la emisiile antropice din surse și la reținerile prin sechestrare ale gazelor cu efect de seră incluse în anexa II la Decizia 24/CP.19 a Conferinței părților la Convenția-cadru a Organizației Națiunilor Unite asupra schimbărilor climatice (CCONUSC) (Decizia 24/CP.19) și în anexa la Decizia 6/CMP.9 a Conferinței părților la CCONUSC, care servește drept reuniune a părților la Protocolul de la Kyoto</t>
        </is>
      </c>
      <c r="CJ421" s="2" t="inlineStr">
        <is>
          <t>tabuľka spoločne nahlasovaných informácií|
CRT|
tabuľka spoločného formátu nahlasovania</t>
        </is>
      </c>
      <c r="CK421" s="2" t="inlineStr">
        <is>
          <t>3|
3|
3</t>
        </is>
      </c>
      <c r="CL421" s="2" t="inlineStr">
        <is>
          <t xml:space="preserve">|
|
</t>
        </is>
      </c>
      <c r="CM421" t="inlineStr">
        <is>
          <t>tabuľka na nahlasovanie informácií o antropogénnych emisiách skleníkových plynov zo zdrojov a ich množstvách odstránených záchytmi, ktorá je zahrnutá v prílohe II k rozhodnutiu 24/CP.19 Konferencie zmluvných strán &lt;a href="https://iate.europa.eu/entry/slideshow/1638554575026/843910/sk" target="_blank"&gt;Rámcového dohovoru Organizácie Spojených národov o zmene klímy (UNFCCC)&lt;/a&gt;</t>
        </is>
      </c>
      <c r="CN421" s="2" t="inlineStr">
        <is>
          <t>tabela skupnega formata za poročanje|
skupna tabela za poročanje|
CRT</t>
        </is>
      </c>
      <c r="CO421" s="2" t="inlineStr">
        <is>
          <t>3|
3|
3</t>
        </is>
      </c>
      <c r="CP421" s="2" t="inlineStr">
        <is>
          <t xml:space="preserve">|
|
</t>
        </is>
      </c>
      <c r="CQ421" t="inlineStr">
        <is>
          <t>tabela za informacije o antropogenih emisijah toplogrednih plinov iz virov in po ponorih odvzetih toplogrednih plinov iz Priloge II k Sklepu 24/CP.19 konference pogodbenic Okvirne konvencije Združenih narodov o spremembi podnebja (UNFCCC) (Sklep 24/CP.19) in iz priloge k Sklepu 6/CMP.9 konference pogodbenic UNFCCC kot sestanka pogodbenic Kjotskega protokola</t>
        </is>
      </c>
      <c r="CR421" s="2" t="inlineStr">
        <is>
          <t>gemensamt rapporteringsformat</t>
        </is>
      </c>
      <c r="CS421" s="2" t="inlineStr">
        <is>
          <t>3</t>
        </is>
      </c>
      <c r="CT421" s="2" t="inlineStr">
        <is>
          <t/>
        </is>
      </c>
      <c r="CU421" t="inlineStr">
        <is>
          <t>tabell för uppgifter om utsläpp av växthusgaser från antropogena källor och minskning genom upptag i sänkor vilka återfinns i bilaga II till beslut 24/CP.19 från klimatkonventionens partskonferens och i bilagan till beslut 6/CMP.9 från klimatkonventionens partskonferens i dess funktion som Kyotoprotokollets partsmöte</t>
        </is>
      </c>
    </row>
    <row r="422">
      <c r="A422" s="1" t="str">
        <f>HYPERLINK("https://iate.europa.eu/entry/result/3561936/all", "3561936")</f>
        <v>3561936</v>
      </c>
      <c r="B422" t="inlineStr">
        <is>
          <t>ENVIRONMENT</t>
        </is>
      </c>
      <c r="C422" t="inlineStr">
        <is>
          <t>ENVIRONMENT|environmental policy|climate change policy|emission trading|EU Emissions Trading Scheme</t>
        </is>
      </c>
      <c r="D422" s="2" t="inlineStr">
        <is>
          <t>таван на емисиите в СТЕ</t>
        </is>
      </c>
      <c r="E422" s="2" t="inlineStr">
        <is>
          <t>3</t>
        </is>
      </c>
      <c r="F422" s="2" t="inlineStr">
        <is>
          <t/>
        </is>
      </c>
      <c r="G422" t="inlineStr">
        <is>
          <t>горната граница за броя на квотите за емисии на парникови газове (приравнени към въглеродни емисии), които могат да бъдат изпускани в атмосферата от предприятия и съоръжения, от една страна, и горната граница за броя на квотите за емисии на парникови газове в сектора на въздухоплаването, от друга, обхванати от схемата за търговия с емисии на ЕС (СТЕ на ЕС)</t>
        </is>
      </c>
      <c r="H422" s="2" t="inlineStr">
        <is>
          <t>strop ETS|
emisní strop ETS|
strop|
strop EU ETS|
emisní strop</t>
        </is>
      </c>
      <c r="I422" s="2" t="inlineStr">
        <is>
          <t>3|
3|
3|
3|
3</t>
        </is>
      </c>
      <c r="J422" s="2" t="inlineStr">
        <is>
          <t xml:space="preserve">|
|
|
|
</t>
        </is>
      </c>
      <c r="K422" t="inlineStr">
        <is>
          <t>celkový objem skleníkových plynů, který mohou vypouštět elektrárny, továrny a další zařízení, na něž se vztahuje &lt;i&gt;systém EU pro obchodování s emisemi&lt;/i&gt; [ &lt;a href="/entry/result/933374/all" id="ENTRY_TO_ENTRY_CONVERTER" target="_blank"&gt;IATE:933374&lt;/a&gt; ]</t>
        </is>
      </c>
      <c r="L422" s="2" t="inlineStr">
        <is>
          <t>ETS-emissionsloft|
loft|
EU ETS-loft|
ETS-loft</t>
        </is>
      </c>
      <c r="M422" s="2" t="inlineStr">
        <is>
          <t>4|
3|
3|
3</t>
        </is>
      </c>
      <c r="N422" s="2" t="inlineStr">
        <is>
          <t xml:space="preserve">|
|
|
</t>
        </is>
      </c>
      <c r="O422" t="inlineStr">
        <is>
          <t/>
        </is>
      </c>
      <c r="P422" s="2" t="inlineStr">
        <is>
          <t>Emissionsobergrenze des EU-EHS|
Obergrenze für das Emissionshandelssystem der EU|
EU-EHS-Obergrenze|
EHS-Obergrenze</t>
        </is>
      </c>
      <c r="Q422" s="2" t="inlineStr">
        <is>
          <t>3|
3|
3|
3</t>
        </is>
      </c>
      <c r="R422" s="2" t="inlineStr">
        <is>
          <t xml:space="preserve">|
|
|
</t>
        </is>
      </c>
      <c r="S422" t="inlineStr">
        <is>
          <t>Gesamtmenge an Treibhausgasen, die pro Handelsperiode von allen unter das EU-Emissionshandelssystem &lt;a href="/entry/result/933374/all" id="ENTRY_TO_ENTRY_CONVERTER" target="_blank"&gt;IATE:933374&lt;/a&gt; fallenden (= emissionshandelspflichtigen) Anlagen (z.B. Kraftwerke, Industrieanlagen etc.) ausgestoßen werden darf</t>
        </is>
      </c>
      <c r="T422" s="2" t="inlineStr">
        <is>
          <t>ανώτατο όριο εκπομπών στο πλαίσιο του ΣΕΔΕ</t>
        </is>
      </c>
      <c r="U422" s="2" t="inlineStr">
        <is>
          <t>3</t>
        </is>
      </c>
      <c r="V422" s="2" t="inlineStr">
        <is>
          <t/>
        </is>
      </c>
      <c r="W422" t="inlineStr">
        <is>
          <t/>
        </is>
      </c>
      <c r="X422" s="2" t="inlineStr">
        <is>
          <t>ETS emission cap|
ETS cap|
cap|
emissions cap|
EU ETS cap</t>
        </is>
      </c>
      <c r="Y422" s="2" t="inlineStr">
        <is>
          <t>3|
3|
3|
3|
3</t>
        </is>
      </c>
      <c r="Z422" s="2" t="inlineStr">
        <is>
          <t xml:space="preserve">|
|
|
|
</t>
        </is>
      </c>
      <c r="AA422" t="inlineStr">
        <is>
          <t>overall volume of greenhouse gases that can be emitted by the power plants, factories and other fixed installations covered by the EU emissions trading system (EU ETS) [ &lt;a href="/entry/result/933374/all" id="ENTRY_TO_ENTRY_CONVERTER" target="_blank"&gt;IATE:933374&lt;/a&gt; ]</t>
        </is>
      </c>
      <c r="AB422" s="2" t="inlineStr">
        <is>
          <t>límite máximo de emisiones del RCDE</t>
        </is>
      </c>
      <c r="AC422" s="2" t="inlineStr">
        <is>
          <t>3</t>
        </is>
      </c>
      <c r="AD422" s="2" t="inlineStr">
        <is>
          <t/>
        </is>
      </c>
      <c r="AE422" t="inlineStr">
        <is>
          <t>Cantidad máxima de emisiones marcada como objetivo para el régimen de comercio de derechos de emisión de la UE &lt;a href="/entry/result/933374/all" id="ENTRY_TO_ENTRY_CONVERTER" target="_blank"&gt;IATE:933374&lt;/a&gt; .</t>
        </is>
      </c>
      <c r="AF422" s="2" t="inlineStr">
        <is>
          <t>ELi HKSi piirmäär</t>
        </is>
      </c>
      <c r="AG422" s="2" t="inlineStr">
        <is>
          <t>3</t>
        </is>
      </c>
      <c r="AH422" s="2" t="inlineStr">
        <is>
          <t/>
        </is>
      </c>
      <c r="AI422" t="inlineStr">
        <is>
          <t/>
        </is>
      </c>
      <c r="AJ422" s="2" t="inlineStr">
        <is>
          <t>päästökauppajärjestelmän päästökatto</t>
        </is>
      </c>
      <c r="AK422" s="2" t="inlineStr">
        <is>
          <t>2</t>
        </is>
      </c>
      <c r="AL422" s="2" t="inlineStr">
        <is>
          <t/>
        </is>
      </c>
      <c r="AM422" t="inlineStr">
        <is>
          <t/>
        </is>
      </c>
      <c r="AN422" s="2" t="inlineStr">
        <is>
          <t>plafond SEQE|
plafond d’émissions du SEQE</t>
        </is>
      </c>
      <c r="AO422" s="2" t="inlineStr">
        <is>
          <t>2|
2</t>
        </is>
      </c>
      <c r="AP422" s="2" t="inlineStr">
        <is>
          <t xml:space="preserve">|
</t>
        </is>
      </c>
      <c r="AQ422" t="inlineStr">
        <is>
          <t/>
        </is>
      </c>
      <c r="AR422" s="2" t="inlineStr">
        <is>
          <t>caidhp|
caidhp ETS|
caidhp EU ETS|
caidhp astaíochtaí|
caidhp astaíochta ETS</t>
        </is>
      </c>
      <c r="AS422" s="2" t="inlineStr">
        <is>
          <t>3|
3|
3|
3|
3</t>
        </is>
      </c>
      <c r="AT422" s="2" t="inlineStr">
        <is>
          <t xml:space="preserve">|
|
|
|
</t>
        </is>
      </c>
      <c r="AU422" t="inlineStr">
        <is>
          <t/>
        </is>
      </c>
      <c r="AV422" s="2" t="inlineStr">
        <is>
          <t>gornja granica ETS-a EU-a</t>
        </is>
      </c>
      <c r="AW422" s="2" t="inlineStr">
        <is>
          <t>3</t>
        </is>
      </c>
      <c r="AX422" s="2" t="inlineStr">
        <is>
          <t/>
        </is>
      </c>
      <c r="AY422" t="inlineStr">
        <is>
          <t/>
        </is>
      </c>
      <c r="AZ422" s="2" t="inlineStr">
        <is>
          <t>ETS-határérték|
az EU kibocsátáskereskedelmi rendszere szerinti összkvóta</t>
        </is>
      </c>
      <c r="BA422" s="2" t="inlineStr">
        <is>
          <t>4|
4</t>
        </is>
      </c>
      <c r="BB422" s="2" t="inlineStr">
        <is>
          <t xml:space="preserve">|
</t>
        </is>
      </c>
      <c r="BC422" t="inlineStr">
        <is>
          <t>az EU kibocsátáskereskedelmi rendszerének (EU ETS, &lt;a href="/entry/result/933374/all" id="ENTRY_TO_ENTRY_CONVERTER" target="_blank"&gt;IATE:933374&lt;/a&gt; ) a hatálya alá tartozó erőművek, gyárak és egyéb létesítmények által kibocsátható üvegházhatású gázok összesített mennyisége</t>
        </is>
      </c>
      <c r="BD422" s="2" t="inlineStr">
        <is>
          <t>tetto del sistema ETS|
tetto del sistema ETS dell'UE|
massimale delle emissioni ETS</t>
        </is>
      </c>
      <c r="BE422" s="2" t="inlineStr">
        <is>
          <t>3|
3|
3</t>
        </is>
      </c>
      <c r="BF422" s="2" t="inlineStr">
        <is>
          <t xml:space="preserve">|
|
</t>
        </is>
      </c>
      <c r="BG422" t="inlineStr">
        <is>
          <t/>
        </is>
      </c>
      <c r="BH422" s="2" t="inlineStr">
        <is>
          <t>didžiausias apyvartinių taršos leidimų skaičius|
didžiausias ATL skaičius</t>
        </is>
      </c>
      <c r="BI422" s="2" t="inlineStr">
        <is>
          <t>3|
3</t>
        </is>
      </c>
      <c r="BJ422" s="2" t="inlineStr">
        <is>
          <t xml:space="preserve">|
</t>
        </is>
      </c>
      <c r="BK422" t="inlineStr">
        <is>
          <t>bendras išmetamų šiltnamio efektą sukeliančių dujų kiekis, kuris gali būti išmetamas jėgainių, gamyklų ir kitų stacionariųjų įrenginių, kuriems taikoma šiltnamio efektą sukeliančių dujų apyvartinių taršos leidimų prekybos sistema (&lt;a href="/entry/result/933374/all" id="ENTRY_TO_ENTRY_CONVERTER" target="_blank"&gt;IATE:933374&lt;/a&gt; )</t>
        </is>
      </c>
      <c r="BL422" s="2" t="inlineStr">
        <is>
          <t>ETS emisiju maksimālā robežvērtība</t>
        </is>
      </c>
      <c r="BM422" s="2" t="inlineStr">
        <is>
          <t>2</t>
        </is>
      </c>
      <c r="BN422" s="2" t="inlineStr">
        <is>
          <t/>
        </is>
      </c>
      <c r="BO422" t="inlineStr">
        <is>
          <t>kopējais spēkstaciju, fabriku vai citu rūpniecisko iekārtu radītais maksimālais siltumnīcefekta gāzu [ &lt;a href="/entry/result/835577/all" id="ENTRY_TO_ENTRY_CONVERTER" target="_blank"&gt;IATE:835577&lt;/a&gt; ] daudzums, kas pieļaujams saskaņā ar ES emisijas kvotu tirdzniecības sistēmu [ &lt;a href="/entry/result/933374/all" id="ENTRY_TO_ENTRY_CONVERTER" target="_blank"&gt;IATE:933374&lt;/a&gt; ]; 
&lt;br&gt; to mēra kvotās</t>
        </is>
      </c>
      <c r="BP422" s="2" t="inlineStr">
        <is>
          <t>limitu massimu|
limitu massimu tal-emissjonijiet tal-EU ETS</t>
        </is>
      </c>
      <c r="BQ422" s="2" t="inlineStr">
        <is>
          <t>3|
3</t>
        </is>
      </c>
      <c r="BR422" s="2" t="inlineStr">
        <is>
          <t xml:space="preserve">|
</t>
        </is>
      </c>
      <c r="BS422" t="inlineStr">
        <is>
          <t>volum globali ta' gassijiet b'effett ta' serra minn impjanti tal-enerġija, fabbriki u installazzjonijiet fissi oħrajn li jaqa' taħt l-iskema tal-UE għall-iskambju ta' kwoti tal-emissjonijiet (EU ETS) [ &lt;a href="/entry/result/933374/all" id="ENTRY_TO_ENTRY_CONVERTER" target="_blank"&gt;IATE:933374&lt;/a&gt; ]</t>
        </is>
      </c>
      <c r="BT422" s="2" t="inlineStr">
        <is>
          <t>ETS-plafond|
ETS-emissieplafond|
EU-ETS-plafond</t>
        </is>
      </c>
      <c r="BU422" s="2" t="inlineStr">
        <is>
          <t>3|
3|
3</t>
        </is>
      </c>
      <c r="BV422" s="2" t="inlineStr">
        <is>
          <t xml:space="preserve">|
|
</t>
        </is>
      </c>
      <c r="BW422" t="inlineStr">
        <is>
          <t>de totale hoeveelheid emissierechten voor de hele Europese Unie in het kader van de EU-regeling voor de emissiehandel (EU-ETS [ &lt;a href="/entry/result/933374/all" id="ENTRY_TO_ENTRY_CONVERTER" target="_blank"&gt;IATE:933374&lt;/a&gt; ])</t>
        </is>
      </c>
      <c r="BX422" s="2" t="inlineStr">
        <is>
          <t>pułap emisji w systemie EU ETS|
pułap|
pułap emisji</t>
        </is>
      </c>
      <c r="BY422" s="2" t="inlineStr">
        <is>
          <t>3|
3|
3</t>
        </is>
      </c>
      <c r="BZ422" s="2" t="inlineStr">
        <is>
          <t xml:space="preserve">|
|
</t>
        </is>
      </c>
      <c r="CA422" t="inlineStr">
        <is>
          <t>dopuszczalna wielkość emisji gazów cieplarnianych przyznana w ramach unijnego systemu handlu uprawnieniami do emisji (EU ETS)</t>
        </is>
      </c>
      <c r="CB422" s="2" t="inlineStr">
        <is>
          <t>limite máximo do CELE|
limite máximo de emissões do CELE</t>
        </is>
      </c>
      <c r="CC422" s="2" t="inlineStr">
        <is>
          <t>3|
3</t>
        </is>
      </c>
      <c r="CD422" s="2" t="inlineStr">
        <is>
          <t xml:space="preserve">|
</t>
        </is>
      </c>
      <c r="CE422" t="inlineStr">
        <is>
          <t>Número total máximo de licenças de emissão de &lt;a href="https://iate.europa.eu/entry/result/835577/en-pt" target="_blank"&gt;gases com efeito de estufa&lt;/a&gt; que podem ser atribuídas às empresas dos setores da energia, da indústria e da aviação abrangidas pelo &lt;a href="https://iate.europa.eu/entry/result/933374/pt" target="_blank"&gt;Sistema de Comércio de Licenças de Emissão da União Europeia&lt;/a&gt; (CELE), e que se traduz num correspondente volume total máximo de emissões, sendo que cada licença dá ao seu titular o direito de emitir uma tonelada de CO&lt;sub&gt;2&lt;/sub&gt; ou o volume equivalente de NO&lt;sub&gt;2&lt;/sub&gt; e de PFCs.</t>
        </is>
      </c>
      <c r="CF422" s="2" t="inlineStr">
        <is>
          <t>plafonul pentru emisii din cadrul ETS|
plafonul ETS</t>
        </is>
      </c>
      <c r="CG422" s="2" t="inlineStr">
        <is>
          <t>3|
3</t>
        </is>
      </c>
      <c r="CH422" s="2" t="inlineStr">
        <is>
          <t xml:space="preserve">|
</t>
        </is>
      </c>
      <c r="CI422" t="inlineStr">
        <is>
          <t>limita impusă la nivelul UE asupra volumului de gaze cu efect de seră emis de instalațiile cuprinse în EU ETS</t>
        </is>
      </c>
      <c r="CJ422" s="2" t="inlineStr">
        <is>
          <t>emisný strop v rámci ETS</t>
        </is>
      </c>
      <c r="CK422" s="2" t="inlineStr">
        <is>
          <t>2</t>
        </is>
      </c>
      <c r="CL422" s="2" t="inlineStr">
        <is>
          <t/>
        </is>
      </c>
      <c r="CM422" t="inlineStr">
        <is>
          <t>celkový objem skleníkových plynov, ktoré môžu vypúšťať elektrárne, továrne a ďalšie zariadenia, na ktoré sa vzťahuje systém EÚ na obchodovanie 
&lt;br&gt;s emisiami</t>
        </is>
      </c>
      <c r="CN422" s="2" t="inlineStr">
        <is>
          <t>mejna vrednost v ETS</t>
        </is>
      </c>
      <c r="CO422" s="2" t="inlineStr">
        <is>
          <t>3</t>
        </is>
      </c>
      <c r="CP422" s="2" t="inlineStr">
        <is>
          <t/>
        </is>
      </c>
      <c r="CQ422" t="inlineStr">
        <is>
          <t>največja dovoljena količina emisij, ki jo lahko v okolje izpustijo vsi udeleženci v ETS ( &lt;a href="/entry/result/933374/all" id="ENTRY_TO_ENTRY_CONVERTER" target="_blank"&gt;IATE:933374&lt;/a&gt; ); iz te količine so udeležencem dodeljene kvote in vsak udeleženec lahko kvote nato tudi kupuje oz. prodaja glede na svoje potrebe</t>
        </is>
      </c>
      <c r="CR422" s="2" t="inlineStr">
        <is>
          <t>utsläppstak för EU ETS|
utsläppstak för ETS</t>
        </is>
      </c>
      <c r="CS422" s="2" t="inlineStr">
        <is>
          <t>3|
3</t>
        </is>
      </c>
      <c r="CT422" s="2" t="inlineStr">
        <is>
          <t xml:space="preserve">|
</t>
        </is>
      </c>
      <c r="CU422" t="inlineStr">
        <is>
          <t/>
        </is>
      </c>
    </row>
    <row r="423">
      <c r="A423" s="1" t="str">
        <f>HYPERLINK("https://iate.europa.eu/entry/result/3546107/all", "3546107")</f>
        <v>3546107</v>
      </c>
      <c r="B423" t="inlineStr">
        <is>
          <t>ENVIRONMENT</t>
        </is>
      </c>
      <c r="C423" t="inlineStr">
        <is>
          <t>ENVIRONMENT|environmental policy|pollution control measures</t>
        </is>
      </c>
      <c r="D423" t="inlineStr">
        <is>
          <t/>
        </is>
      </c>
      <c r="E423" t="inlineStr">
        <is>
          <t/>
        </is>
      </c>
      <c r="F423" t="inlineStr">
        <is>
          <t/>
        </is>
      </c>
      <c r="G423" t="inlineStr">
        <is>
          <t/>
        </is>
      </c>
      <c r="H423" t="inlineStr">
        <is>
          <t/>
        </is>
      </c>
      <c r="I423" t="inlineStr">
        <is>
          <t/>
        </is>
      </c>
      <c r="J423" t="inlineStr">
        <is>
          <t/>
        </is>
      </c>
      <c r="K423" t="inlineStr">
        <is>
          <t/>
        </is>
      </c>
      <c r="L423" t="inlineStr">
        <is>
          <t/>
        </is>
      </c>
      <c r="M423" t="inlineStr">
        <is>
          <t/>
        </is>
      </c>
      <c r="N423" t="inlineStr">
        <is>
          <t/>
        </is>
      </c>
      <c r="O423" t="inlineStr">
        <is>
          <t/>
        </is>
      </c>
      <c r="P423" t="inlineStr">
        <is>
          <t/>
        </is>
      </c>
      <c r="Q423" t="inlineStr">
        <is>
          <t/>
        </is>
      </c>
      <c r="R423" t="inlineStr">
        <is>
          <t/>
        </is>
      </c>
      <c r="S423" t="inlineStr">
        <is>
          <t/>
        </is>
      </c>
      <c r="T423" t="inlineStr">
        <is>
          <t/>
        </is>
      </c>
      <c r="U423" t="inlineStr">
        <is>
          <t/>
        </is>
      </c>
      <c r="V423" t="inlineStr">
        <is>
          <t/>
        </is>
      </c>
      <c r="W423" t="inlineStr">
        <is>
          <t/>
        </is>
      </c>
      <c r="X423" s="2" t="inlineStr">
        <is>
          <t>GAINS model|
Greenhouse Gas - Air Pollution Interactions and Synergies|
Greenhouse Gas-Air Pollution Interactions and Synergies|
GAINS|
Greenhouse Gas and Air Pollution Interactions and Synergies|
GAINS Integrated Assessment Model</t>
        </is>
      </c>
      <c r="Y423" s="2" t="inlineStr">
        <is>
          <t>1|
3|
1|
3|
3|
3</t>
        </is>
      </c>
      <c r="Z423" s="2" t="inlineStr">
        <is>
          <t xml:space="preserve">|
|
|
|
|
</t>
        </is>
      </c>
      <c r="AA423" t="inlineStr">
        <is>
          <t>framework for the analysis of co-benefits reduction strategies from air pollution and greenhouse gas sources</t>
        </is>
      </c>
      <c r="AB423" t="inlineStr">
        <is>
          <t/>
        </is>
      </c>
      <c r="AC423" t="inlineStr">
        <is>
          <t/>
        </is>
      </c>
      <c r="AD423" t="inlineStr">
        <is>
          <t/>
        </is>
      </c>
      <c r="AE423" t="inlineStr">
        <is>
          <t/>
        </is>
      </c>
      <c r="AF423" s="2" t="inlineStr">
        <is>
          <t>GAINS|
GAINS mudel</t>
        </is>
      </c>
      <c r="AG423" s="2" t="inlineStr">
        <is>
          <t>3|
3</t>
        </is>
      </c>
      <c r="AH423" s="2" t="inlineStr">
        <is>
          <t xml:space="preserve">|
</t>
        </is>
      </c>
      <c r="AI423" t="inlineStr">
        <is>
          <t>mudel, mis algselt oli kasutusel õhusaaste mõju hindamiseks tervisele ja
ökosüsteemidele ja mida nüüd on laiendatud, et hinnata lühiajalist kliimamuutust CO2, CH4,
NOx, N2O, SO2, LOÜ, NH3, CO, F-gaaside ja eriti peente osakeste saasteainete mõjul</t>
        </is>
      </c>
      <c r="AJ423" s="2" t="inlineStr">
        <is>
          <t>GAINS</t>
        </is>
      </c>
      <c r="AK423" s="2" t="inlineStr">
        <is>
          <t>3</t>
        </is>
      </c>
      <c r="AL423" s="2" t="inlineStr">
        <is>
          <t/>
        </is>
      </c>
      <c r="AM423" t="inlineStr">
        <is>
          <t>kasvihuonekaasujen ja ilmansaasteiden vuorovaikutussuhteita ja synergistisiä vaikutuksia kuvaava malli</t>
        </is>
      </c>
      <c r="AN423" t="inlineStr">
        <is>
          <t/>
        </is>
      </c>
      <c r="AO423" t="inlineStr">
        <is>
          <t/>
        </is>
      </c>
      <c r="AP423" t="inlineStr">
        <is>
          <t/>
        </is>
      </c>
      <c r="AQ423" t="inlineStr">
        <is>
          <t/>
        </is>
      </c>
      <c r="AR423" s="2" t="inlineStr">
        <is>
          <t>Idirghníomhaíochtaí agus Sineirgí i dtaca le Gáis Ceaptha Teasa agus Aerthruailliú|
GAINS|
Samhail Mheasúnaithe Chomhtháite GAINS</t>
        </is>
      </c>
      <c r="AS423" s="2" t="inlineStr">
        <is>
          <t>3|
3|
3</t>
        </is>
      </c>
      <c r="AT423" s="2" t="inlineStr">
        <is>
          <t xml:space="preserve">|
|
</t>
        </is>
      </c>
      <c r="AU423" t="inlineStr">
        <is>
          <t/>
        </is>
      </c>
      <c r="AV423" t="inlineStr">
        <is>
          <t/>
        </is>
      </c>
      <c r="AW423" t="inlineStr">
        <is>
          <t/>
        </is>
      </c>
      <c r="AX423" t="inlineStr">
        <is>
          <t/>
        </is>
      </c>
      <c r="AY423" t="inlineStr">
        <is>
          <t/>
        </is>
      </c>
      <c r="AZ423" s="2" t="inlineStr">
        <is>
          <t>GAINS|
az üvegházhatású gázok és a légszennyezés közötti kölcsönhatások és szinergiák</t>
        </is>
      </c>
      <c r="BA423" s="2" t="inlineStr">
        <is>
          <t>3|
3</t>
        </is>
      </c>
      <c r="BB423" s="2" t="inlineStr">
        <is>
          <t xml:space="preserve">|
</t>
        </is>
      </c>
      <c r="BC423" t="inlineStr">
        <is>
          <t>integrált értékelési modell, amely a légszennyező anyagok és az üvegházhatású gázok kibocsátásának együtt történő csökkentésére irányuló stratégiákat elemzi</t>
        </is>
      </c>
      <c r="BD423" t="inlineStr">
        <is>
          <t/>
        </is>
      </c>
      <c r="BE423" t="inlineStr">
        <is>
          <t/>
        </is>
      </c>
      <c r="BF423" t="inlineStr">
        <is>
          <t/>
        </is>
      </c>
      <c r="BG423" t="inlineStr">
        <is>
          <t/>
        </is>
      </c>
      <c r="BH423" t="inlineStr">
        <is>
          <t/>
        </is>
      </c>
      <c r="BI423" t="inlineStr">
        <is>
          <t/>
        </is>
      </c>
      <c r="BJ423" t="inlineStr">
        <is>
          <t/>
        </is>
      </c>
      <c r="BK423" t="inlineStr">
        <is>
          <t/>
        </is>
      </c>
      <c r="BL423" t="inlineStr">
        <is>
          <t/>
        </is>
      </c>
      <c r="BM423" t="inlineStr">
        <is>
          <t/>
        </is>
      </c>
      <c r="BN423" t="inlineStr">
        <is>
          <t/>
        </is>
      </c>
      <c r="BO423" t="inlineStr">
        <is>
          <t/>
        </is>
      </c>
      <c r="BP423" t="inlineStr">
        <is>
          <t/>
        </is>
      </c>
      <c r="BQ423" t="inlineStr">
        <is>
          <t/>
        </is>
      </c>
      <c r="BR423" t="inlineStr">
        <is>
          <t/>
        </is>
      </c>
      <c r="BS423" t="inlineStr">
        <is>
          <t/>
        </is>
      </c>
      <c r="BT423" t="inlineStr">
        <is>
          <t/>
        </is>
      </c>
      <c r="BU423" t="inlineStr">
        <is>
          <t/>
        </is>
      </c>
      <c r="BV423" t="inlineStr">
        <is>
          <t/>
        </is>
      </c>
      <c r="BW423" t="inlineStr">
        <is>
          <t/>
        </is>
      </c>
      <c r="BX423" s="2" t="inlineStr">
        <is>
          <t>GAINS|
model informacji i symulacji w zakresie gazów cieplarnianych i zanieczyszczenia powietrza</t>
        </is>
      </c>
      <c r="BY423" s="2" t="inlineStr">
        <is>
          <t>3|
3</t>
        </is>
      </c>
      <c r="BZ423" s="2" t="inlineStr">
        <is>
          <t xml:space="preserve">|
</t>
        </is>
      </c>
      <c r="CA423" t="inlineStr">
        <is>
          <t>system do oceny strategii redukcji emisji wielu zanieczyszczeń powietrza i gazów cieplarnianych przy minimalizacji kosztów i ich szkodliwego wpływu na zdrowie ludzi, ekosysyemy i zmianę klimatu</t>
        </is>
      </c>
      <c r="CB423" s="2" t="inlineStr">
        <is>
          <t>modelo GAINS|
modelo de interações e sinergias da poluição por gás / ar dos gases com efeito de estufa</t>
        </is>
      </c>
      <c r="CC423" s="2" t="inlineStr">
        <is>
          <t>3|
3</t>
        </is>
      </c>
      <c r="CD423" s="2" t="inlineStr">
        <is>
          <t xml:space="preserve">|
</t>
        </is>
      </c>
      <c r="CE423" t="inlineStr">
        <is>
          <t>Modelo baseado na otimização que permite identificar combinações de políticas e medidas que podem alcançar as reduções das emissões exigidas ao menor custo, tendo em consideração o impacto das medidas no tocante a múltiplos poluentes e que avalia simultaneamente o impacto de políticas e medidas selecionadas na qualidade do ar, nas emissões de gases com efeito de estufa e no ambiente.</t>
        </is>
      </c>
      <c r="CF423" t="inlineStr">
        <is>
          <t/>
        </is>
      </c>
      <c r="CG423" t="inlineStr">
        <is>
          <t/>
        </is>
      </c>
      <c r="CH423" t="inlineStr">
        <is>
          <t/>
        </is>
      </c>
      <c r="CI423" t="inlineStr">
        <is>
          <t/>
        </is>
      </c>
      <c r="CJ423" t="inlineStr">
        <is>
          <t/>
        </is>
      </c>
      <c r="CK423" t="inlineStr">
        <is>
          <t/>
        </is>
      </c>
      <c r="CL423" t="inlineStr">
        <is>
          <t/>
        </is>
      </c>
      <c r="CM423" t="inlineStr">
        <is>
          <t/>
        </is>
      </c>
      <c r="CN423" s="2" t="inlineStr">
        <is>
          <t>interakcije in sinergije na področju toplogrednih plinov in onesnaževanja zraka|
model interakcij in sinergij na področju toplogrednih plinov in onesnaževanja zraka|
model GAINS</t>
        </is>
      </c>
      <c r="CO423" s="2" t="inlineStr">
        <is>
          <t>3|
3|
3</t>
        </is>
      </c>
      <c r="CP423" s="2" t="inlineStr">
        <is>
          <t xml:space="preserve">|
|
</t>
        </is>
      </c>
      <c r="CQ423" t="inlineStr">
        <is>
          <t/>
        </is>
      </c>
      <c r="CR423" t="inlineStr">
        <is>
          <t/>
        </is>
      </c>
      <c r="CS423" t="inlineStr">
        <is>
          <t/>
        </is>
      </c>
      <c r="CT423" t="inlineStr">
        <is>
          <t/>
        </is>
      </c>
      <c r="CU423" t="inlineStr">
        <is>
          <t/>
        </is>
      </c>
    </row>
    <row r="424">
      <c r="A424" s="1" t="str">
        <f>HYPERLINK("https://iate.europa.eu/entry/result/3581626/all", "3581626")</f>
        <v>3581626</v>
      </c>
      <c r="B424" t="inlineStr">
        <is>
          <t>ENERGY</t>
        </is>
      </c>
      <c r="C424" t="inlineStr">
        <is>
          <t>ENERGY|soft energy|soft energy|renewable energy</t>
        </is>
      </c>
      <c r="D424" t="inlineStr">
        <is>
          <t/>
        </is>
      </c>
      <c r="E424" t="inlineStr">
        <is>
          <t/>
        </is>
      </c>
      <c r="F424" t="inlineStr">
        <is>
          <t/>
        </is>
      </c>
      <c r="G424" t="inlineStr">
        <is>
          <t/>
        </is>
      </c>
      <c r="H424" t="inlineStr">
        <is>
          <t/>
        </is>
      </c>
      <c r="I424" t="inlineStr">
        <is>
          <t/>
        </is>
      </c>
      <c r="J424" t="inlineStr">
        <is>
          <t/>
        </is>
      </c>
      <c r="K424" t="inlineStr">
        <is>
          <t/>
        </is>
      </c>
      <c r="L424" t="inlineStr">
        <is>
          <t/>
        </is>
      </c>
      <c r="M424" t="inlineStr">
        <is>
          <t/>
        </is>
      </c>
      <c r="N424" t="inlineStr">
        <is>
          <t/>
        </is>
      </c>
      <c r="O424" t="inlineStr">
        <is>
          <t/>
        </is>
      </c>
      <c r="P424" t="inlineStr">
        <is>
          <t/>
        </is>
      </c>
      <c r="Q424" t="inlineStr">
        <is>
          <t/>
        </is>
      </c>
      <c r="R424" t="inlineStr">
        <is>
          <t/>
        </is>
      </c>
      <c r="S424" t="inlineStr">
        <is>
          <t/>
        </is>
      </c>
      <c r="T424" t="inlineStr">
        <is>
          <t/>
        </is>
      </c>
      <c r="U424" t="inlineStr">
        <is>
          <t/>
        </is>
      </c>
      <c r="V424" t="inlineStr">
        <is>
          <t/>
        </is>
      </c>
      <c r="W424" t="inlineStr">
        <is>
          <t/>
        </is>
      </c>
      <c r="X424" s="2" t="inlineStr">
        <is>
          <t>recycled carbon fuel</t>
        </is>
      </c>
      <c r="Y424" s="2" t="inlineStr">
        <is>
          <t>3</t>
        </is>
      </c>
      <c r="Z424" s="2" t="inlineStr">
        <is>
          <t/>
        </is>
      </c>
      <c r="AA424" t="inlineStr">
        <is>
          <t>liquid or gaseous fuel produced from liquid or solid waste 
streams of non-renewable origin which are not suitable for material 
recovery in accordance with Article 4 of Directive 2008/98/EC, or from 
waste processing gas and exhaust gas of non-renewable origin which are 
produced as an unavoidable and unintentional consequence of the 
production process in industrial installations</t>
        </is>
      </c>
      <c r="AB424" t="inlineStr">
        <is>
          <t/>
        </is>
      </c>
      <c r="AC424" t="inlineStr">
        <is>
          <t/>
        </is>
      </c>
      <c r="AD424" t="inlineStr">
        <is>
          <t/>
        </is>
      </c>
      <c r="AE424" t="inlineStr">
        <is>
          <t/>
        </is>
      </c>
      <c r="AF424" t="inlineStr">
        <is>
          <t/>
        </is>
      </c>
      <c r="AG424" t="inlineStr">
        <is>
          <t/>
        </is>
      </c>
      <c r="AH424" t="inlineStr">
        <is>
          <t/>
        </is>
      </c>
      <c r="AI424" t="inlineStr">
        <is>
          <t/>
        </is>
      </c>
      <c r="AJ424" t="inlineStr">
        <is>
          <t/>
        </is>
      </c>
      <c r="AK424" t="inlineStr">
        <is>
          <t/>
        </is>
      </c>
      <c r="AL424" t="inlineStr">
        <is>
          <t/>
        </is>
      </c>
      <c r="AM424" t="inlineStr">
        <is>
          <t/>
        </is>
      </c>
      <c r="AN424" t="inlineStr">
        <is>
          <t/>
        </is>
      </c>
      <c r="AO424" t="inlineStr">
        <is>
          <t/>
        </is>
      </c>
      <c r="AP424" t="inlineStr">
        <is>
          <t/>
        </is>
      </c>
      <c r="AQ424" t="inlineStr">
        <is>
          <t/>
        </is>
      </c>
      <c r="AR424" s="2" t="inlineStr">
        <is>
          <t>breosla carbóin athchúrsáilte</t>
        </is>
      </c>
      <c r="AS424" s="2" t="inlineStr">
        <is>
          <t>3</t>
        </is>
      </c>
      <c r="AT424" s="2" t="inlineStr">
        <is>
          <t/>
        </is>
      </c>
      <c r="AU424" t="inlineStr">
        <is>
          <t/>
        </is>
      </c>
      <c r="AV424" t="inlineStr">
        <is>
          <t/>
        </is>
      </c>
      <c r="AW424" t="inlineStr">
        <is>
          <t/>
        </is>
      </c>
      <c r="AX424" t="inlineStr">
        <is>
          <t/>
        </is>
      </c>
      <c r="AY424" t="inlineStr">
        <is>
          <t/>
        </is>
      </c>
      <c r="AZ424" s="2" t="inlineStr">
        <is>
          <t>széntartalom újrahasznosításával nyert üzemanyag</t>
        </is>
      </c>
      <c r="BA424" s="2" t="inlineStr">
        <is>
          <t>4</t>
        </is>
      </c>
      <c r="BB424" s="2" t="inlineStr">
        <is>
          <t/>
        </is>
      </c>
      <c r="BC424" t="inlineStr">
        <is>
          <t>meg nem újuló 
eredetű, a 2009/28/EK irányelv 4. cikkével összhangban történő 
hasznosításra nem alkalmas folyékony vagy szilárd hulladékáramokból, 
vagy meg nem újuló eredetű, ipari létesítmények gyártási folyamatainak 
elkerülhetetlen, nem szándékos következményeként kibocsátott 
hulladék-technológiai gázokból és égéstermékekből előállított folyékony 
és gáznemű üzemanyagok;</t>
        </is>
      </c>
      <c r="BD424" t="inlineStr">
        <is>
          <t/>
        </is>
      </c>
      <c r="BE424" t="inlineStr">
        <is>
          <t/>
        </is>
      </c>
      <c r="BF424" t="inlineStr">
        <is>
          <t/>
        </is>
      </c>
      <c r="BG424" t="inlineStr">
        <is>
          <t/>
        </is>
      </c>
      <c r="BH424" t="inlineStr">
        <is>
          <t/>
        </is>
      </c>
      <c r="BI424" t="inlineStr">
        <is>
          <t/>
        </is>
      </c>
      <c r="BJ424" t="inlineStr">
        <is>
          <t/>
        </is>
      </c>
      <c r="BK424" t="inlineStr">
        <is>
          <t/>
        </is>
      </c>
      <c r="BL424" s="2" t="inlineStr">
        <is>
          <t>reciklēta oglekļa degviela</t>
        </is>
      </c>
      <c r="BM424" s="2" t="inlineStr">
        <is>
          <t>2</t>
        </is>
      </c>
      <c r="BN424" s="2" t="inlineStr">
        <is>
          <t/>
        </is>
      </c>
      <c r="BO424" t="inlineStr">
        <is>
          <t/>
        </is>
      </c>
      <c r="BP424" t="inlineStr">
        <is>
          <t/>
        </is>
      </c>
      <c r="BQ424" t="inlineStr">
        <is>
          <t/>
        </is>
      </c>
      <c r="BR424" t="inlineStr">
        <is>
          <t/>
        </is>
      </c>
      <c r="BS424" t="inlineStr">
        <is>
          <t/>
        </is>
      </c>
      <c r="BT424" s="2" t="inlineStr">
        <is>
          <t>brandstof op basis van hergebruikte koolstof</t>
        </is>
      </c>
      <c r="BU424" s="2" t="inlineStr">
        <is>
          <t>3</t>
        </is>
      </c>
      <c r="BV424" s="2" t="inlineStr">
        <is>
          <t/>
        </is>
      </c>
      <c r="BW424" t="inlineStr">
        <is>
          <t>vloeibare en gasvormige brandstof die wordt geproduceerd uit vloeibare of vaste afvalstromen van niet-hernieuwbare oorsprong die niet geschikt zijn voor terugwinning van materialen of uit afvalverwerkings- en uitlaatgas van niet-hernieuwbare oorsprong die worden geproduceerd als een onvermijdelijk en onbedoeld gevolg van het productieproces in industriële installaties</t>
        </is>
      </c>
      <c r="BX424" s="2" t="inlineStr">
        <is>
          <t>pochodzące z recyklingu paliwo węglowe</t>
        </is>
      </c>
      <c r="BY424" s="2" t="inlineStr">
        <is>
          <t>3</t>
        </is>
      </c>
      <c r="BZ424" s="2" t="inlineStr">
        <is>
          <t/>
        </is>
      </c>
      <c r="CA424" t="inlineStr">
        <is>
          <t>paliwa ciekłe lub gazowe, które są produkowane z pochodzących ze źródeł 
nieodnawialnych ciekłych lub stałych strumieni odpadów nienadających się
 do odzyskiwania materiałów zgodnie z art. 4 dyrektywy 2008/98/WE lub 
z pochodzącego ze źródeł nieodnawialnych gazu odlotowego z procesów 
technologicznych i gazu spalinowego powstałych jako nieuniknione 
i niezamierzone następstwo procesu produkcyjnego w instalacjach 
przemysłowych</t>
        </is>
      </c>
      <c r="CB424" s="2" t="inlineStr">
        <is>
          <t>combustível de carbono reciclado</t>
        </is>
      </c>
      <c r="CC424" s="2" t="inlineStr">
        <is>
          <t>3</t>
        </is>
      </c>
      <c r="CD424" s="2" t="inlineStr">
        <is>
          <t/>
        </is>
      </c>
      <c r="CE424" t="inlineStr">
        <is>
          <t>Combustível líquido ou gasoso produzido a partir de fluxos de resíduos líquidos ou sólidos de origem não renovável não adequados à valorização de materiais, ou a partir de gases do tratamento de resíduos e de gases de escape de origem não renovável produzidos como consequência inevitável e não intencional do processo de produção em instalações industriais.</t>
        </is>
      </c>
      <c r="CF424" t="inlineStr">
        <is>
          <t/>
        </is>
      </c>
      <c r="CG424" t="inlineStr">
        <is>
          <t/>
        </is>
      </c>
      <c r="CH424" t="inlineStr">
        <is>
          <t/>
        </is>
      </c>
      <c r="CI424" t="inlineStr">
        <is>
          <t/>
        </is>
      </c>
      <c r="CJ424" t="inlineStr">
        <is>
          <t/>
        </is>
      </c>
      <c r="CK424" t="inlineStr">
        <is>
          <t/>
        </is>
      </c>
      <c r="CL424" t="inlineStr">
        <is>
          <t/>
        </is>
      </c>
      <c r="CM424" t="inlineStr">
        <is>
          <t/>
        </is>
      </c>
      <c r="CN424" s="2" t="inlineStr">
        <is>
          <t>reciklirano ogljično gorivo</t>
        </is>
      </c>
      <c r="CO424" s="2" t="inlineStr">
        <is>
          <t>3</t>
        </is>
      </c>
      <c r="CP424" s="2" t="inlineStr">
        <is>
          <t/>
        </is>
      </c>
      <c r="CQ424" t="inlineStr">
        <is>
          <t>tekoča in plinasta goriva, ki se proizvajajo iz tokov tekočih ali trdnih odpadkov neobnovljivega izvora, ki niso primerni za snovno predelavo v skladu s členom 4 Direktive 2008/98/ES, ali iz plina iz predelave odpadkov in izpušnega plina neobnovljivega izvora, ki se proizvaja kot neizogibna in nenamerna posledica proizvodnega procesa v industrijskih obratih</t>
        </is>
      </c>
      <c r="CR424" s="2" t="inlineStr">
        <is>
          <t>återvunna kolbaserade bränslen</t>
        </is>
      </c>
      <c r="CS424" s="2" t="inlineStr">
        <is>
          <t>3</t>
        </is>
      </c>
      <c r="CT424" s="2" t="inlineStr">
        <is>
          <t/>
        </is>
      </c>
      <c r="CU424" t="inlineStr">
        <is>
          <t>flytande och gasformiga bränslen som produceras från flöden av flytande eller fast avfall av icke-förnybart ursprung som inte lämpar sig för materialåtervinning i enlighet med artikel 4 i direktiv 2008/98/EG eller från gaser från avfallshantering och avgaser av icke-förnybart ursprung som framställs som en oundviklig och oavsiktlig följd av produktionsprocessen i industrianläggningar</t>
        </is>
      </c>
    </row>
    <row r="425">
      <c r="A425" s="1" t="str">
        <f>HYPERLINK("https://iate.europa.eu/entry/result/389187/all", "389187")</f>
        <v>389187</v>
      </c>
      <c r="B425" t="inlineStr">
        <is>
          <t>POLITICS;FINANCE</t>
        </is>
      </c>
      <c r="C425" t="inlineStr">
        <is>
          <t>POLITICS|executive power and public service|public administration|public policy;FINANCE|taxation|fiscal policy|distribution of the tax burden</t>
        </is>
      </c>
      <c r="D425" t="inlineStr">
        <is>
          <t/>
        </is>
      </c>
      <c r="E425" t="inlineStr">
        <is>
          <t/>
        </is>
      </c>
      <c r="F425" t="inlineStr">
        <is>
          <t/>
        </is>
      </c>
      <c r="G425" t="inlineStr">
        <is>
          <t/>
        </is>
      </c>
      <c r="H425" t="inlineStr">
        <is>
          <t/>
        </is>
      </c>
      <c r="I425" t="inlineStr">
        <is>
          <t/>
        </is>
      </c>
      <c r="J425" t="inlineStr">
        <is>
          <t/>
        </is>
      </c>
      <c r="K425" t="inlineStr">
        <is>
          <t/>
        </is>
      </c>
      <c r="L425" s="2" t="inlineStr">
        <is>
          <t>fordelingseffekt|
fordelingsvirkning</t>
        </is>
      </c>
      <c r="M425" s="2" t="inlineStr">
        <is>
          <t>4|
3</t>
        </is>
      </c>
      <c r="N425" s="2" t="inlineStr">
        <is>
          <t xml:space="preserve">|
</t>
        </is>
      </c>
      <c r="O425" t="inlineStr">
        <is>
          <t/>
        </is>
      </c>
      <c r="P425" s="2" t="inlineStr">
        <is>
          <t>Verteilungseffekt|
Verteilungswirkung</t>
        </is>
      </c>
      <c r="Q425" s="2" t="inlineStr">
        <is>
          <t>3|
3</t>
        </is>
      </c>
      <c r="R425" s="2" t="inlineStr">
        <is>
          <t xml:space="preserve">|
</t>
        </is>
      </c>
      <c r="S425" t="inlineStr">
        <is>
          <t>Auswirkung einer (steuer)politischen Maßnahme, des techn. Fortschritts oder anderer Faktoren auf die Einkommensverteilung in einer Volkswirtschaft</t>
        </is>
      </c>
      <c r="T425" s="2" t="inlineStr">
        <is>
          <t>επίπτωση στην κατανομή</t>
        </is>
      </c>
      <c r="U425" s="2" t="inlineStr">
        <is>
          <t>3</t>
        </is>
      </c>
      <c r="V425" s="2" t="inlineStr">
        <is>
          <t/>
        </is>
      </c>
      <c r="W425" t="inlineStr">
        <is>
          <t/>
        </is>
      </c>
      <c r="X425" s="2" t="inlineStr">
        <is>
          <t>distributional effect|
distributional impact|
distributional burden|
distributive effect</t>
        </is>
      </c>
      <c r="Y425" s="2" t="inlineStr">
        <is>
          <t>3|
3|
1|
1</t>
        </is>
      </c>
      <c r="Z425" s="2" t="inlineStr">
        <is>
          <t xml:space="preserve">|
|
|
</t>
        </is>
      </c>
      <c r="AA425" t="inlineStr">
        <is>
          <t>effect of policy measures (including taxation) across the income distribution of the population</t>
        </is>
      </c>
      <c r="AB425" s="2" t="inlineStr">
        <is>
          <t>efecto sobre la distribución|
efecto distributivo</t>
        </is>
      </c>
      <c r="AC425" s="2" t="inlineStr">
        <is>
          <t>3|
3</t>
        </is>
      </c>
      <c r="AD425" s="2" t="inlineStr">
        <is>
          <t xml:space="preserve">|
</t>
        </is>
      </c>
      <c r="AE425" t="inlineStr">
        <is>
          <t>Repercusiones económicas positivas y negativas [asimétricas] de una política para los diversos agentes interesados.</t>
        </is>
      </c>
      <c r="AF425" t="inlineStr">
        <is>
          <t/>
        </is>
      </c>
      <c r="AG425" t="inlineStr">
        <is>
          <t/>
        </is>
      </c>
      <c r="AH425" t="inlineStr">
        <is>
          <t/>
        </is>
      </c>
      <c r="AI425" t="inlineStr">
        <is>
          <t/>
        </is>
      </c>
      <c r="AJ425" s="2" t="inlineStr">
        <is>
          <t>tulonjakovaikutus|
jakaumavaikutus</t>
        </is>
      </c>
      <c r="AK425" s="2" t="inlineStr">
        <is>
          <t>3|
3</t>
        </is>
      </c>
      <c r="AL425" s="2" t="inlineStr">
        <is>
          <t xml:space="preserve">|
</t>
        </is>
      </c>
      <c r="AM425" t="inlineStr">
        <is>
          <t/>
        </is>
      </c>
      <c r="AN425" s="2" t="inlineStr">
        <is>
          <t>effet distributif|
effet sur la répartition|
effet de répartition</t>
        </is>
      </c>
      <c r="AO425" s="2" t="inlineStr">
        <is>
          <t>3|
1|
1</t>
        </is>
      </c>
      <c r="AP425" s="2" t="inlineStr">
        <is>
          <t xml:space="preserve">admitted|
|
</t>
        </is>
      </c>
      <c r="AQ425" t="inlineStr">
        <is>
          <t/>
        </is>
      </c>
      <c r="AR425" s="2" t="inlineStr">
        <is>
          <t>éifeacht dáileacháin</t>
        </is>
      </c>
      <c r="AS425" s="2" t="inlineStr">
        <is>
          <t>3</t>
        </is>
      </c>
      <c r="AT425" s="2" t="inlineStr">
        <is>
          <t/>
        </is>
      </c>
      <c r="AU425" t="inlineStr">
        <is>
          <t/>
        </is>
      </c>
      <c r="AV425" t="inlineStr">
        <is>
          <t/>
        </is>
      </c>
      <c r="AW425" t="inlineStr">
        <is>
          <t/>
        </is>
      </c>
      <c r="AX425" t="inlineStr">
        <is>
          <t/>
        </is>
      </c>
      <c r="AY425" t="inlineStr">
        <is>
          <t/>
        </is>
      </c>
      <c r="AZ425" s="2" t="inlineStr">
        <is>
          <t>elosztási hatás</t>
        </is>
      </c>
      <c r="BA425" s="2" t="inlineStr">
        <is>
          <t>4</t>
        </is>
      </c>
      <c r="BB425" s="2" t="inlineStr">
        <is>
          <t/>
        </is>
      </c>
      <c r="BC425" t="inlineStr">
        <is>
          <t>adott szakpolitikai intézkedések vagy makrogazdasági folyamatok által a jövedelemnek a lakosság körében való megoszlására gyakorolt hatás</t>
        </is>
      </c>
      <c r="BD425" t="inlineStr">
        <is>
          <t/>
        </is>
      </c>
      <c r="BE425" t="inlineStr">
        <is>
          <t/>
        </is>
      </c>
      <c r="BF425" t="inlineStr">
        <is>
          <t/>
        </is>
      </c>
      <c r="BG425" t="inlineStr">
        <is>
          <t/>
        </is>
      </c>
      <c r="BH425" s="2" t="inlineStr">
        <is>
          <t>poveikis pasiskirstymui|
poveikis pajamų pasiskirstymui</t>
        </is>
      </c>
      <c r="BI425" s="2" t="inlineStr">
        <is>
          <t>3|
3</t>
        </is>
      </c>
      <c r="BJ425" s="2" t="inlineStr">
        <is>
          <t xml:space="preserve">|
</t>
        </is>
      </c>
      <c r="BK425" t="inlineStr">
        <is>
          <t/>
        </is>
      </c>
      <c r="BL425" s="2" t="inlineStr">
        <is>
          <t>sadales ietekmējums|
distributīva ietekme</t>
        </is>
      </c>
      <c r="BM425" s="2" t="inlineStr">
        <is>
          <t>2|
2</t>
        </is>
      </c>
      <c r="BN425" s="2" t="inlineStr">
        <is>
          <t xml:space="preserve">|
</t>
        </is>
      </c>
      <c r="BO425" t="inlineStr">
        <is>
          <t/>
        </is>
      </c>
      <c r="BP425" s="2" t="inlineStr">
        <is>
          <t>effett distributtiv</t>
        </is>
      </c>
      <c r="BQ425" s="2" t="inlineStr">
        <is>
          <t>3</t>
        </is>
      </c>
      <c r="BR425" s="2" t="inlineStr">
        <is>
          <t/>
        </is>
      </c>
      <c r="BS425" t="inlineStr">
        <is>
          <t/>
        </is>
      </c>
      <c r="BT425" t="inlineStr">
        <is>
          <t/>
        </is>
      </c>
      <c r="BU425" t="inlineStr">
        <is>
          <t/>
        </is>
      </c>
      <c r="BV425" t="inlineStr">
        <is>
          <t/>
        </is>
      </c>
      <c r="BW425" t="inlineStr">
        <is>
          <t/>
        </is>
      </c>
      <c r="BX425" s="2" t="inlineStr">
        <is>
          <t>efekt dystrybucyjny</t>
        </is>
      </c>
      <c r="BY425" s="2" t="inlineStr">
        <is>
          <t>3</t>
        </is>
      </c>
      <c r="BZ425" s="2" t="inlineStr">
        <is>
          <t/>
        </is>
      </c>
      <c r="CA425" t="inlineStr">
        <is>
          <t>skutki nierównomiernego rozdzielenia pomiędzy różne grupy zysków i kosztów wdrażania instrumentów polityki w danej dziedzinie (w związku z czym niektórzy obywatele tracą)</t>
        </is>
      </c>
      <c r="CB425" s="2" t="inlineStr">
        <is>
          <t>efeito distributivo|
impacto distributivo</t>
        </is>
      </c>
      <c r="CC425" s="2" t="inlineStr">
        <is>
          <t>3|
3</t>
        </is>
      </c>
      <c r="CD425" s="2" t="inlineStr">
        <is>
          <t xml:space="preserve">|
</t>
        </is>
      </c>
      <c r="CE425" t="inlineStr">
        <is>
          <t>Efeito das medidas políticas (incluindo a tributação) na distribuição do rendimento da população.</t>
        </is>
      </c>
      <c r="CF425" t="inlineStr">
        <is>
          <t/>
        </is>
      </c>
      <c r="CG425" t="inlineStr">
        <is>
          <t/>
        </is>
      </c>
      <c r="CH425" t="inlineStr">
        <is>
          <t/>
        </is>
      </c>
      <c r="CI425" t="inlineStr">
        <is>
          <t/>
        </is>
      </c>
      <c r="CJ425" t="inlineStr">
        <is>
          <t/>
        </is>
      </c>
      <c r="CK425" t="inlineStr">
        <is>
          <t/>
        </is>
      </c>
      <c r="CL425" t="inlineStr">
        <is>
          <t/>
        </is>
      </c>
      <c r="CM425" t="inlineStr">
        <is>
          <t/>
        </is>
      </c>
      <c r="CN425" s="2" t="inlineStr">
        <is>
          <t>distribucijski učinek</t>
        </is>
      </c>
      <c r="CO425" s="2" t="inlineStr">
        <is>
          <t>2</t>
        </is>
      </c>
      <c r="CP425" s="2" t="inlineStr">
        <is>
          <t/>
        </is>
      </c>
      <c r="CQ425" t="inlineStr">
        <is>
          <t/>
        </is>
      </c>
      <c r="CR425" s="2" t="inlineStr">
        <is>
          <t>fördelningseffekt</t>
        </is>
      </c>
      <c r="CS425" s="2" t="inlineStr">
        <is>
          <t>3</t>
        </is>
      </c>
      <c r="CT425" s="2" t="inlineStr">
        <is>
          <t/>
        </is>
      </c>
      <c r="CU425" t="inlineStr">
        <is>
          <t/>
        </is>
      </c>
    </row>
    <row r="426">
      <c r="A426" s="1" t="str">
        <f>HYPERLINK("https://iate.europa.eu/entry/result/3599861/all", "3599861")</f>
        <v>3599861</v>
      </c>
      <c r="B426" t="inlineStr">
        <is>
          <t>TRANSPORT;ENERGY;EUROPEAN UNION</t>
        </is>
      </c>
      <c r="C426" t="inlineStr">
        <is>
          <t>TRANSPORT|transport policy|transport policy;ENERGY|energy policy|energy policy;EUROPEAN UNION|EU finance</t>
        </is>
      </c>
      <c r="D426" s="2" t="inlineStr">
        <is>
          <t>действия в подкрепа на програма</t>
        </is>
      </c>
      <c r="E426" s="2" t="inlineStr">
        <is>
          <t>3</t>
        </is>
      </c>
      <c r="F426" s="2" t="inlineStr">
        <is>
          <t/>
        </is>
      </c>
      <c r="G426" t="inlineStr">
        <is>
          <t/>
        </is>
      </c>
      <c r="H426" s="2" t="inlineStr">
        <is>
          <t>podpůrné opatření programu</t>
        </is>
      </c>
      <c r="I426" s="2" t="inlineStr">
        <is>
          <t>3</t>
        </is>
      </c>
      <c r="J426" s="2" t="inlineStr">
        <is>
          <t/>
        </is>
      </c>
      <c r="K426" t="inlineStr">
        <is>
          <t>doprovodné opatření nezbytné pro provádění &lt;a href="https://iate.europa.eu/entry/result/3536351/en" target="_blank"&gt;Nástroje pro propojejí Evropy&lt;/a&gt;</t>
        </is>
      </c>
      <c r="L426" s="2" t="inlineStr">
        <is>
          <t>programstøtteaktion</t>
        </is>
      </c>
      <c r="M426" s="2" t="inlineStr">
        <is>
          <t>3</t>
        </is>
      </c>
      <c r="N426" s="2" t="inlineStr">
        <is>
          <t/>
        </is>
      </c>
      <c r="O426" t="inlineStr">
        <is>
          <t>ledsageforanstaltning, der er nødvendig for at gennemføre &lt;a href="https://iate.europa.eu/entry/result/3536351/da" target="_blank"&gt;Connecting Europe-faciliteten (CEF)&lt;/a&gt; og de individuelle sektorspecifikke retningslinjer,
såsom tjenesteydelser, navnlig ydelse af teknisk bistand, herunder med henblik
på anvendelse af finansielle instrumenter, samt forberedende undersøgelser,
gennemførlighedsundersøgelser, koordinerings- og overvågningsaktiviteter,
høring af interessenter, kontrol-, revisions- og evalueringsaktiviteter af
direkte betydning for forvaltningen af CEF og målopfyldelsen</t>
        </is>
      </c>
      <c r="P426" s="2" t="inlineStr">
        <is>
          <t>programmunterstützende Maßnahme</t>
        </is>
      </c>
      <c r="Q426" s="2" t="inlineStr">
        <is>
          <t>3</t>
        </is>
      </c>
      <c r="R426" s="2" t="inlineStr">
        <is>
          <t/>
        </is>
      </c>
      <c r="S426" t="inlineStr">
        <is>
          <t>zur Durchführung der &lt;a href="https://iate.europa.eu/entry/result/3536351/all" target="_blank"&gt;Fazilität „Connecting Europe“&lt;/a&gt; (CEF) und zur Durchführung der einzelnen sektorspezifischen Leitlinien erforderliche Begleitmaßnahme, wie Dienstleistungen, insbesondere die Bereitstellung von technischer Unterstützung, auch für die Inanspruchnahme von Finanzierungsinstrumenten, sowie Tätigkeiten der Vorbereitung, der Durchführbarkeit, der Koordinierung, der Überwachung, der Anhörung der Betroffenen, der Kontrolle, des Audits und der Bewertung, die unmittelbar zur Verwaltung der CEF und zur Erreichung ihrer Ziele erforderlich sind</t>
        </is>
      </c>
      <c r="T426" s="2" t="inlineStr">
        <is>
          <t>υποστηρικτική δράση προγράμματος</t>
        </is>
      </c>
      <c r="U426" s="2" t="inlineStr">
        <is>
          <t>3</t>
        </is>
      </c>
      <c r="V426" s="2" t="inlineStr">
        <is>
          <t/>
        </is>
      </c>
      <c r="W426" t="inlineStr">
        <is>
          <t>συνοδευτικά μέτρα, τα οποία είναι αναγκαία για την εφαρμογή του &lt;a href="https://iate.europa.eu/entry/result/3536351/en-el" target="_blank"&gt;μηχανισμού «Συνδέοντας την Ευρώπη»&lt;/a&gt; και για την εφαρμογή των εξειδικευμένων ανά τομέα κατευθυντήριων γραμμών, όπως υπηρεσίες, ιδίως η παροχή τεχνικής βοήθειας, συμπεριλαμβανομένης της χρήσης χρηματοδοτικών μέσων, καθώς και δραστηριότητες προπαρασκευής, σκοπιμότητας, συντονισμού, παρακολούθησης, διαβούλευσης με τους ενδιαφερόμενους φορείς, ελέγχου, οικονομικού ελέγχου και αξιολόγησης, οι οποίες απαιτούνται άμεσα για τη διαχείριση του μηχανισμού και την επίτευξη των στόχων του</t>
        </is>
      </c>
      <c r="X426" s="2" t="inlineStr">
        <is>
          <t>PSA|
CEF Programme Support Action|
programme support action</t>
        </is>
      </c>
      <c r="Y426" s="2" t="inlineStr">
        <is>
          <t>3|
1|
3</t>
        </is>
      </c>
      <c r="Z426" s="2" t="inlineStr">
        <is>
          <t xml:space="preserve">|
|
</t>
        </is>
      </c>
      <c r="AA426" t="inlineStr">
        <is>
          <t>accompanying measures necessary for the implementation of the &lt;a href="https://iate.europa.eu/entry/result/3536351/en" target="_blank"&gt;Connecting Europe Facility&lt;/a&gt; (CEF) and the implementation of the individual sector-specific guidelines, such as services, in particular the provision of technical assistance, including for the use of financial instruments, as well as preparatory, feasibility, coordination, monitoring, stakeholder consultation, control, audit and evaluation activities which are required directly for the management of the CEF and the achievement of its objectives</t>
        </is>
      </c>
      <c r="AB426" s="2" t="inlineStr">
        <is>
          <t>actuación de apoyo a programas|
acción de apoyo al programa</t>
        </is>
      </c>
      <c r="AC426" s="2" t="inlineStr">
        <is>
          <t>3|
3</t>
        </is>
      </c>
      <c r="AD426" s="2" t="inlineStr">
        <is>
          <t xml:space="preserve">|
</t>
        </is>
      </c>
      <c r="AE426" t="inlineStr">
        <is>
          <t>En el ámbito del MCE, todas las medidas de acompañamiento necesarias 
para su ejecución y la aplicación de las orientaciones específicas para 
el sector de que se trate, como los servicios (en especial la prestación
 de asistencia técnica, inclusive para la utilización de los 
instrumentos financieros), así como las actividades preparatorias, de 
viabilidad, de coordinación, de seguimiento, de consulta a las partes 
interesadas, de control, auditoría y evaluación que resulten 
directamente necesarias para la gestión del MCE y el logro de sus 
objetivos</t>
        </is>
      </c>
      <c r="AF426" s="2" t="inlineStr">
        <is>
          <t>programmi rakendamist toetavad meetmed</t>
        </is>
      </c>
      <c r="AG426" s="2" t="inlineStr">
        <is>
          <t>3</t>
        </is>
      </c>
      <c r="AH426" s="2" t="inlineStr">
        <is>
          <t/>
        </is>
      </c>
      <c r="AI426" t="inlineStr">
        <is>
          <t>&lt;i&gt;Euroopa ühendamise rahastu&lt;/i&gt; &lt;a href="/entry/result/3536351/all" id="ENTRY_TO_ENTRY_CONVERTER" target="_blank"&gt;IATE:3536351&lt;/a&gt; tasandil kõik kaasnevad meetmed, mis on vajalikud selle programmi ja sektorispetsiifiliste suuniste rakendamiseks, eelkõige tehnilise abi osutamine, sh rahastamisvahendite kasutamiseks antav tehniline abi, samuti ettevalmistus-, teostatavus-, koordineerimis-, järelevalve-, huvitatud pooltega konsulteerimise, kontrolli-, auditeerimis- ja hindamistegevus, mis on otseselt vajalik rahastu juhtimiseks ja selle eesmärkide saavutamiseks</t>
        </is>
      </c>
      <c r="AJ426" s="2" t="inlineStr">
        <is>
          <t>ohjelman tukitoimet</t>
        </is>
      </c>
      <c r="AK426" s="2" t="inlineStr">
        <is>
          <t>3</t>
        </is>
      </c>
      <c r="AL426" s="2" t="inlineStr">
        <is>
          <t/>
        </is>
      </c>
      <c r="AM426" t="inlineStr">
        <is>
          <t>kaikki Verkkojen Eurooppa-välineen tasolla toteutettavat liitännäistoimenpiteet, joita sen täytäntöönpano ja yksittäisten alakohtaisten suuntaviivojen täytäntöönpano edellyttävät</t>
        </is>
      </c>
      <c r="AN426" s="2" t="inlineStr">
        <is>
          <t>action de soutien du programme</t>
        </is>
      </c>
      <c r="AO426" s="2" t="inlineStr">
        <is>
          <t>3</t>
        </is>
      </c>
      <c r="AP426" s="2" t="inlineStr">
        <is>
          <t/>
        </is>
      </c>
      <c r="AQ426" t="inlineStr">
        <is>
          <t>mesure d'accompagnement nécessaire à la mise en œuvre du MIE et des orientations spécifiques à chaque secteur, notamment l'assistance technique, y compris pour l'utilisation
 d'instruments financiers, ainsi que les activités de préparation, de 
faisabilité, de coordination, de suivi, de consultation des acteurs 
intéressés, de contrôle, d'audit et d'évaluation qui sont directement 
nécessaires à la gestion du MIE et à la réalisation de ses objectifs</t>
        </is>
      </c>
      <c r="AR426" s="2" t="inlineStr">
        <is>
          <t>gníomhaíocht tacaíochta cláir</t>
        </is>
      </c>
      <c r="AS426" s="2" t="inlineStr">
        <is>
          <t>3</t>
        </is>
      </c>
      <c r="AT426" s="2" t="inlineStr">
        <is>
          <t/>
        </is>
      </c>
      <c r="AU426" t="inlineStr">
        <is>
          <t>na bearta tionlacain uile is gá, ar leibhéal SCE, chun an clár a chur chun feidhme agus chun treoirlínte aonair a bhaineann go sonrach le hearnáil ar leith a chur chun feidhme, amhail seirbhísí (go háirithe cúnamh teicniúil a sholáthar, lena n-áirítear chun leas a bhaint as ionstraimí airgeadais), chomh maith le gníomhaíochtaí ullmhúcháin, féidearthachta, comhordaithe, faireacháin, comhairliúcháin le geallsealbhóirí, rialaithe, iniúchóireachta agus meastóireachta a bhfuil gá díreach leo chun SCE a bhainistiú agus a cuid cuspóirí a bhaint amach</t>
        </is>
      </c>
      <c r="AV426" s="2" t="inlineStr">
        <is>
          <t>mjera za potporu programa</t>
        </is>
      </c>
      <c r="AW426" s="2" t="inlineStr">
        <is>
          <t>3</t>
        </is>
      </c>
      <c r="AX426" s="2" t="inlineStr">
        <is>
          <t/>
        </is>
      </c>
      <c r="AY426" t="inlineStr">
        <is>
          <t>na razini Instrumenta za povezivanje Europe (CEF), sve popratne mjere nužne za njegovu provedbu i provedbu smjernica prilagođenih pojedinom sektoru, kao što su usluge, posebno pružanje tehničke pomoći, uključujući upotrebu financijskih instrumenata, kao i aktivnosti pripreme, izvedivosti, usklađivanja, nadzora, savjetovanja dionika, kontrole, revizije i ocjenjivanja koje su neposredno potrebne za upravljanje CEF-om te postizanje njegovih ciljeva</t>
        </is>
      </c>
      <c r="AZ426" s="2" t="inlineStr">
        <is>
          <t>programtámogató tevékenység</t>
        </is>
      </c>
      <c r="BA426" s="2" t="inlineStr">
        <is>
          <t>3</t>
        </is>
      </c>
      <c r="BB426" s="2" t="inlineStr">
        <is>
          <t/>
        </is>
      </c>
      <c r="BC426" t="inlineStr">
        <is>
          <t>a CEF szintjén annak végrehajtásához és az egyedi ágazatspecifikus 
iránymutatások végrehajtásához szükséges összes kísérő intézkedés, mint 
például szolgáltatások, főleg technikai segítségnyújtás, többek között a
 pénzügyi eszközök felhasználásához kapcsolódóan, valamint előkészítési,
 megvalósíthatósági, koordinációs, monitoring, az érdekelt felekkel való
 konzultációra irányuló, ellenőrzési, auditálási és értékelési 
tevékenységek, amelyek közvetlenül az EHE irányításához és célkitűzései 
megvalósításához szükségesek</t>
        </is>
      </c>
      <c r="BD426" s="2" t="inlineStr">
        <is>
          <t>azione di sostegno al programma</t>
        </is>
      </c>
      <c r="BE426" s="2" t="inlineStr">
        <is>
          <t>3</t>
        </is>
      </c>
      <c r="BF426" s="2" t="inlineStr">
        <is>
          <t/>
        </is>
      </c>
      <c r="BG426" t="inlineStr">
        <is>
          <t>misura di accompagnamento necessaria per l'attuazione del &lt;a href="https://iate.europa.eu/entry/slideshow/1630569807232/3536351/en-it" target="_blank"&gt;meccanismo per collegare l'Europa (MCE)&lt;/a&gt; e per l'applicazione dei singoli orientamenti settoriali specifici, quali servizi, in particolare la fornitura di assistenza tecnica, anche per l'utilizzo di strumenti finanziari, nonché attività di preparazione, valutazione della fattibilità, coordinamento, monitoraggio, consultazione delle parti interessate, attività di controllo, verifica e valutazione, che sono direttamente necessarie per la gestione dell'MCE e la realizzazione dei suoi obiettivi</t>
        </is>
      </c>
      <c r="BH426" s="2" t="inlineStr">
        <is>
          <t>pagalbinis programos veiksmas</t>
        </is>
      </c>
      <c r="BI426" s="2" t="inlineStr">
        <is>
          <t>3</t>
        </is>
      </c>
      <c r="BJ426" s="2" t="inlineStr">
        <is>
          <t/>
        </is>
      </c>
      <c r="BK426" t="inlineStr">
        <is>
          <t>Europos infrastruktūros tinklų priemonės (EITP) lygiu bet kuri lydimoji priemonė, būtina EITP įgyvendinti ir atskiroms konkretiems sektoriams skirtoms gairėms įgyvendinti, kaip antai paslaugos, visų pirma techninės pagalbos teikimas, įskaitant finansinių priemonių naudojimo pagalbą, taip pat parengiamoji, įgyvendinamumo, koordinavimo, stebėsenos, konsultacijų su suinteresuotaisiais subjektais, kontrolės, audito ir vertinimo veikla, tiesiogiai reikalinga EITP valdyti ir jos tikslams pasiekti</t>
        </is>
      </c>
      <c r="BL426" s="2" t="inlineStr">
        <is>
          <t>programmas atbalsta darbība</t>
        </is>
      </c>
      <c r="BM426" s="2" t="inlineStr">
        <is>
          <t>3</t>
        </is>
      </c>
      <c r="BN426" s="2" t="inlineStr">
        <is>
          <t/>
        </is>
      </c>
      <c r="BO426" t="inlineStr">
        <is>
          <t>visi papildpasākumi, kas vajadzīgi, lai īstenotu &lt;a href="https://iate.europa.eu/entry/result/3536351/lv" target="_blank"&gt;Eiropas infrastruktūras savienošanas instrumentu (EISI) &lt;/a&gt;un lai īstenotu pamatnostādnes atsevišķām nozarēm, piemēram, pakalpojumi – jo īpaši tehniskā palīdzības sniegšana, tostarp palīdzība finanšu instrumentu izmantošanā –, kā arī sagatavošanās, priekšizpētes, koordinācijas, pārraudzības, ar ieinteresētajām personām organizētu konsultāciju, kontroles, revīzijas un novērtēšanas darbības, kas ir tieši nepieciešamas EISI pārvaldībai un tā mērķu sasniegšanai.</t>
        </is>
      </c>
      <c r="BP426" s="2" t="inlineStr">
        <is>
          <t>azzjoni ta’ appoġġ għall-programm|
PSA</t>
        </is>
      </c>
      <c r="BQ426" s="2" t="inlineStr">
        <is>
          <t>3|
3</t>
        </is>
      </c>
      <c r="BR426" s="2" t="inlineStr">
        <is>
          <t xml:space="preserve">|
</t>
        </is>
      </c>
      <c r="BS426" t="inlineStr">
        <is>
          <t>il-miżuri kollha ta’ akkumpanjament neċessarji għall-implimentazzjoni tal-&lt;a href="https://iate.europa.eu/entry/result/3536351/mt" target="_blank"&gt;Faċilità Nikkollegaw l-Ewropa&lt;/a&gt; (FNE) u għall-implimentazzjoni tal-linji gwida speċifiċi għal kull settur, bħas-servizzi, b'mod partikolari l-għoti ta' assistenza teknika, inkluż għall-użu tal-istrumenti finanzjarji, flimkien mal-attivitajiet preparatorji, ta’ fattibbiltà, ta’ koordinazzjoni, ta’ monitoraġġ, ta' konsultazzjoni ta' partijiet ikkonċernati, ta’ kontroll, ta’ awditjar u ta’ evalwazzjoni li jinħtieġu b'mod dirett għall-ġestjoni tal-FNE u għall-ilħiq tal-objettivi tagħha</t>
        </is>
      </c>
      <c r="BT426" s="2" t="inlineStr">
        <is>
          <t>programmaondersteunende actie|
PSA</t>
        </is>
      </c>
      <c r="BU426" s="2" t="inlineStr">
        <is>
          <t>3|
3</t>
        </is>
      </c>
      <c r="BV426" s="2" t="inlineStr">
        <is>
          <t xml:space="preserve">|
</t>
        </is>
      </c>
      <c r="BW426" t="inlineStr">
        <is>
          <t>begeleidende maatregel die nodig is voor de uitvoering van de Connecting Europe Facility (CEF) en de tenuitvoerlegging van de individuele sectorale richtsnoeren, zoals diensten, en in het bijzonder het verlenen van technische bijstand, met inbegrip van het inzetten van financiële instrumenten, en ook activiteiten met betrekking tot de voorbereiding, haalbaarheid, coördinatie, monitoring, raadpleging van belanghebbenden, controle, audit en evaluatie die rechtstreeks vereist zijn voor het beheer van de CEF en de verwezenlijking van de doelstellingen ervan</t>
        </is>
      </c>
      <c r="BX426" s="2" t="inlineStr">
        <is>
          <t>działanie wspierające program</t>
        </is>
      </c>
      <c r="BY426" s="2" t="inlineStr">
        <is>
          <t>3</t>
        </is>
      </c>
      <c r="BZ426" s="2" t="inlineStr">
        <is>
          <t/>
        </is>
      </c>
      <c r="CA426" t="inlineStr">
        <is>
          <t>na poziomie instrumentu „Łącząc Europę”, wszystkie środki towarzyszące niezbędne do jego realizacji oraz realizacji szczegółowych wytycznych odnoszących się do poszczególnych sektorów, takie jak świadczenie usług, w szczególności pomoc techniczna, w tym na rzecz wykorzystania instrumentów finansowych, a także analizy przygotowawcze, studia wykonalności, czynności związane z koordynacją, monitorowaniem, konsultowaniem się z zainteresowanymi stronami, kontrolą, audytem i oceną, które są bezpośrednio wymagane do zarządzania instrumentem „Łącząc Europę” oraz realizacji jego celów</t>
        </is>
      </c>
      <c r="CB426" s="2" t="inlineStr">
        <is>
          <t>ação de apoio ao programa</t>
        </is>
      </c>
      <c r="CC426" s="2" t="inlineStr">
        <is>
          <t>3</t>
        </is>
      </c>
      <c r="CD426" s="2" t="inlineStr">
        <is>
          <t/>
        </is>
      </c>
      <c r="CE426" t="inlineStr">
        <is>
          <t>A nível do Mecanismo Interligar a Europa (MIE), todas as medidas de acompanhamento necessárias para a sua aplicação e para a aplicação das orientações específicas para cada setor, nomeadamente serviços (em especial, a prestação de assistência técnica, inclusive para a utilização de instrumentos financeiros), bem como atividades preparatórias, de estudo da viabilidade, de coordenação, de monitorização, de consulta das partes interessadas, de controlo, de auditoria e de avaliação diretamente necessárias para a gestão do MIE e a consecução dos seus objetivos.</t>
        </is>
      </c>
      <c r="CF426" s="2" t="inlineStr">
        <is>
          <t>acțiune de sprijinire a programului</t>
        </is>
      </c>
      <c r="CG426" s="2" t="inlineStr">
        <is>
          <t>3</t>
        </is>
      </c>
      <c r="CH426" s="2" t="inlineStr">
        <is>
          <t/>
        </is>
      </c>
      <c r="CI426" t="inlineStr">
        <is>
          <t>[...] „&lt;b&gt;acțiuni de sprijinire a programului&lt;/b&gt;” înseamnă, în cadrul programului MIE, toate măsurile însoțitoare necesare pentru implementarea acestuia și a orientărilor specifice fiecărui sector, cum ar fi cel al serviciilor, în special asistență tehnică, inclusiv pentru utilizarea instrumentelor financiare, precum și activitățile de pregătire, fezabilitate, coordonare, monitorizare, consultarea factorilor interesați, control, audit și evaluare care sunt direct necesare pentru gestionarea MIE și atingerea obiectivelor acestuia.</t>
        </is>
      </c>
      <c r="CJ426" s="2" t="inlineStr">
        <is>
          <t>opatrenie na podporu programu</t>
        </is>
      </c>
      <c r="CK426" s="2" t="inlineStr">
        <is>
          <t>3</t>
        </is>
      </c>
      <c r="CL426" s="2" t="inlineStr">
        <is>
          <t/>
        </is>
      </c>
      <c r="CM426" t="inlineStr">
        <is>
          <t>sprievodné opatrenie potrebné na realizáciu &lt;a href="https://iate.europa.eu/entry/result/3536351/sk" target="_blank"&gt;Nástroja na prepájanie Európy (NPE)&lt;/a&gt;a na vykonávanie usmernení špecifických pre jednotlivé sektory, ako sú služby, predovšetkým poskytovanie technickej pomoci vrátane použitia finančných nástrojov, ako aj prípravné, realizačné, koordinačné a monitorovacie činnosti, konzultácie so zainteresovanými stranami a kontrolné, audítorské a hodnotiace činnosti, ktoré sa vyžadujú priamo na účely riadenia NPE a dosahovania jeho cieľov</t>
        </is>
      </c>
      <c r="CN426" s="2" t="inlineStr">
        <is>
          <t>ukrep za podporo programa|
IPE</t>
        </is>
      </c>
      <c r="CO426" s="2" t="inlineStr">
        <is>
          <t>3|
3</t>
        </is>
      </c>
      <c r="CP426" s="2" t="inlineStr">
        <is>
          <t xml:space="preserve">|
</t>
        </is>
      </c>
      <c r="CQ426" t="inlineStr">
        <is>
          <t>vse spremljevalne ukrepe, ki so potrebni za izvajanje &lt;a href="https://iate.europa.eu/entry/result/3536351/sl" target="_blank"&gt;Instrumenta za povezovanje Evrope&lt;/a&gt; (IPE) in izvajanje posamičnih sektorskih smernic, kot so storitve, zlasti zagotovitev tehnične pomoči, tudi za uporabo finančnih instrumentov, ter pripravljalne dejavnosti, dejavnosti izvedljivosti, usklajevanja, spremljanja, posvetovanja z zainteresiranimi stranmi, nadzora, revizije in ocenjevanja, ki so potrebne neposredno za upravljanje IPE in uresničitev njegovih ciljev</t>
        </is>
      </c>
      <c r="CR426" s="2" t="inlineStr">
        <is>
          <t>åtgärd för programstöd</t>
        </is>
      </c>
      <c r="CS426" s="2" t="inlineStr">
        <is>
          <t>3</t>
        </is>
      </c>
      <c r="CT426" s="2" t="inlineStr">
        <is>
          <t/>
        </is>
      </c>
      <c r="CU426" t="inlineStr">
        <is>
          <t>alla kompletterande åtgärder som krävs för genomförande av &lt;a href="https://iate.europa.eu/entry/result/3536351" target="_blank"&gt;Fonden för ett sammanlänkat Europa&lt;/a&gt;och för genomförandet av de individuella sektorsspecifika riktlinjerna, t.ex. tjänster, särskilt tillhandahållande av tekniskt stöd, bland annat för användningen av finansieringsinstrument, samt förberedelser, verksamhet avseende genomförbarhet, samordning, övervakning, samråd med berörda aktörer, kontroll, revision och utvärdering som direkt krävs för förvaltningen av FSE och för att dess mål ska kunna uppnås</t>
        </is>
      </c>
    </row>
    <row r="427">
      <c r="A427" s="1" t="str">
        <f>HYPERLINK("https://iate.europa.eu/entry/result/3619430/all", "3619430")</f>
        <v>3619430</v>
      </c>
      <c r="B427" t="inlineStr">
        <is>
          <t>EUROPEAN UNION;TRANSPORT</t>
        </is>
      </c>
      <c r="C427" t="inlineStr">
        <is>
          <t>EUROPEAN UNION|European construction|deepening of the European Union|EU activity|EU action;TRANSPORT|organisation of transport|means of transport|vehicle|electric vehicle</t>
        </is>
      </c>
      <c r="D427" s="2" t="inlineStr">
        <is>
          <t>действия в подкрепа на програмата за „Събиране на данни, свързани със зарядни точки и точки за презареждане за алтернативни горива и уникални идентификационни кодове за участниците в електрoмобилността“|
PSA IDACS</t>
        </is>
      </c>
      <c r="E427" s="2" t="inlineStr">
        <is>
          <t>3|
3</t>
        </is>
      </c>
      <c r="F427" s="2" t="inlineStr">
        <is>
          <t xml:space="preserve">|
</t>
        </is>
      </c>
      <c r="G427" t="inlineStr">
        <is>
          <t/>
        </is>
      </c>
      <c r="H427" s="2" t="inlineStr">
        <is>
          <t>podpůrné opatření programu „Sběr údajů o dobíjecích bodech / výdejních stojanech pro alternativní paliva a jedinečné identifikační kódy subjektů elektromobility“|
IDACS|
podpůrné opatření programu pro identifikaci a sběr údajů o udržitelných palivech v Evropě|
PSA IDACS</t>
        </is>
      </c>
      <c r="I427" s="2" t="inlineStr">
        <is>
          <t>3|
3|
3|
3</t>
        </is>
      </c>
      <c r="J427" s="2" t="inlineStr">
        <is>
          <t xml:space="preserve">|
|
|
</t>
        </is>
      </c>
      <c r="K427" t="inlineStr">
        <is>
          <t/>
        </is>
      </c>
      <c r="L427" s="2" t="inlineStr">
        <is>
          <t>programstøtteaktion om ID- og dataindsamling vedrørende bæredygtige brændstoffer i Europa|
PSA IDACS|
IDACS|
programstøtteaktion om dataindsamling vedrørende ladestandere/tankstandere til alternative brændstoffer og de unikke identifikationskoder for e-mobilitetsaktører</t>
        </is>
      </c>
      <c r="M427" s="2" t="inlineStr">
        <is>
          <t>3|
3|
3|
3</t>
        </is>
      </c>
      <c r="N427" s="2" t="inlineStr">
        <is>
          <t xml:space="preserve">|
|
|
</t>
        </is>
      </c>
      <c r="O427" t="inlineStr">
        <is>
          <t/>
        </is>
      </c>
      <c r="P427" s="2" t="inlineStr">
        <is>
          <t>programmunterstützende Maßnahme zur Datenerhebung im Zusammenhang mit Ladestationen/Tankstellen für alternative Kraftstoffe und den eindeutigen Identifikationscodes für Akteure der elektronischen Mobilität|
PSA IDACS</t>
        </is>
      </c>
      <c r="Q427" s="2" t="inlineStr">
        <is>
          <t>3|
3</t>
        </is>
      </c>
      <c r="R427" s="2" t="inlineStr">
        <is>
          <t xml:space="preserve">|
</t>
        </is>
      </c>
      <c r="S427" t="inlineStr">
        <is>
          <t/>
        </is>
      </c>
      <c r="T427" s="2" t="inlineStr">
        <is>
          <t>υποστηρικτική δράση προγράμματος σχετικά με τη συλλογή αναγνωριστικών και δεδομένων για τα βιώσιμα καύσιμα στην Ευρώπη</t>
        </is>
      </c>
      <c r="U427" s="2" t="inlineStr">
        <is>
          <t>2</t>
        </is>
      </c>
      <c r="V427" s="2" t="inlineStr">
        <is>
          <t/>
        </is>
      </c>
      <c r="W427" t="inlineStr">
        <is>
          <t/>
        </is>
      </c>
      <c r="X427" s="2" t="inlineStr">
        <is>
          <t>IDACS|
Programme Support Action on “Data collection related to recharging/refuelling points for alternative fuels and the unique identification codes related to e-mobility actors”|
Programme Support Action on ID and Data collection for Sustainable fuels in Europe|
Data collection related to recharging/refuelling points for alternative fuels and the unique identification codes related to e-Mobility actors|
PSA IDACS</t>
        </is>
      </c>
      <c r="Y427" s="2" t="inlineStr">
        <is>
          <t>3|
3|
3|
1|
3</t>
        </is>
      </c>
      <c r="Z427" s="2" t="inlineStr">
        <is>
          <t xml:space="preserve">|
|
|
obsolete|
</t>
        </is>
      </c>
      <c r="AA427" t="inlineStr">
        <is>
          <t>project that establishes
a uniform methodological approach to identify and monitor existing
and emerging charging infrastructure for alternative fuel vehicles in 15 European
partner countries</t>
        </is>
      </c>
      <c r="AB427" s="2" t="inlineStr">
        <is>
          <t>Acción de Ayuda al Programa sobre la «Recopilación de datos relativos a los puntos de recarga y repostaje para combustibles alternativos y códigos de identificación únicos relativos a los agentes de electromovilidad»|
PSA IDACS</t>
        </is>
      </c>
      <c r="AC427" s="2" t="inlineStr">
        <is>
          <t>3|
3</t>
        </is>
      </c>
      <c r="AD427" s="2" t="inlineStr">
        <is>
          <t xml:space="preserve">|
</t>
        </is>
      </c>
      <c r="AE427" t="inlineStr">
        <is>
          <t>Proyecto que establece plataformas de información unificada para las infraestructuras de carga de los &lt;a href="https://iate.europa.eu/entry/slideshow/1632989523191/2242924/es" target="_blank"&gt;vehículos que utilizan carburantes alternativos&lt;/a&gt; en los países europeos.</t>
        </is>
      </c>
      <c r="AF427" s="2" t="inlineStr">
        <is>
          <t>programmi „Alternatiivkütuste laadimis-/tankimispunktidega seotud andmete kogumine ja e-liikuvuses osalejate kordumatud tunnuskoodid“ rakendamist toetavad meetmed</t>
        </is>
      </c>
      <c r="AG427" s="2" t="inlineStr">
        <is>
          <t>3</t>
        </is>
      </c>
      <c r="AH427" s="2" t="inlineStr">
        <is>
          <t/>
        </is>
      </c>
      <c r="AI427" t="inlineStr">
        <is>
          <t/>
        </is>
      </c>
      <c r="AJ427" s="2" t="inlineStr">
        <is>
          <t>vaihtoehtoisten polttoaineiden lataus- ja tankkauspisteitä ja sähköisen liikenteen toimijoiden tunnistamista koskevan IDACS-ohjelman tukitoimi</t>
        </is>
      </c>
      <c r="AK427" s="2" t="inlineStr">
        <is>
          <t>3</t>
        </is>
      </c>
      <c r="AL427" s="2" t="inlineStr">
        <is>
          <t/>
        </is>
      </c>
      <c r="AM427" t="inlineStr">
        <is>
          <t/>
        </is>
      </c>
      <c r="AN427" s="2" t="inlineStr">
        <is>
          <t>action de soutien du programme sur l'émission d'identifiants et la collecte de données concernant les carburants durables en Europe|
IDACS</t>
        </is>
      </c>
      <c r="AO427" s="2" t="inlineStr">
        <is>
          <t>2|
3</t>
        </is>
      </c>
      <c r="AP427" s="2" t="inlineStr">
        <is>
          <t xml:space="preserve">|
</t>
        </is>
      </c>
      <c r="AQ427" t="inlineStr">
        <is>
          <t/>
        </is>
      </c>
      <c r="AR427" t="inlineStr">
        <is>
          <t/>
        </is>
      </c>
      <c r="AS427" t="inlineStr">
        <is>
          <t/>
        </is>
      </c>
      <c r="AT427" t="inlineStr">
        <is>
          <t/>
        </is>
      </c>
      <c r="AU427" t="inlineStr">
        <is>
          <t/>
        </is>
      </c>
      <c r="AV427" s="2" t="inlineStr">
        <is>
          <t>mjera za potporu programa pod nazivom „Prikupljanje podataka o mjestima za punjenje/opskrbu alternativnim gorivima i jedinstveni identifikacijski kodovi povezani s dionicima u e-mobilnosti”|
program za identifikaciju i prikupljanje podataka za održiva goriva u Europi|
PSA IDACS|
IDACS</t>
        </is>
      </c>
      <c r="AW427" s="2" t="inlineStr">
        <is>
          <t>3|
3|
3|
3</t>
        </is>
      </c>
      <c r="AX427" s="2" t="inlineStr">
        <is>
          <t xml:space="preserve">|
|
|
</t>
        </is>
      </c>
      <c r="AY427" t="inlineStr">
        <is>
          <t/>
        </is>
      </c>
      <c r="AZ427" s="2" t="inlineStr">
        <is>
          <t>PSA IDACS|
a fenntartható európai üzemanyagok egyedi azonosítására és az azokra vonatkozó adatgyűjtésre irányuló programtámogató tevékenység</t>
        </is>
      </c>
      <c r="BA427" s="2" t="inlineStr">
        <is>
          <t>2|
2</t>
        </is>
      </c>
      <c r="BB427" s="2" t="inlineStr">
        <is>
          <t xml:space="preserve">|
</t>
        </is>
      </c>
      <c r="BC427" t="inlineStr">
        <is>
          <t>az Európai Bizottság kezdeményezésével indult, 15 résztvevő tagállamot számláló projekt, melynek célja, hogy egységes adatbázis és összehangolt adatcsere épülhessen fel az alternatív üzemanyagokkal kapcsolatos infrastruktúra töltőpontjaira vonatkozóan</t>
        </is>
      </c>
      <c r="BD427" s="2" t="inlineStr">
        <is>
          <t>azione di sostegno al programma in materia di "Raccolta dei dati relativi ai punti di ricarica/rifornimento per i combustibili alternativi e ai codici di identificazione unici riguardanti gli operatori dell'elettromobilità"|
PSA IDACS</t>
        </is>
      </c>
      <c r="BE427" s="2" t="inlineStr">
        <is>
          <t>3|
3</t>
        </is>
      </c>
      <c r="BF427" s="2" t="inlineStr">
        <is>
          <t xml:space="preserve">|
</t>
        </is>
      </c>
      <c r="BG427" t="inlineStr">
        <is>
          <t>azione della Commissione e degli Stati membri a sostegno del programma IDACS volta a migliorare la raccolta di dati sull'infrastruttura per i combustibili alternativi, individuare altre esigenze potenziali e migliorare la creazione di nuovi servizi digitali facilitando le interazioni dei dati tra imprese e pubblica amministrazione (B2G, business-to-government), tra imprese (B2B, business-to-business) e tra imprese e consumatori (B2C, business-to-consumer)</t>
        </is>
      </c>
      <c r="BH427" s="2" t="inlineStr">
        <is>
          <t>identifikavimo ir duomenų apie tvarius degalus rinkimo Europoje pagalbinis programos veiksmas</t>
        </is>
      </c>
      <c r="BI427" s="2" t="inlineStr">
        <is>
          <t>2</t>
        </is>
      </c>
      <c r="BJ427" s="2" t="inlineStr">
        <is>
          <t/>
        </is>
      </c>
      <c r="BK427" t="inlineStr">
        <is>
          <t/>
        </is>
      </c>
      <c r="BL427" s="2" t="inlineStr">
        <is>
          <t>&lt;i&gt;IDACS&lt;/i&gt;|
Programmas atbalsta darbība attiecībā uz identifikāciju un datu vākšanu saistībā ar ilgtspējīgām degvielām Eiropā</t>
        </is>
      </c>
      <c r="BM427" s="2" t="inlineStr">
        <is>
          <t>3|
3</t>
        </is>
      </c>
      <c r="BN427" s="2" t="inlineStr">
        <is>
          <t xml:space="preserve">|
</t>
        </is>
      </c>
      <c r="BO427" t="inlineStr">
        <is>
          <t/>
        </is>
      </c>
      <c r="BP427" s="2" t="inlineStr">
        <is>
          <t>azzjoni ta' appoġġ għall-programm b'rabta mal-identifikazzjoni u mal-ġbir ta' &lt;i&gt;data&lt;/i&gt; għall-fjuwils sostenibbli fl-Ewropa|
azzjoni ta' appoġġ għall-programm b'rabta mal-“Ġbir ta' &lt;i&gt;data&lt;/i&gt; relatata mal-punti tal-irriċarġjar/tar-riforniment għall-fjuwils alternattivi u l-kodiċijiet ta' identifikazzjoni uniċi relatati mal-atturi tal-elettromobbiltà”|
PSA IDACS|
IDACS</t>
        </is>
      </c>
      <c r="BQ427" s="2" t="inlineStr">
        <is>
          <t>3|
3|
3|
3</t>
        </is>
      </c>
      <c r="BR427" s="2" t="inlineStr">
        <is>
          <t xml:space="preserve">|
|
|
</t>
        </is>
      </c>
      <c r="BS427" t="inlineStr">
        <is>
          <t/>
        </is>
      </c>
      <c r="BT427" s="2" t="inlineStr">
        <is>
          <t>PSA IDACS|
IDACS|
programmaondersteunende actie inzake “Gegevensverzameling met betrekking tot oplaadpunten/tankpunten voor alternatieve brandstoffen en de unieke identificatiecodes in verband met actoren in de e-mobiliteit”</t>
        </is>
      </c>
      <c r="BU427" s="2" t="inlineStr">
        <is>
          <t>3|
3|
3</t>
        </is>
      </c>
      <c r="BV427" s="2" t="inlineStr">
        <is>
          <t xml:space="preserve">|
|
</t>
        </is>
      </c>
      <c r="BW427" t="inlineStr">
        <is>
          <t>programmaondersteunende actie waarbij de lidstaten de gegevensverzameling over infrastructuur voor alternatieve brandstoffen moeten verbeteren, andere potentiële behoeften in kaart moeten brengen en de oprichting van nieuwe digitale diensten moeten verbeteren door de uitwisseling van gegevens tussen ondernemingen en overheden (B2G), ondernemingen onderling (B2B) en ondernemingen en consumenten (B2C) te faciliteren</t>
        </is>
      </c>
      <c r="BX427" s="2" t="inlineStr">
        <is>
          <t>IDACS|
Działania wspierające gromadzenie danych dotyczących punktów ładowania/tankowania paliw alternatywnych oraz niepowtarzalnych kodów identyfikacyjnych związanych z podmiotami działającymi w dziedzinie elektromobilności”</t>
        </is>
      </c>
      <c r="BY427" s="2" t="inlineStr">
        <is>
          <t>3|
3</t>
        </is>
      </c>
      <c r="BZ427" s="2" t="inlineStr">
        <is>
          <t xml:space="preserve">|
</t>
        </is>
      </c>
      <c r="CA427" t="inlineStr">
        <is>
          <t>program Komisji wspierający 15 państw członkowskich w ogólnym procesie gromadzenia i analizy danych, który umożliwi
udostępnienie szczegółowych danych na temat lokalizacji i dostępności punktów
ładowania zgodnie z unijnym prawodawstwem dotyczącym inteligentnego
transportu</t>
        </is>
      </c>
      <c r="CB427" s="2" t="inlineStr">
        <is>
          <t>ação de apoio ao programa sobre identificação e recolha de dados para os combustíveis sustentáveis na Europa</t>
        </is>
      </c>
      <c r="CC427" s="2" t="inlineStr">
        <is>
          <t>3</t>
        </is>
      </c>
      <c r="CD427" s="2" t="inlineStr">
        <is>
          <t/>
        </is>
      </c>
      <c r="CE427" t="inlineStr">
        <is>
          <t/>
        </is>
      </c>
      <c r="CF427" s="2" t="inlineStr">
        <is>
          <t>PSA IDACS|
acțiunea de sprijinire a programului privind colectarea coordonatelor de identificare și a datelor pentru combustibili sustenabili în Europa</t>
        </is>
      </c>
      <c r="CG427" s="2" t="inlineStr">
        <is>
          <t>3|
3</t>
        </is>
      </c>
      <c r="CH427" s="2" t="inlineStr">
        <is>
          <t xml:space="preserve">|
</t>
        </is>
      </c>
      <c r="CI427" t="inlineStr">
        <is>
          <t/>
        </is>
      </c>
      <c r="CJ427" s="2" t="inlineStr">
        <is>
          <t>PSA IDACS|
opatrenie na podporu programu v oblasti „zberu údajov týkajúcich sa nabíjacích bodov/čerpacích miest pre alternatívne palivá a jedinečných identifikačných kódov týkajúcich sa aktérov elektromobility“|
opatrenie na podporu programu na identifikáciu a zber údajov o udržateľných palivách v Európe</t>
        </is>
      </c>
      <c r="CK427" s="2" t="inlineStr">
        <is>
          <t>3|
3|
3</t>
        </is>
      </c>
      <c r="CL427" s="2" t="inlineStr">
        <is>
          <t xml:space="preserve">|
|
</t>
        </is>
      </c>
      <c r="CM427" t="inlineStr">
        <is>
          <t>projekt, ktorým sa zavádza jednotný metodický prístup na identifikáciu a monitorovanie existujúcej a vznikajúcej infraštruktúry nabíjania vozidiel na alternatívne palivá v 15 európskych partnerských krajinách</t>
        </is>
      </c>
      <c r="CN427" s="2" t="inlineStr">
        <is>
          <t>ukrep za podporo programa za ID trajnostnih goriv v Evropi in zbiranje podatkov o njih</t>
        </is>
      </c>
      <c r="CO427" s="2" t="inlineStr">
        <is>
          <t>3</t>
        </is>
      </c>
      <c r="CP427" s="2" t="inlineStr">
        <is>
          <t/>
        </is>
      </c>
      <c r="CQ427" t="inlineStr">
        <is>
          <t/>
        </is>
      </c>
      <c r="CR427" s="2" t="inlineStr">
        <is>
          <t>åtgärd för programstöd i fråga om insamling av id och uppgifter för hållbara bränslen</t>
        </is>
      </c>
      <c r="CS427" s="2" t="inlineStr">
        <is>
          <t>3</t>
        </is>
      </c>
      <c r="CT427" s="2" t="inlineStr">
        <is>
          <t/>
        </is>
      </c>
      <c r="CU427" t="inlineStr">
        <is>
          <t/>
        </is>
      </c>
    </row>
    <row r="428">
      <c r="A428" s="1" t="str">
        <f>HYPERLINK("https://iate.europa.eu/entry/result/3599813/all", "3599813")</f>
        <v>3599813</v>
      </c>
      <c r="B428" t="inlineStr">
        <is>
          <t>ENVIRONMENT</t>
        </is>
      </c>
      <c r="C428" t="inlineStr">
        <is>
          <t>ENVIRONMENT|environmental policy|climate change policy|reduction of gas emissions;ENVIRONMENT|deterioration of the environment|nuisance|pollutant|atmospheric pollutant|greenhouse gas</t>
        </is>
      </c>
      <c r="D428" t="inlineStr">
        <is>
          <t/>
        </is>
      </c>
      <c r="E428" t="inlineStr">
        <is>
          <t/>
        </is>
      </c>
      <c r="F428" t="inlineStr">
        <is>
          <t/>
        </is>
      </c>
      <c r="G428" t="inlineStr">
        <is>
          <t/>
        </is>
      </c>
      <c r="H428" t="inlineStr">
        <is>
          <t/>
        </is>
      </c>
      <c r="I428" t="inlineStr">
        <is>
          <t/>
        </is>
      </c>
      <c r="J428" t="inlineStr">
        <is>
          <t/>
        </is>
      </c>
      <c r="K428" t="inlineStr">
        <is>
          <t/>
        </is>
      </c>
      <c r="L428" t="inlineStr">
        <is>
          <t/>
        </is>
      </c>
      <c r="M428" t="inlineStr">
        <is>
          <t/>
        </is>
      </c>
      <c r="N428" t="inlineStr">
        <is>
          <t/>
        </is>
      </c>
      <c r="O428" t="inlineStr">
        <is>
          <t/>
        </is>
      </c>
      <c r="P428" t="inlineStr">
        <is>
          <t/>
        </is>
      </c>
      <c r="Q428" t="inlineStr">
        <is>
          <t/>
        </is>
      </c>
      <c r="R428" t="inlineStr">
        <is>
          <t/>
        </is>
      </c>
      <c r="S428" t="inlineStr">
        <is>
          <t/>
        </is>
      </c>
      <c r="T428" t="inlineStr">
        <is>
          <t/>
        </is>
      </c>
      <c r="U428" t="inlineStr">
        <is>
          <t/>
        </is>
      </c>
      <c r="V428" t="inlineStr">
        <is>
          <t/>
        </is>
      </c>
      <c r="W428" t="inlineStr">
        <is>
          <t/>
        </is>
      </c>
      <c r="X428" s="2" t="inlineStr">
        <is>
          <t>greenhouse gas emissions savings threshold</t>
        </is>
      </c>
      <c r="Y428" s="2" t="inlineStr">
        <is>
          <t>3</t>
        </is>
      </c>
      <c r="Z428" s="2" t="inlineStr">
        <is>
          <t/>
        </is>
      </c>
      <c r="AA428" t="inlineStr">
        <is>
          <t/>
        </is>
      </c>
      <c r="AB428" s="2" t="inlineStr">
        <is>
          <t>umbral de reducción de las emisiones de gases de efecto invernadero</t>
        </is>
      </c>
      <c r="AC428" s="2" t="inlineStr">
        <is>
          <t>3</t>
        </is>
      </c>
      <c r="AD428" s="2" t="inlineStr">
        <is>
          <t/>
        </is>
      </c>
      <c r="AE428" t="inlineStr">
        <is>
          <t/>
        </is>
      </c>
      <c r="AF428" s="2" t="inlineStr">
        <is>
          <t>kasvuhoonegaaside heitkoguste vähendamise miimimumlävend</t>
        </is>
      </c>
      <c r="AG428" s="2" t="inlineStr">
        <is>
          <t>3</t>
        </is>
      </c>
      <c r="AH428" s="2" t="inlineStr">
        <is>
          <t/>
        </is>
      </c>
      <c r="AI428" t="inlineStr">
        <is>
          <t/>
        </is>
      </c>
      <c r="AJ428" t="inlineStr">
        <is>
          <t/>
        </is>
      </c>
      <c r="AK428" t="inlineStr">
        <is>
          <t/>
        </is>
      </c>
      <c r="AL428" t="inlineStr">
        <is>
          <t/>
        </is>
      </c>
      <c r="AM428" t="inlineStr">
        <is>
          <t/>
        </is>
      </c>
      <c r="AN428" t="inlineStr">
        <is>
          <t/>
        </is>
      </c>
      <c r="AO428" t="inlineStr">
        <is>
          <t/>
        </is>
      </c>
      <c r="AP428" t="inlineStr">
        <is>
          <t/>
        </is>
      </c>
      <c r="AQ428" t="inlineStr">
        <is>
          <t/>
        </is>
      </c>
      <c r="AR428" s="2" t="inlineStr">
        <is>
          <t>tairseach maidir le laghdú ar astaíochtaí gás ceaptha teasa</t>
        </is>
      </c>
      <c r="AS428" s="2" t="inlineStr">
        <is>
          <t>3</t>
        </is>
      </c>
      <c r="AT428" s="2" t="inlineStr">
        <is>
          <t/>
        </is>
      </c>
      <c r="AU428" t="inlineStr">
        <is>
          <t/>
        </is>
      </c>
      <c r="AV428" t="inlineStr">
        <is>
          <t/>
        </is>
      </c>
      <c r="AW428" t="inlineStr">
        <is>
          <t/>
        </is>
      </c>
      <c r="AX428" t="inlineStr">
        <is>
          <t/>
        </is>
      </c>
      <c r="AY428" t="inlineStr">
        <is>
          <t/>
        </is>
      </c>
      <c r="AZ428" t="inlineStr">
        <is>
          <t/>
        </is>
      </c>
      <c r="BA428" t="inlineStr">
        <is>
          <t/>
        </is>
      </c>
      <c r="BB428" t="inlineStr">
        <is>
          <t/>
        </is>
      </c>
      <c r="BC428" t="inlineStr">
        <is>
          <t/>
        </is>
      </c>
      <c r="BD428" t="inlineStr">
        <is>
          <t/>
        </is>
      </c>
      <c r="BE428" t="inlineStr">
        <is>
          <t/>
        </is>
      </c>
      <c r="BF428" t="inlineStr">
        <is>
          <t/>
        </is>
      </c>
      <c r="BG428" t="inlineStr">
        <is>
          <t/>
        </is>
      </c>
      <c r="BH428" t="inlineStr">
        <is>
          <t/>
        </is>
      </c>
      <c r="BI428" t="inlineStr">
        <is>
          <t/>
        </is>
      </c>
      <c r="BJ428" t="inlineStr">
        <is>
          <t/>
        </is>
      </c>
      <c r="BK428" t="inlineStr">
        <is>
          <t/>
        </is>
      </c>
      <c r="BL428" s="2" t="inlineStr">
        <is>
          <t>siltumnīcefekta gāzu emisiju aiztaupījuma slieksnis|
siltumnīcefekta gāzu emisiju aiztaupījuma sliekšņvērtība</t>
        </is>
      </c>
      <c r="BM428" s="2" t="inlineStr">
        <is>
          <t>2|
2</t>
        </is>
      </c>
      <c r="BN428" s="2" t="inlineStr">
        <is>
          <t xml:space="preserve">|
</t>
        </is>
      </c>
      <c r="BO428" t="inlineStr">
        <is>
          <t/>
        </is>
      </c>
      <c r="BP428" s="2" t="inlineStr">
        <is>
          <t>limitu tal-iffrankar tal-emissjonijiet ta' gassijiet serra</t>
        </is>
      </c>
      <c r="BQ428" s="2" t="inlineStr">
        <is>
          <t>3</t>
        </is>
      </c>
      <c r="BR428" s="2" t="inlineStr">
        <is>
          <t/>
        </is>
      </c>
      <c r="BS428" t="inlineStr">
        <is>
          <t/>
        </is>
      </c>
      <c r="BT428" t="inlineStr">
        <is>
          <t/>
        </is>
      </c>
      <c r="BU428" t="inlineStr">
        <is>
          <t/>
        </is>
      </c>
      <c r="BV428" t="inlineStr">
        <is>
          <t/>
        </is>
      </c>
      <c r="BW428" t="inlineStr">
        <is>
          <t/>
        </is>
      </c>
      <c r="BX428" s="2" t="inlineStr">
        <is>
          <t>próg ograniczenia emisji gazów cieplarnianych</t>
        </is>
      </c>
      <c r="BY428" s="2" t="inlineStr">
        <is>
          <t>3</t>
        </is>
      </c>
      <c r="BZ428" s="2" t="inlineStr">
        <is>
          <t/>
        </is>
      </c>
      <c r="CA428" t="inlineStr">
        <is>
          <t/>
        </is>
      </c>
      <c r="CB428" t="inlineStr">
        <is>
          <t/>
        </is>
      </c>
      <c r="CC428" t="inlineStr">
        <is>
          <t/>
        </is>
      </c>
      <c r="CD428" t="inlineStr">
        <is>
          <t/>
        </is>
      </c>
      <c r="CE428" t="inlineStr">
        <is>
          <t/>
        </is>
      </c>
      <c r="CF428" t="inlineStr">
        <is>
          <t/>
        </is>
      </c>
      <c r="CG428" t="inlineStr">
        <is>
          <t/>
        </is>
      </c>
      <c r="CH428" t="inlineStr">
        <is>
          <t/>
        </is>
      </c>
      <c r="CI428" t="inlineStr">
        <is>
          <t/>
        </is>
      </c>
      <c r="CJ428" t="inlineStr">
        <is>
          <t/>
        </is>
      </c>
      <c r="CK428" t="inlineStr">
        <is>
          <t/>
        </is>
      </c>
      <c r="CL428" t="inlineStr">
        <is>
          <t/>
        </is>
      </c>
      <c r="CM428" t="inlineStr">
        <is>
          <t/>
        </is>
      </c>
      <c r="CN428" s="2" t="inlineStr">
        <is>
          <t>prag za prihranke emisij toplogrednih plinov</t>
        </is>
      </c>
      <c r="CO428" s="2" t="inlineStr">
        <is>
          <t>3</t>
        </is>
      </c>
      <c r="CP428" s="2" t="inlineStr">
        <is>
          <t/>
        </is>
      </c>
      <c r="CQ428" t="inlineStr">
        <is>
          <t/>
        </is>
      </c>
      <c r="CR428" t="inlineStr">
        <is>
          <t/>
        </is>
      </c>
      <c r="CS428" t="inlineStr">
        <is>
          <t/>
        </is>
      </c>
      <c r="CT428" t="inlineStr">
        <is>
          <t/>
        </is>
      </c>
      <c r="CU428" t="inlineStr">
        <is>
          <t/>
        </is>
      </c>
    </row>
    <row r="429">
      <c r="A429" s="1" t="str">
        <f>HYPERLINK("https://iate.europa.eu/entry/result/3619439/all", "3619439")</f>
        <v>3619439</v>
      </c>
      <c r="B429" t="inlineStr">
        <is>
          <t>ENVIRONMENT</t>
        </is>
      </c>
      <c r="C429" t="inlineStr">
        <is>
          <t>ENVIRONMENT|environmental policy|climate change policy|emission trading|EU Emissions Trading Scheme</t>
        </is>
      </c>
      <c r="D429" t="inlineStr">
        <is>
          <t/>
        </is>
      </c>
      <c r="E429" t="inlineStr">
        <is>
          <t/>
        </is>
      </c>
      <c r="F429" t="inlineStr">
        <is>
          <t/>
        </is>
      </c>
      <c r="G429" t="inlineStr">
        <is>
          <t/>
        </is>
      </c>
      <c r="H429" t="inlineStr">
        <is>
          <t/>
        </is>
      </c>
      <c r="I429" t="inlineStr">
        <is>
          <t/>
        </is>
      </c>
      <c r="J429" t="inlineStr">
        <is>
          <t/>
        </is>
      </c>
      <c r="K429" t="inlineStr">
        <is>
          <t/>
        </is>
      </c>
      <c r="L429" t="inlineStr">
        <is>
          <t/>
        </is>
      </c>
      <c r="M429" t="inlineStr">
        <is>
          <t/>
        </is>
      </c>
      <c r="N429" t="inlineStr">
        <is>
          <t/>
        </is>
      </c>
      <c r="O429" t="inlineStr">
        <is>
          <t/>
        </is>
      </c>
      <c r="P429" t="inlineStr">
        <is>
          <t/>
        </is>
      </c>
      <c r="Q429" t="inlineStr">
        <is>
          <t/>
        </is>
      </c>
      <c r="R429" t="inlineStr">
        <is>
          <t/>
        </is>
      </c>
      <c r="S429" t="inlineStr">
        <is>
          <t/>
        </is>
      </c>
      <c r="T429" t="inlineStr">
        <is>
          <t/>
        </is>
      </c>
      <c r="U429" t="inlineStr">
        <is>
          <t/>
        </is>
      </c>
      <c r="V429" t="inlineStr">
        <is>
          <t/>
        </is>
      </c>
      <c r="W429" t="inlineStr">
        <is>
          <t/>
        </is>
      </c>
      <c r="X429" s="2" t="inlineStr">
        <is>
          <t>cancellation of allowances|
to cancel allowances</t>
        </is>
      </c>
      <c r="Y429" s="2" t="inlineStr">
        <is>
          <t>1|
3</t>
        </is>
      </c>
      <c r="Z429" s="2" t="inlineStr">
        <is>
          <t xml:space="preserve">|
</t>
        </is>
      </c>
      <c r="AA429" t="inlineStr">
        <is>
          <t/>
        </is>
      </c>
      <c r="AB429" t="inlineStr">
        <is>
          <t/>
        </is>
      </c>
      <c r="AC429" t="inlineStr">
        <is>
          <t/>
        </is>
      </c>
      <c r="AD429" t="inlineStr">
        <is>
          <t/>
        </is>
      </c>
      <c r="AE429" t="inlineStr">
        <is>
          <t/>
        </is>
      </c>
      <c r="AF429" t="inlineStr">
        <is>
          <t/>
        </is>
      </c>
      <c r="AG429" t="inlineStr">
        <is>
          <t/>
        </is>
      </c>
      <c r="AH429" t="inlineStr">
        <is>
          <t/>
        </is>
      </c>
      <c r="AI429" t="inlineStr">
        <is>
          <t/>
        </is>
      </c>
      <c r="AJ429" t="inlineStr">
        <is>
          <t/>
        </is>
      </c>
      <c r="AK429" t="inlineStr">
        <is>
          <t/>
        </is>
      </c>
      <c r="AL429" t="inlineStr">
        <is>
          <t/>
        </is>
      </c>
      <c r="AM429" t="inlineStr">
        <is>
          <t/>
        </is>
      </c>
      <c r="AN429" t="inlineStr">
        <is>
          <t/>
        </is>
      </c>
      <c r="AO429" t="inlineStr">
        <is>
          <t/>
        </is>
      </c>
      <c r="AP429" t="inlineStr">
        <is>
          <t/>
        </is>
      </c>
      <c r="AQ429" t="inlineStr">
        <is>
          <t/>
        </is>
      </c>
      <c r="AR429" t="inlineStr">
        <is>
          <t/>
        </is>
      </c>
      <c r="AS429" t="inlineStr">
        <is>
          <t/>
        </is>
      </c>
      <c r="AT429" t="inlineStr">
        <is>
          <t/>
        </is>
      </c>
      <c r="AU429" t="inlineStr">
        <is>
          <t/>
        </is>
      </c>
      <c r="AV429" t="inlineStr">
        <is>
          <t/>
        </is>
      </c>
      <c r="AW429" t="inlineStr">
        <is>
          <t/>
        </is>
      </c>
      <c r="AX429" t="inlineStr">
        <is>
          <t/>
        </is>
      </c>
      <c r="AY429" t="inlineStr">
        <is>
          <t/>
        </is>
      </c>
      <c r="AZ429" t="inlineStr">
        <is>
          <t/>
        </is>
      </c>
      <c r="BA429" t="inlineStr">
        <is>
          <t/>
        </is>
      </c>
      <c r="BB429" t="inlineStr">
        <is>
          <t/>
        </is>
      </c>
      <c r="BC429" t="inlineStr">
        <is>
          <t/>
        </is>
      </c>
      <c r="BD429" t="inlineStr">
        <is>
          <t/>
        </is>
      </c>
      <c r="BE429" t="inlineStr">
        <is>
          <t/>
        </is>
      </c>
      <c r="BF429" t="inlineStr">
        <is>
          <t/>
        </is>
      </c>
      <c r="BG429" t="inlineStr">
        <is>
          <t/>
        </is>
      </c>
      <c r="BH429" t="inlineStr">
        <is>
          <t/>
        </is>
      </c>
      <c r="BI429" t="inlineStr">
        <is>
          <t/>
        </is>
      </c>
      <c r="BJ429" t="inlineStr">
        <is>
          <t/>
        </is>
      </c>
      <c r="BK429" t="inlineStr">
        <is>
          <t/>
        </is>
      </c>
      <c r="BL429" t="inlineStr">
        <is>
          <t/>
        </is>
      </c>
      <c r="BM429" t="inlineStr">
        <is>
          <t/>
        </is>
      </c>
      <c r="BN429" t="inlineStr">
        <is>
          <t/>
        </is>
      </c>
      <c r="BO429" t="inlineStr">
        <is>
          <t/>
        </is>
      </c>
      <c r="BP429" t="inlineStr">
        <is>
          <t/>
        </is>
      </c>
      <c r="BQ429" t="inlineStr">
        <is>
          <t/>
        </is>
      </c>
      <c r="BR429" t="inlineStr">
        <is>
          <t/>
        </is>
      </c>
      <c r="BS429" t="inlineStr">
        <is>
          <t/>
        </is>
      </c>
      <c r="BT429" t="inlineStr">
        <is>
          <t/>
        </is>
      </c>
      <c r="BU429" t="inlineStr">
        <is>
          <t/>
        </is>
      </c>
      <c r="BV429" t="inlineStr">
        <is>
          <t/>
        </is>
      </c>
      <c r="BW429" t="inlineStr">
        <is>
          <t/>
        </is>
      </c>
      <c r="BX429" s="2" t="inlineStr">
        <is>
          <t>anulować uprawnienia</t>
        </is>
      </c>
      <c r="BY429" s="2" t="inlineStr">
        <is>
          <t>3</t>
        </is>
      </c>
      <c r="BZ429" s="2" t="inlineStr">
        <is>
          <t/>
        </is>
      </c>
      <c r="CA429" t="inlineStr">
        <is>
          <t/>
        </is>
      </c>
      <c r="CB429" s="2" t="inlineStr">
        <is>
          <t>cancelar licenças de emissão</t>
        </is>
      </c>
      <c r="CC429" s="2" t="inlineStr">
        <is>
          <t>3</t>
        </is>
      </c>
      <c r="CD429" s="2" t="inlineStr">
        <is>
          <t/>
        </is>
      </c>
      <c r="CE429" t="inlineStr">
        <is>
          <t/>
        </is>
      </c>
      <c r="CF429" t="inlineStr">
        <is>
          <t/>
        </is>
      </c>
      <c r="CG429" t="inlineStr">
        <is>
          <t/>
        </is>
      </c>
      <c r="CH429" t="inlineStr">
        <is>
          <t/>
        </is>
      </c>
      <c r="CI429" t="inlineStr">
        <is>
          <t/>
        </is>
      </c>
      <c r="CJ429" t="inlineStr">
        <is>
          <t/>
        </is>
      </c>
      <c r="CK429" t="inlineStr">
        <is>
          <t/>
        </is>
      </c>
      <c r="CL429" t="inlineStr">
        <is>
          <t/>
        </is>
      </c>
      <c r="CM429" t="inlineStr">
        <is>
          <t/>
        </is>
      </c>
      <c r="CN429" s="2" t="inlineStr">
        <is>
          <t>izbrisati pravice</t>
        </is>
      </c>
      <c r="CO429" s="2" t="inlineStr">
        <is>
          <t>3</t>
        </is>
      </c>
      <c r="CP429" s="2" t="inlineStr">
        <is>
          <t/>
        </is>
      </c>
      <c r="CQ429" t="inlineStr">
        <is>
          <t/>
        </is>
      </c>
      <c r="CR429" t="inlineStr">
        <is>
          <t/>
        </is>
      </c>
      <c r="CS429" t="inlineStr">
        <is>
          <t/>
        </is>
      </c>
      <c r="CT429" t="inlineStr">
        <is>
          <t/>
        </is>
      </c>
      <c r="CU429" t="inlineStr">
        <is>
          <t/>
        </is>
      </c>
    </row>
    <row r="430">
      <c r="A430" s="1" t="str">
        <f>HYPERLINK("https://iate.europa.eu/entry/result/3599820/all", "3599820")</f>
        <v>3599820</v>
      </c>
      <c r="B430" t="inlineStr">
        <is>
          <t>ENVIRONMENT</t>
        </is>
      </c>
      <c r="C430" t="inlineStr">
        <is>
          <t>ENVIRONMENT|environmental policy|climate change policy|reduction of gas emissions;ENVIRONMENT|deterioration of the environment|nuisance|pollutant|atmospheric pollutant|greenhouse gas</t>
        </is>
      </c>
      <c r="D430" t="inlineStr">
        <is>
          <t/>
        </is>
      </c>
      <c r="E430" t="inlineStr">
        <is>
          <t/>
        </is>
      </c>
      <c r="F430" t="inlineStr">
        <is>
          <t/>
        </is>
      </c>
      <c r="G430" t="inlineStr">
        <is>
          <t/>
        </is>
      </c>
      <c r="H430" t="inlineStr">
        <is>
          <t/>
        </is>
      </c>
      <c r="I430" t="inlineStr">
        <is>
          <t/>
        </is>
      </c>
      <c r="J430" t="inlineStr">
        <is>
          <t/>
        </is>
      </c>
      <c r="K430" t="inlineStr">
        <is>
          <t/>
        </is>
      </c>
      <c r="L430" t="inlineStr">
        <is>
          <t/>
        </is>
      </c>
      <c r="M430" t="inlineStr">
        <is>
          <t/>
        </is>
      </c>
      <c r="N430" t="inlineStr">
        <is>
          <t/>
        </is>
      </c>
      <c r="O430" t="inlineStr">
        <is>
          <t/>
        </is>
      </c>
      <c r="P430" t="inlineStr">
        <is>
          <t/>
        </is>
      </c>
      <c r="Q430" t="inlineStr">
        <is>
          <t/>
        </is>
      </c>
      <c r="R430" t="inlineStr">
        <is>
          <t/>
        </is>
      </c>
      <c r="S430" t="inlineStr">
        <is>
          <t/>
        </is>
      </c>
      <c r="T430" t="inlineStr">
        <is>
          <t/>
        </is>
      </c>
      <c r="U430" t="inlineStr">
        <is>
          <t/>
        </is>
      </c>
      <c r="V430" t="inlineStr">
        <is>
          <t/>
        </is>
      </c>
      <c r="W430" t="inlineStr">
        <is>
          <t/>
        </is>
      </c>
      <c r="X430" s="2" t="inlineStr">
        <is>
          <t>borrowing of compliance surplus</t>
        </is>
      </c>
      <c r="Y430" s="2" t="inlineStr">
        <is>
          <t>3</t>
        </is>
      </c>
      <c r="Z430" s="2" t="inlineStr">
        <is>
          <t/>
        </is>
      </c>
      <c r="AA430" t="inlineStr">
        <is>
          <t/>
        </is>
      </c>
      <c r="AB430" s="2" t="inlineStr">
        <is>
          <t>préstamo de balance de la conformidad excedentario</t>
        </is>
      </c>
      <c r="AC430" s="2" t="inlineStr">
        <is>
          <t>3</t>
        </is>
      </c>
      <c r="AD430" s="2" t="inlineStr">
        <is>
          <t/>
        </is>
      </c>
      <c r="AE430" t="inlineStr">
        <is>
          <t/>
        </is>
      </c>
      <c r="AF430" t="inlineStr">
        <is>
          <t/>
        </is>
      </c>
      <c r="AG430" t="inlineStr">
        <is>
          <t/>
        </is>
      </c>
      <c r="AH430" t="inlineStr">
        <is>
          <t/>
        </is>
      </c>
      <c r="AI430" t="inlineStr">
        <is>
          <t/>
        </is>
      </c>
      <c r="AJ430" t="inlineStr">
        <is>
          <t/>
        </is>
      </c>
      <c r="AK430" t="inlineStr">
        <is>
          <t/>
        </is>
      </c>
      <c r="AL430" t="inlineStr">
        <is>
          <t/>
        </is>
      </c>
      <c r="AM430" t="inlineStr">
        <is>
          <t/>
        </is>
      </c>
      <c r="AN430" t="inlineStr">
        <is>
          <t/>
        </is>
      </c>
      <c r="AO430" t="inlineStr">
        <is>
          <t/>
        </is>
      </c>
      <c r="AP430" t="inlineStr">
        <is>
          <t/>
        </is>
      </c>
      <c r="AQ430" t="inlineStr">
        <is>
          <t/>
        </is>
      </c>
      <c r="AR430" t="inlineStr">
        <is>
          <t/>
        </is>
      </c>
      <c r="AS430" t="inlineStr">
        <is>
          <t/>
        </is>
      </c>
      <c r="AT430" t="inlineStr">
        <is>
          <t/>
        </is>
      </c>
      <c r="AU430" t="inlineStr">
        <is>
          <t/>
        </is>
      </c>
      <c r="AV430" t="inlineStr">
        <is>
          <t/>
        </is>
      </c>
      <c r="AW430" t="inlineStr">
        <is>
          <t/>
        </is>
      </c>
      <c r="AX430" t="inlineStr">
        <is>
          <t/>
        </is>
      </c>
      <c r="AY430" t="inlineStr">
        <is>
          <t/>
        </is>
      </c>
      <c r="AZ430" t="inlineStr">
        <is>
          <t/>
        </is>
      </c>
      <c r="BA430" t="inlineStr">
        <is>
          <t/>
        </is>
      </c>
      <c r="BB430" t="inlineStr">
        <is>
          <t/>
        </is>
      </c>
      <c r="BC430" t="inlineStr">
        <is>
          <t/>
        </is>
      </c>
      <c r="BD430" t="inlineStr">
        <is>
          <t/>
        </is>
      </c>
      <c r="BE430" t="inlineStr">
        <is>
          <t/>
        </is>
      </c>
      <c r="BF430" t="inlineStr">
        <is>
          <t/>
        </is>
      </c>
      <c r="BG430" t="inlineStr">
        <is>
          <t/>
        </is>
      </c>
      <c r="BH430" s="2" t="inlineStr">
        <is>
          <t>atitikties balanso perviršio naudojimas avansu</t>
        </is>
      </c>
      <c r="BI430" s="2" t="inlineStr">
        <is>
          <t>2</t>
        </is>
      </c>
      <c r="BJ430" s="2" t="inlineStr">
        <is>
          <t/>
        </is>
      </c>
      <c r="BK430" t="inlineStr">
        <is>
          <t/>
        </is>
      </c>
      <c r="BL430" t="inlineStr">
        <is>
          <t/>
        </is>
      </c>
      <c r="BM430" t="inlineStr">
        <is>
          <t/>
        </is>
      </c>
      <c r="BN430" t="inlineStr">
        <is>
          <t/>
        </is>
      </c>
      <c r="BO430" t="inlineStr">
        <is>
          <t/>
        </is>
      </c>
      <c r="BP430" s="2" t="inlineStr">
        <is>
          <t>teħid b’self tas-surplus ta’ konformità</t>
        </is>
      </c>
      <c r="BQ430" s="2" t="inlineStr">
        <is>
          <t>3</t>
        </is>
      </c>
      <c r="BR430" s="2" t="inlineStr">
        <is>
          <t/>
        </is>
      </c>
      <c r="BS430" t="inlineStr">
        <is>
          <t/>
        </is>
      </c>
      <c r="BT430" t="inlineStr">
        <is>
          <t/>
        </is>
      </c>
      <c r="BU430" t="inlineStr">
        <is>
          <t/>
        </is>
      </c>
      <c r="BV430" t="inlineStr">
        <is>
          <t/>
        </is>
      </c>
      <c r="BW430" t="inlineStr">
        <is>
          <t/>
        </is>
      </c>
      <c r="BX430" s="2" t="inlineStr">
        <is>
          <t>pożyczanie nadwyżki zgodności</t>
        </is>
      </c>
      <c r="BY430" s="2" t="inlineStr">
        <is>
          <t>3</t>
        </is>
      </c>
      <c r="BZ430" s="2" t="inlineStr">
        <is>
          <t/>
        </is>
      </c>
      <c r="CA430" t="inlineStr">
        <is>
          <t/>
        </is>
      </c>
      <c r="CB430" s="2" t="inlineStr">
        <is>
          <t>obtenção de crédito de conformidade</t>
        </is>
      </c>
      <c r="CC430" s="2" t="inlineStr">
        <is>
          <t>3</t>
        </is>
      </c>
      <c r="CD430" s="2" t="inlineStr">
        <is>
          <t/>
        </is>
      </c>
      <c r="CE430" t="inlineStr">
        <is>
          <t/>
        </is>
      </c>
      <c r="CF430" t="inlineStr">
        <is>
          <t/>
        </is>
      </c>
      <c r="CG430" t="inlineStr">
        <is>
          <t/>
        </is>
      </c>
      <c r="CH430" t="inlineStr">
        <is>
          <t/>
        </is>
      </c>
      <c r="CI430" t="inlineStr">
        <is>
          <t/>
        </is>
      </c>
      <c r="CJ430" t="inlineStr">
        <is>
          <t/>
        </is>
      </c>
      <c r="CK430" t="inlineStr">
        <is>
          <t/>
        </is>
      </c>
      <c r="CL430" t="inlineStr">
        <is>
          <t/>
        </is>
      </c>
      <c r="CM430" t="inlineStr">
        <is>
          <t/>
        </is>
      </c>
      <c r="CN430" s="2" t="inlineStr">
        <is>
          <t>izposoja presežka skladnosti</t>
        </is>
      </c>
      <c r="CO430" s="2" t="inlineStr">
        <is>
          <t>3</t>
        </is>
      </c>
      <c r="CP430" s="2" t="inlineStr">
        <is>
          <t/>
        </is>
      </c>
      <c r="CQ430" t="inlineStr">
        <is>
          <t>izposoja &lt;a href="https://iate.europa.eu/entry/result/3599806/sl" target="_blank"&gt;presežka skladnosti&lt;/a&gt; ladje iz prihodnjega poročevalnega obdobja</t>
        </is>
      </c>
      <c r="CR430" t="inlineStr">
        <is>
          <t/>
        </is>
      </c>
      <c r="CS430" t="inlineStr">
        <is>
          <t/>
        </is>
      </c>
      <c r="CT430" t="inlineStr">
        <is>
          <t/>
        </is>
      </c>
      <c r="CU430" t="inlineStr">
        <is>
          <t/>
        </is>
      </c>
    </row>
    <row r="431">
      <c r="A431" s="1" t="str">
        <f>HYPERLINK("https://iate.europa.eu/entry/result/3599843/all", "3599843")</f>
        <v>3599843</v>
      </c>
      <c r="B431" t="inlineStr">
        <is>
          <t>ENERGY</t>
        </is>
      </c>
      <c r="C431" t="inlineStr">
        <is>
          <t>ENERGY|energy policy|energy industry|fuel</t>
        </is>
      </c>
      <c r="D431" t="inlineStr">
        <is>
          <t/>
        </is>
      </c>
      <c r="E431" t="inlineStr">
        <is>
          <t/>
        </is>
      </c>
      <c r="F431" t="inlineStr">
        <is>
          <t/>
        </is>
      </c>
      <c r="G431" t="inlineStr">
        <is>
          <t/>
        </is>
      </c>
      <c r="H431" t="inlineStr">
        <is>
          <t/>
        </is>
      </c>
      <c r="I431" t="inlineStr">
        <is>
          <t/>
        </is>
      </c>
      <c r="J431" t="inlineStr">
        <is>
          <t/>
        </is>
      </c>
      <c r="K431" t="inlineStr">
        <is>
          <t/>
        </is>
      </c>
      <c r="L431" t="inlineStr">
        <is>
          <t/>
        </is>
      </c>
      <c r="M431" t="inlineStr">
        <is>
          <t/>
        </is>
      </c>
      <c r="N431" t="inlineStr">
        <is>
          <t/>
        </is>
      </c>
      <c r="O431" t="inlineStr">
        <is>
          <t/>
        </is>
      </c>
      <c r="P431" t="inlineStr">
        <is>
          <t/>
        </is>
      </c>
      <c r="Q431" t="inlineStr">
        <is>
          <t/>
        </is>
      </c>
      <c r="R431" t="inlineStr">
        <is>
          <t/>
        </is>
      </c>
      <c r="S431" t="inlineStr">
        <is>
          <t/>
        </is>
      </c>
      <c r="T431" t="inlineStr">
        <is>
          <t/>
        </is>
      </c>
      <c r="U431" t="inlineStr">
        <is>
          <t/>
        </is>
      </c>
      <c r="V431" t="inlineStr">
        <is>
          <t/>
        </is>
      </c>
      <c r="W431" t="inlineStr">
        <is>
          <t/>
        </is>
      </c>
      <c r="X431" s="2" t="inlineStr">
        <is>
          <t>feed and food crop-based fuels|
food and feed-crop based biofuels|
crop-based fuels</t>
        </is>
      </c>
      <c r="Y431" s="2" t="inlineStr">
        <is>
          <t>3|
3|
3</t>
        </is>
      </c>
      <c r="Z431" s="2" t="inlineStr">
        <is>
          <t xml:space="preserve">|
|
</t>
        </is>
      </c>
      <c r="AA431" t="inlineStr">
        <is>
          <t/>
        </is>
      </c>
      <c r="AB431" s="2" t="inlineStr">
        <is>
          <t>combustible producido a partir de cultivos alimentarios y forrajeros|
biocarburante producido a partir de cultivos alimentarios y forrajeros</t>
        </is>
      </c>
      <c r="AC431" s="2" t="inlineStr">
        <is>
          <t>3|
3</t>
        </is>
      </c>
      <c r="AD431" s="2" t="inlineStr">
        <is>
          <t xml:space="preserve">|
</t>
        </is>
      </c>
      <c r="AE431" t="inlineStr">
        <is>
          <t/>
        </is>
      </c>
      <c r="AF431" t="inlineStr">
        <is>
          <t/>
        </is>
      </c>
      <c r="AG431" t="inlineStr">
        <is>
          <t/>
        </is>
      </c>
      <c r="AH431" t="inlineStr">
        <is>
          <t/>
        </is>
      </c>
      <c r="AI431" t="inlineStr">
        <is>
          <t/>
        </is>
      </c>
      <c r="AJ431" t="inlineStr">
        <is>
          <t/>
        </is>
      </c>
      <c r="AK431" t="inlineStr">
        <is>
          <t/>
        </is>
      </c>
      <c r="AL431" t="inlineStr">
        <is>
          <t/>
        </is>
      </c>
      <c r="AM431" t="inlineStr">
        <is>
          <t/>
        </is>
      </c>
      <c r="AN431" t="inlineStr">
        <is>
          <t/>
        </is>
      </c>
      <c r="AO431" t="inlineStr">
        <is>
          <t/>
        </is>
      </c>
      <c r="AP431" t="inlineStr">
        <is>
          <t/>
        </is>
      </c>
      <c r="AQ431" t="inlineStr">
        <is>
          <t/>
        </is>
      </c>
      <c r="AR431" t="inlineStr">
        <is>
          <t/>
        </is>
      </c>
      <c r="AS431" t="inlineStr">
        <is>
          <t/>
        </is>
      </c>
      <c r="AT431" t="inlineStr">
        <is>
          <t/>
        </is>
      </c>
      <c r="AU431" t="inlineStr">
        <is>
          <t/>
        </is>
      </c>
      <c r="AV431" t="inlineStr">
        <is>
          <t/>
        </is>
      </c>
      <c r="AW431" t="inlineStr">
        <is>
          <t/>
        </is>
      </c>
      <c r="AX431" t="inlineStr">
        <is>
          <t/>
        </is>
      </c>
      <c r="AY431" t="inlineStr">
        <is>
          <t/>
        </is>
      </c>
      <c r="AZ431" t="inlineStr">
        <is>
          <t/>
        </is>
      </c>
      <c r="BA431" t="inlineStr">
        <is>
          <t/>
        </is>
      </c>
      <c r="BB431" t="inlineStr">
        <is>
          <t/>
        </is>
      </c>
      <c r="BC431" t="inlineStr">
        <is>
          <t/>
        </is>
      </c>
      <c r="BD431" t="inlineStr">
        <is>
          <t/>
        </is>
      </c>
      <c r="BE431" t="inlineStr">
        <is>
          <t/>
        </is>
      </c>
      <c r="BF431" t="inlineStr">
        <is>
          <t/>
        </is>
      </c>
      <c r="BG431" t="inlineStr">
        <is>
          <t/>
        </is>
      </c>
      <c r="BH431" s="2" t="inlineStr">
        <is>
          <t>biodegalai iš maistinių ir pašarinių augalų|
biokuras iš žemės ūkio kultūrų|
biokuras iš maistinių ir pašarinių augalų|
biodegalai iš žemės ūkio kultūrų</t>
        </is>
      </c>
      <c r="BI431" s="2" t="inlineStr">
        <is>
          <t>3|
2|
3|
2</t>
        </is>
      </c>
      <c r="BJ431" s="2" t="inlineStr">
        <is>
          <t xml:space="preserve">|
|
|
</t>
        </is>
      </c>
      <c r="BK431" t="inlineStr">
        <is>
          <t/>
        </is>
      </c>
      <c r="BL431" t="inlineStr">
        <is>
          <t/>
        </is>
      </c>
      <c r="BM431" t="inlineStr">
        <is>
          <t/>
        </is>
      </c>
      <c r="BN431" t="inlineStr">
        <is>
          <t/>
        </is>
      </c>
      <c r="BO431" t="inlineStr">
        <is>
          <t/>
        </is>
      </c>
      <c r="BP431" s="2" t="inlineStr">
        <is>
          <t>fjuwils ibbażati fuq l-għelejjel|
fjuwils ibbażati fuq l-għelejjel tal-għalf u tal-ikel|
bijofjuwils ibbażati fuq l-għelejjel tal-ikel u tal-għalf</t>
        </is>
      </c>
      <c r="BQ431" s="2" t="inlineStr">
        <is>
          <t>3|
3|
3</t>
        </is>
      </c>
      <c r="BR431" s="2" t="inlineStr">
        <is>
          <t xml:space="preserve">|
|
</t>
        </is>
      </c>
      <c r="BS431" t="inlineStr">
        <is>
          <t/>
        </is>
      </c>
      <c r="BT431" t="inlineStr">
        <is>
          <t/>
        </is>
      </c>
      <c r="BU431" t="inlineStr">
        <is>
          <t/>
        </is>
      </c>
      <c r="BV431" t="inlineStr">
        <is>
          <t/>
        </is>
      </c>
      <c r="BW431" t="inlineStr">
        <is>
          <t/>
        </is>
      </c>
      <c r="BX431" s="2" t="inlineStr">
        <is>
          <t>paliwa produkowane z roślin spożywczych i pastewnych|
biopaliwa produkowane z roślin spożywczych i pastewnych|
paliwa roślinne</t>
        </is>
      </c>
      <c r="BY431" s="2" t="inlineStr">
        <is>
          <t>3|
3|
3</t>
        </is>
      </c>
      <c r="BZ431" s="2" t="inlineStr">
        <is>
          <t xml:space="preserve">|
|
</t>
        </is>
      </c>
      <c r="CA431" t="inlineStr">
        <is>
          <t/>
        </is>
      </c>
      <c r="CB431" t="inlineStr">
        <is>
          <t/>
        </is>
      </c>
      <c r="CC431" t="inlineStr">
        <is>
          <t/>
        </is>
      </c>
      <c r="CD431" t="inlineStr">
        <is>
          <t/>
        </is>
      </c>
      <c r="CE431" t="inlineStr">
        <is>
          <t/>
        </is>
      </c>
      <c r="CF431" t="inlineStr">
        <is>
          <t/>
        </is>
      </c>
      <c r="CG431" t="inlineStr">
        <is>
          <t/>
        </is>
      </c>
      <c r="CH431" t="inlineStr">
        <is>
          <t/>
        </is>
      </c>
      <c r="CI431" t="inlineStr">
        <is>
          <t/>
        </is>
      </c>
      <c r="CJ431" t="inlineStr">
        <is>
          <t/>
        </is>
      </c>
      <c r="CK431" t="inlineStr">
        <is>
          <t/>
        </is>
      </c>
      <c r="CL431" t="inlineStr">
        <is>
          <t/>
        </is>
      </c>
      <c r="CM431" t="inlineStr">
        <is>
          <t/>
        </is>
      </c>
      <c r="CN431" s="2" t="inlineStr">
        <is>
          <t>biogoriva iz prehranskih in krmnih poljščin</t>
        </is>
      </c>
      <c r="CO431" s="2" t="inlineStr">
        <is>
          <t>3</t>
        </is>
      </c>
      <c r="CP431" s="2" t="inlineStr">
        <is>
          <t/>
        </is>
      </c>
      <c r="CQ431" t="inlineStr">
        <is>
          <t/>
        </is>
      </c>
      <c r="CR431" s="2" t="inlineStr">
        <is>
          <t>biobränsle baserat på livsmedels- och fodergrödor|
biodrivmedel från foder- och livsmedelsgrödor</t>
        </is>
      </c>
      <c r="CS431" s="2" t="inlineStr">
        <is>
          <t>3|
3</t>
        </is>
      </c>
      <c r="CT431" s="2" t="inlineStr">
        <is>
          <t xml:space="preserve">|
</t>
        </is>
      </c>
      <c r="CU431" t="inlineStr">
        <is>
          <t/>
        </is>
      </c>
    </row>
    <row r="432">
      <c r="A432" s="1" t="str">
        <f>HYPERLINK("https://iate.europa.eu/entry/result/3548446/all", "3548446")</f>
        <v>3548446</v>
      </c>
      <c r="B432" t="inlineStr">
        <is>
          <t>ENERGY;TRANSPORT</t>
        </is>
      </c>
      <c r="C432" t="inlineStr">
        <is>
          <t>ENERGY|energy policy|energy industry|fuel;TRANSPORT|organisation of transport|means of transport|vehicle</t>
        </is>
      </c>
      <c r="D432" t="inlineStr">
        <is>
          <t/>
        </is>
      </c>
      <c r="E432" t="inlineStr">
        <is>
          <t/>
        </is>
      </c>
      <c r="F432" t="inlineStr">
        <is>
          <t/>
        </is>
      </c>
      <c r="G432" t="inlineStr">
        <is>
          <t/>
        </is>
      </c>
      <c r="H432" t="inlineStr">
        <is>
          <t/>
        </is>
      </c>
      <c r="I432" t="inlineStr">
        <is>
          <t/>
        </is>
      </c>
      <c r="J432" t="inlineStr">
        <is>
          <t/>
        </is>
      </c>
      <c r="K432" t="inlineStr">
        <is>
          <t/>
        </is>
      </c>
      <c r="L432" t="inlineStr">
        <is>
          <t/>
        </is>
      </c>
      <c r="M432" t="inlineStr">
        <is>
          <t/>
        </is>
      </c>
      <c r="N432" t="inlineStr">
        <is>
          <t/>
        </is>
      </c>
      <c r="O432" t="inlineStr">
        <is>
          <t/>
        </is>
      </c>
      <c r="P432" s="2" t="inlineStr">
        <is>
          <t>Fahrzeug, das mit komprimiertem Erdgas angetrieben wird</t>
        </is>
      </c>
      <c r="Q432" s="2" t="inlineStr">
        <is>
          <t>1</t>
        </is>
      </c>
      <c r="R432" s="2" t="inlineStr">
        <is>
          <t/>
        </is>
      </c>
      <c r="S432" t="inlineStr">
        <is>
          <t/>
        </is>
      </c>
      <c r="T432" t="inlineStr">
        <is>
          <t/>
        </is>
      </c>
      <c r="U432" t="inlineStr">
        <is>
          <t/>
        </is>
      </c>
      <c r="V432" t="inlineStr">
        <is>
          <t/>
        </is>
      </c>
      <c r="W432" t="inlineStr">
        <is>
          <t/>
        </is>
      </c>
      <c r="X432" s="2" t="inlineStr">
        <is>
          <t>CNG motor vehicle|
CNG-fuelled vehicle|
vehicle running on compressed natural gas|
CNG vehicle</t>
        </is>
      </c>
      <c r="Y432" s="2" t="inlineStr">
        <is>
          <t>3|
3|
1|
3</t>
        </is>
      </c>
      <c r="Z432" s="2" t="inlineStr">
        <is>
          <t xml:space="preserve">|
|
|
</t>
        </is>
      </c>
      <c r="AA432" t="inlineStr">
        <is>
          <t>motor vehicle using &lt;a href="https://iate.europa.eu/entry/result/857193/en" target="_blank"&gt;&lt;i&gt;compressed natural gas (CNG)&lt;/i&gt;&lt;/a&gt; as fuel</t>
        </is>
      </c>
      <c r="AB432" s="2" t="inlineStr">
        <is>
          <t>vehículo de motor de GNC|
vehículo de gas natural comprimido|
vehículo alimentado con GNC</t>
        </is>
      </c>
      <c r="AC432" s="2" t="inlineStr">
        <is>
          <t>3|
3|
3</t>
        </is>
      </c>
      <c r="AD432" s="2" t="inlineStr">
        <is>
          <t xml:space="preserve">|
|
</t>
        </is>
      </c>
      <c r="AE432" t="inlineStr">
        <is>
          <t>Vehículo de motor que utiliza &lt;a href="https://iate.europa.eu/entry/result/857193/es" target="_blank"&gt;gas natural comprimido (GNC)&lt;/a&gt; como carburante.</t>
        </is>
      </c>
      <c r="AF432" t="inlineStr">
        <is>
          <t/>
        </is>
      </c>
      <c r="AG432" t="inlineStr">
        <is>
          <t/>
        </is>
      </c>
      <c r="AH432" t="inlineStr">
        <is>
          <t/>
        </is>
      </c>
      <c r="AI432" t="inlineStr">
        <is>
          <t/>
        </is>
      </c>
      <c r="AJ432" s="2" t="inlineStr">
        <is>
          <t>paineistettua maakaasua käyttävä ajoneuvo|
CNG-käyttöinen ajoneuvo|
paineistetulla maakaasulla kulkeva ajoneuvo|
CNG-ajoneuvo</t>
        </is>
      </c>
      <c r="AK432" s="2" t="inlineStr">
        <is>
          <t>3|
3|
3|
3</t>
        </is>
      </c>
      <c r="AL432" s="2" t="inlineStr">
        <is>
          <t xml:space="preserve">|
|
|
</t>
        </is>
      </c>
      <c r="AM432" t="inlineStr">
        <is>
          <t/>
        </is>
      </c>
      <c r="AN432" s="2" t="inlineStr">
        <is>
          <t>véhicule alimenté au GNC|
véhicule à gaz naturel sous pression</t>
        </is>
      </c>
      <c r="AO432" s="2" t="inlineStr">
        <is>
          <t>3|
1</t>
        </is>
      </c>
      <c r="AP432" s="2" t="inlineStr">
        <is>
          <t xml:space="preserve">|
</t>
        </is>
      </c>
      <c r="AQ432" t="inlineStr">
        <is>
          <t/>
        </is>
      </c>
      <c r="AR432" s="2" t="inlineStr">
        <is>
          <t>feithicil faoi thiomáint gáis nádúrtha chomhbhrúite</t>
        </is>
      </c>
      <c r="AS432" s="2" t="inlineStr">
        <is>
          <t>3</t>
        </is>
      </c>
      <c r="AT432" s="2" t="inlineStr">
        <is>
          <t/>
        </is>
      </c>
      <c r="AU432" t="inlineStr">
        <is>
          <t/>
        </is>
      </c>
      <c r="AV432" t="inlineStr">
        <is>
          <t/>
        </is>
      </c>
      <c r="AW432" t="inlineStr">
        <is>
          <t/>
        </is>
      </c>
      <c r="AX432" t="inlineStr">
        <is>
          <t/>
        </is>
      </c>
      <c r="AY432" t="inlineStr">
        <is>
          <t/>
        </is>
      </c>
      <c r="AZ432" s="2" t="inlineStr">
        <is>
          <t>CNG-üzemű jármű</t>
        </is>
      </c>
      <c r="BA432" s="2" t="inlineStr">
        <is>
          <t>3</t>
        </is>
      </c>
      <c r="BB432" s="2" t="inlineStr">
        <is>
          <t/>
        </is>
      </c>
      <c r="BC432" t="inlineStr">
        <is>
          <t>olyan gépjármű, amely &lt;a href="https://iate.europa.eu/entry/result/857193/hu" target="_blank"&gt;sűrített földgázzal (CNG)&lt;/a&gt; üzemeltethető</t>
        </is>
      </c>
      <c r="BD432" t="inlineStr">
        <is>
          <t/>
        </is>
      </c>
      <c r="BE432" t="inlineStr">
        <is>
          <t/>
        </is>
      </c>
      <c r="BF432" t="inlineStr">
        <is>
          <t/>
        </is>
      </c>
      <c r="BG432" t="inlineStr">
        <is>
          <t/>
        </is>
      </c>
      <c r="BH432" s="2" t="inlineStr">
        <is>
          <t>suslėgtosiomis gamtinėmis dujomis varoma transporto priemonė</t>
        </is>
      </c>
      <c r="BI432" s="2" t="inlineStr">
        <is>
          <t>3</t>
        </is>
      </c>
      <c r="BJ432" s="2" t="inlineStr">
        <is>
          <t/>
        </is>
      </c>
      <c r="BK432" t="inlineStr">
        <is>
          <t/>
        </is>
      </c>
      <c r="BL432" s="2" t="inlineStr">
        <is>
          <t>ar &lt;i&gt;CNG&lt;/i&gt; darbināms transportlīdzeklis|
&lt;i&gt;CNG&lt;/i&gt; transportlīdzeklis|
&lt;i&gt;CNG&lt;/i&gt; mehāniskais transportlīdzeklis</t>
        </is>
      </c>
      <c r="BM432" s="2" t="inlineStr">
        <is>
          <t>2|
2|
2</t>
        </is>
      </c>
      <c r="BN432" s="2" t="inlineStr">
        <is>
          <t xml:space="preserve">|
|
</t>
        </is>
      </c>
      <c r="BO432" t="inlineStr">
        <is>
          <t>mehāniskais transportlīdzeklis, kurā kā degvielu izmanto &lt;a href="https://iate.europa.eu/entry/result/857193/lv" target="_blank"&gt;saspiestu dabasgāzi&lt;time datetime="3.9.2021."&gt; (3.9.2021.)&lt;/time&gt;&lt;/a&gt;</t>
        </is>
      </c>
      <c r="BP432" s="2" t="inlineStr">
        <is>
          <t>vettura li tuża s-CNG bħala fjuwil|
vettura bil-mutur CNG|
vettura CNG</t>
        </is>
      </c>
      <c r="BQ432" s="2" t="inlineStr">
        <is>
          <t>3|
3|
3</t>
        </is>
      </c>
      <c r="BR432" s="2" t="inlineStr">
        <is>
          <t xml:space="preserve">|
|
</t>
        </is>
      </c>
      <c r="BS432" t="inlineStr">
        <is>
          <t>vettura bil-mutur li tuża l-gass naturali kkompressat bħala fjuwil</t>
        </is>
      </c>
      <c r="BT432" s="2" t="inlineStr">
        <is>
          <t>voertuig met hogedrukgas</t>
        </is>
      </c>
      <c r="BU432" s="2" t="inlineStr">
        <is>
          <t>1</t>
        </is>
      </c>
      <c r="BV432" s="2" t="inlineStr">
        <is>
          <t/>
        </is>
      </c>
      <c r="BW432" t="inlineStr">
        <is>
          <t/>
        </is>
      </c>
      <c r="BX432" s="2" t="inlineStr">
        <is>
          <t>pojazd silnikowy napędzany CNG|
pojazd napędzany CNG</t>
        </is>
      </c>
      <c r="BY432" s="2" t="inlineStr">
        <is>
          <t>3|
3</t>
        </is>
      </c>
      <c r="BZ432" s="2" t="inlineStr">
        <is>
          <t xml:space="preserve">|
</t>
        </is>
      </c>
      <c r="CA432" t="inlineStr">
        <is>
          <t>pojazd silnikowy napędzany &lt;a href="https://iate.europa.eu/entry/result/857193/pl" target="_blank"&gt;sprężonym gazem ziemnym&lt;/a&gt;</t>
        </is>
      </c>
      <c r="CB432" t="inlineStr">
        <is>
          <t/>
        </is>
      </c>
      <c r="CC432" t="inlineStr">
        <is>
          <t/>
        </is>
      </c>
      <c r="CD432" t="inlineStr">
        <is>
          <t/>
        </is>
      </c>
      <c r="CE432" t="inlineStr">
        <is>
          <t/>
        </is>
      </c>
      <c r="CF432" t="inlineStr">
        <is>
          <t/>
        </is>
      </c>
      <c r="CG432" t="inlineStr">
        <is>
          <t/>
        </is>
      </c>
      <c r="CH432" t="inlineStr">
        <is>
          <t/>
        </is>
      </c>
      <c r="CI432" t="inlineStr">
        <is>
          <t/>
        </is>
      </c>
      <c r="CJ432" t="inlineStr">
        <is>
          <t/>
        </is>
      </c>
      <c r="CK432" t="inlineStr">
        <is>
          <t/>
        </is>
      </c>
      <c r="CL432" t="inlineStr">
        <is>
          <t/>
        </is>
      </c>
      <c r="CM432" t="inlineStr">
        <is>
          <t/>
        </is>
      </c>
      <c r="CN432" s="2" t="inlineStr">
        <is>
          <t>motorno vozilo na SZP</t>
        </is>
      </c>
      <c r="CO432" s="2" t="inlineStr">
        <is>
          <t>3</t>
        </is>
      </c>
      <c r="CP432" s="2" t="inlineStr">
        <is>
          <t/>
        </is>
      </c>
      <c r="CQ432" t="inlineStr">
        <is>
          <t>motorno vozilo, ki za gorivo uporablja &lt;a href="https://iate.europa.eu/entry/result/857193/sl" target="_blank"&gt;stisnjeni zemeljski plin&lt;/a&gt; (SZP)</t>
        </is>
      </c>
      <c r="CR432" s="2" t="inlineStr">
        <is>
          <t>CNG-motorfordon</t>
        </is>
      </c>
      <c r="CS432" s="2" t="inlineStr">
        <is>
          <t>3</t>
        </is>
      </c>
      <c r="CT432" s="2" t="inlineStr">
        <is>
          <t/>
        </is>
      </c>
      <c r="CU432" t="inlineStr">
        <is>
          <t/>
        </is>
      </c>
    </row>
    <row r="433">
      <c r="A433" s="1" t="str">
        <f>HYPERLINK("https://iate.europa.eu/entry/result/3564179/all", "3564179")</f>
        <v>3564179</v>
      </c>
      <c r="B433" t="inlineStr">
        <is>
          <t>ENVIRONMENT;ENERGY;TRADE</t>
        </is>
      </c>
      <c r="C433" t="inlineStr">
        <is>
          <t>ENVIRONMENT|environmental policy|climate change policy|emission trading|EU Emissions Trading Scheme;ENERGY;TRADE</t>
        </is>
      </c>
      <c r="D433" t="inlineStr">
        <is>
          <t/>
        </is>
      </c>
      <c r="E433" t="inlineStr">
        <is>
          <t/>
        </is>
      </c>
      <c r="F433" t="inlineStr">
        <is>
          <t/>
        </is>
      </c>
      <c r="G433" t="inlineStr">
        <is>
          <t/>
        </is>
      </c>
      <c r="H433" t="inlineStr">
        <is>
          <t/>
        </is>
      </c>
      <c r="I433" t="inlineStr">
        <is>
          <t/>
        </is>
      </c>
      <c r="J433" t="inlineStr">
        <is>
          <t/>
        </is>
      </c>
      <c r="K433" t="inlineStr">
        <is>
          <t/>
        </is>
      </c>
      <c r="L433" t="inlineStr">
        <is>
          <t/>
        </is>
      </c>
      <c r="M433" t="inlineStr">
        <is>
          <t/>
        </is>
      </c>
      <c r="N433" t="inlineStr">
        <is>
          <t/>
        </is>
      </c>
      <c r="O433" t="inlineStr">
        <is>
          <t/>
        </is>
      </c>
      <c r="P433" t="inlineStr">
        <is>
          <t/>
        </is>
      </c>
      <c r="Q433" t="inlineStr">
        <is>
          <t/>
        </is>
      </c>
      <c r="R433" t="inlineStr">
        <is>
          <t/>
        </is>
      </c>
      <c r="S433" t="inlineStr">
        <is>
          <t/>
        </is>
      </c>
      <c r="T433" t="inlineStr">
        <is>
          <t/>
        </is>
      </c>
      <c r="U433" t="inlineStr">
        <is>
          <t/>
        </is>
      </c>
      <c r="V433" t="inlineStr">
        <is>
          <t/>
        </is>
      </c>
      <c r="W433" t="inlineStr">
        <is>
          <t/>
        </is>
      </c>
      <c r="X433" s="2" t="inlineStr">
        <is>
          <t>cross-border capacity|
cross-border transmission capacity|
transmission capacity</t>
        </is>
      </c>
      <c r="Y433" s="2" t="inlineStr">
        <is>
          <t>3|
3|
3</t>
        </is>
      </c>
      <c r="Z433" s="2" t="inlineStr">
        <is>
          <t xml:space="preserve">|
|
</t>
        </is>
      </c>
      <c r="AA433" t="inlineStr">
        <is>
          <t/>
        </is>
      </c>
      <c r="AB433" t="inlineStr">
        <is>
          <t/>
        </is>
      </c>
      <c r="AC433" t="inlineStr">
        <is>
          <t/>
        </is>
      </c>
      <c r="AD433" t="inlineStr">
        <is>
          <t/>
        </is>
      </c>
      <c r="AE433" t="inlineStr">
        <is>
          <t/>
        </is>
      </c>
      <c r="AF433" t="inlineStr">
        <is>
          <t/>
        </is>
      </c>
      <c r="AG433" t="inlineStr">
        <is>
          <t/>
        </is>
      </c>
      <c r="AH433" t="inlineStr">
        <is>
          <t/>
        </is>
      </c>
      <c r="AI433" t="inlineStr">
        <is>
          <t/>
        </is>
      </c>
      <c r="AJ433" s="2" t="inlineStr">
        <is>
          <t>rajat ylittävä siirtokapasiteetti|
rajat ylittävä kapasiteetti|
rajasiirtokapasiteetti</t>
        </is>
      </c>
      <c r="AK433" s="2" t="inlineStr">
        <is>
          <t>3|
3|
3</t>
        </is>
      </c>
      <c r="AL433" s="2" t="inlineStr">
        <is>
          <t xml:space="preserve">|
|
</t>
        </is>
      </c>
      <c r="AM433" t="inlineStr">
        <is>
          <t/>
        </is>
      </c>
      <c r="AN433" t="inlineStr">
        <is>
          <t/>
        </is>
      </c>
      <c r="AO433" t="inlineStr">
        <is>
          <t/>
        </is>
      </c>
      <c r="AP433" t="inlineStr">
        <is>
          <t/>
        </is>
      </c>
      <c r="AQ433" t="inlineStr">
        <is>
          <t/>
        </is>
      </c>
      <c r="AR433" s="2" t="inlineStr">
        <is>
          <t>acmhainneacht tarchurtha trasteorann</t>
        </is>
      </c>
      <c r="AS433" s="2" t="inlineStr">
        <is>
          <t>3</t>
        </is>
      </c>
      <c r="AT433" s="2" t="inlineStr">
        <is>
          <t/>
        </is>
      </c>
      <c r="AU433" t="inlineStr">
        <is>
          <t/>
        </is>
      </c>
      <c r="AV433" t="inlineStr">
        <is>
          <t/>
        </is>
      </c>
      <c r="AW433" t="inlineStr">
        <is>
          <t/>
        </is>
      </c>
      <c r="AX433" t="inlineStr">
        <is>
          <t/>
        </is>
      </c>
      <c r="AY433" t="inlineStr">
        <is>
          <t/>
        </is>
      </c>
      <c r="AZ433" s="2" t="inlineStr">
        <is>
          <t>határkeresztező átviteli kapacitás</t>
        </is>
      </c>
      <c r="BA433" s="2" t="inlineStr">
        <is>
          <t>3</t>
        </is>
      </c>
      <c r="BB433" s="2" t="inlineStr">
        <is>
          <t/>
        </is>
      </c>
      <c r="BC433" t="inlineStr">
        <is>
          <t/>
        </is>
      </c>
      <c r="BD433" t="inlineStr">
        <is>
          <t/>
        </is>
      </c>
      <c r="BE433" t="inlineStr">
        <is>
          <t/>
        </is>
      </c>
      <c r="BF433" t="inlineStr">
        <is>
          <t/>
        </is>
      </c>
      <c r="BG433" t="inlineStr">
        <is>
          <t/>
        </is>
      </c>
      <c r="BH433" s="2" t="inlineStr">
        <is>
          <t>tarpvalstybinis pralaidumas</t>
        </is>
      </c>
      <c r="BI433" s="2" t="inlineStr">
        <is>
          <t>3</t>
        </is>
      </c>
      <c r="BJ433" s="2" t="inlineStr">
        <is>
          <t/>
        </is>
      </c>
      <c r="BK433" t="inlineStr">
        <is>
          <t/>
        </is>
      </c>
      <c r="BL433" t="inlineStr">
        <is>
          <t/>
        </is>
      </c>
      <c r="BM433" t="inlineStr">
        <is>
          <t/>
        </is>
      </c>
      <c r="BN433" t="inlineStr">
        <is>
          <t/>
        </is>
      </c>
      <c r="BO433" t="inlineStr">
        <is>
          <t/>
        </is>
      </c>
      <c r="BP433" t="inlineStr">
        <is>
          <t/>
        </is>
      </c>
      <c r="BQ433" t="inlineStr">
        <is>
          <t/>
        </is>
      </c>
      <c r="BR433" t="inlineStr">
        <is>
          <t/>
        </is>
      </c>
      <c r="BS433" t="inlineStr">
        <is>
          <t/>
        </is>
      </c>
      <c r="BT433" t="inlineStr">
        <is>
          <t/>
        </is>
      </c>
      <c r="BU433" t="inlineStr">
        <is>
          <t/>
        </is>
      </c>
      <c r="BV433" t="inlineStr">
        <is>
          <t/>
        </is>
      </c>
      <c r="BW433" t="inlineStr">
        <is>
          <t/>
        </is>
      </c>
      <c r="BX433" s="2" t="inlineStr">
        <is>
          <t>zdolności przesyłowe|
transgraniczne zdolności przesyłowe</t>
        </is>
      </c>
      <c r="BY433" s="2" t="inlineStr">
        <is>
          <t>3|
3</t>
        </is>
      </c>
      <c r="BZ433" s="2" t="inlineStr">
        <is>
          <t xml:space="preserve">|
</t>
        </is>
      </c>
      <c r="CA433" t="inlineStr">
        <is>
          <t/>
        </is>
      </c>
      <c r="CB433" s="2" t="inlineStr">
        <is>
          <t>capacidade de transporte transfronteiriça</t>
        </is>
      </c>
      <c r="CC433" s="2" t="inlineStr">
        <is>
          <t>3</t>
        </is>
      </c>
      <c r="CD433" s="2" t="inlineStr">
        <is>
          <t/>
        </is>
      </c>
      <c r="CE433" t="inlineStr">
        <is>
          <t/>
        </is>
      </c>
      <c r="CF433" t="inlineStr">
        <is>
          <t/>
        </is>
      </c>
      <c r="CG433" t="inlineStr">
        <is>
          <t/>
        </is>
      </c>
      <c r="CH433" t="inlineStr">
        <is>
          <t/>
        </is>
      </c>
      <c r="CI433" t="inlineStr">
        <is>
          <t/>
        </is>
      </c>
      <c r="CJ433" t="inlineStr">
        <is>
          <t/>
        </is>
      </c>
      <c r="CK433" t="inlineStr">
        <is>
          <t/>
        </is>
      </c>
      <c r="CL433" t="inlineStr">
        <is>
          <t/>
        </is>
      </c>
      <c r="CM433" t="inlineStr">
        <is>
          <t/>
        </is>
      </c>
      <c r="CN433" s="2" t="inlineStr">
        <is>
          <t>čezmejna prenosna zmogljivost|
čezmejna zmogljivost|
prenosna zmogljivost</t>
        </is>
      </c>
      <c r="CO433" s="2" t="inlineStr">
        <is>
          <t>3|
3|
3</t>
        </is>
      </c>
      <c r="CP433" s="2" t="inlineStr">
        <is>
          <t xml:space="preserve">|
|
</t>
        </is>
      </c>
      <c r="CQ433" t="inlineStr">
        <is>
          <t/>
        </is>
      </c>
      <c r="CR433" t="inlineStr">
        <is>
          <t/>
        </is>
      </c>
      <c r="CS433" t="inlineStr">
        <is>
          <t/>
        </is>
      </c>
      <c r="CT433" t="inlineStr">
        <is>
          <t/>
        </is>
      </c>
      <c r="CU433" t="inlineStr">
        <is>
          <t/>
        </is>
      </c>
    </row>
    <row r="434">
      <c r="A434" s="1" t="str">
        <f>HYPERLINK("https://iate.europa.eu/entry/result/2250949/all", "2250949")</f>
        <v>2250949</v>
      </c>
      <c r="B434" t="inlineStr">
        <is>
          <t>ENERGY;SOCIAL QUESTIONS</t>
        </is>
      </c>
      <c r="C434" t="inlineStr">
        <is>
          <t>ENERGY|electrical and nuclear industries|electrical industry;SOCIAL QUESTIONS|construction and town planning|town planning|urban infrastructure|electricity supply</t>
        </is>
      </c>
      <c r="D434" s="2" t="inlineStr">
        <is>
          <t>оператор на електропреносна система|
оператор на преносна система</t>
        </is>
      </c>
      <c r="E434" s="2" t="inlineStr">
        <is>
          <t>4|
4</t>
        </is>
      </c>
      <c r="F434" s="2" t="inlineStr">
        <is>
          <t xml:space="preserve">|
</t>
        </is>
      </c>
      <c r="G434" t="inlineStr">
        <is>
          <t>физическо или юридическо лице, което отговаря за експлоатацията на [електро]преносната система, за нейната поддръжка и ако е необходимо — за развитието на [електро]преносната система на дадена територия, а където е приложимо — за взаимовръзките на тази система с други системи, както и за осигуряването в дългосрочен план на способността на системата да покрива разумни искания за пренос на електроенергия</t>
        </is>
      </c>
      <c r="H434" s="2" t="inlineStr">
        <is>
          <t>PPS|
provozovatel přenosové soustavy</t>
        </is>
      </c>
      <c r="I434" s="2" t="inlineStr">
        <is>
          <t>3|
3</t>
        </is>
      </c>
      <c r="J434" s="2" t="inlineStr">
        <is>
          <t xml:space="preserve">|
</t>
        </is>
      </c>
      <c r="K434" t="inlineStr">
        <is>
          <t>fyzická nebo právnická osoba odpovědná za provoz, údržbu a v případě potřeby za rozvoj přenosové soustavy &lt;b&gt;elektřiny&lt;/b&gt; v dané oblasti, a případně za její propojení s jinými soustavami a za zabezpečení dlouhodobé schopnosti soustavy uspokojovat přiměřenou poptávku po přenosu elektřiny</t>
        </is>
      </c>
      <c r="L434" s="2" t="inlineStr">
        <is>
          <t>operatør af eltransmissionssystem|
systemansvarlig|
transmissionssystemoperatør|
TSO|
operatør af transmissionssystem for el</t>
        </is>
      </c>
      <c r="M434" s="2" t="inlineStr">
        <is>
          <t>3|
3|
3|
3|
3</t>
        </is>
      </c>
      <c r="N434" s="2" t="inlineStr">
        <is>
          <t xml:space="preserve">|
|
|
|
</t>
        </is>
      </c>
      <c r="O434" t="inlineStr">
        <is>
          <t>fysisk eller juridisk person, der er ansvarlig for driften, vedligeholdelsen og om nødvendigt udbygningen af elektricitetstransmissionssystemet i et givet område samt i givet fald dets sammenkoblinger med andre systemer og for at sikre, at systemet på lang sigt kan tilfredsstille en rimelig efterspørgsel efter transmission af elektricitet</t>
        </is>
      </c>
      <c r="P434" s="2" t="inlineStr">
        <is>
          <t>ÜNB|
Übertragungsnetzbetreiber</t>
        </is>
      </c>
      <c r="Q434" s="2" t="inlineStr">
        <is>
          <t>3|
3</t>
        </is>
      </c>
      <c r="R434" s="2" t="inlineStr">
        <is>
          <t xml:space="preserve">|
</t>
        </is>
      </c>
      <c r="S434" t="inlineStr">
        <is>
          <t>natürliche oder juristische Person, die verantwortlich ist für den Betrieb, die Wartung sowie erforderlichenfalls den Ausbau des Elektrizitätsübertragungsnetzes in einem bestimmten Gebiet und gegebenenfalls der Verbindungsleitungen zu anderen Netzen sowie für die Sicherstellung der langfristigen Fähigkeit des Netzes, eine angemessene Nachfrage nach Übertragung von Elektrizität zu befriedigen</t>
        </is>
      </c>
      <c r="T434" s="2" t="inlineStr">
        <is>
          <t>διαχειριστής συστήματος μεταφοράς</t>
        </is>
      </c>
      <c r="U434" s="2" t="inlineStr">
        <is>
          <t>3</t>
        </is>
      </c>
      <c r="V434" s="2" t="inlineStr">
        <is>
          <t/>
        </is>
      </c>
      <c r="W434" t="inlineStr">
        <is>
          <t>φυσικό ή νομικό πρόσωπο το οποίο είναι υπεύθυνο για τη λειτουργία, την εξασφάλιση της συντήρησης και, στην περίπτωση που αυτό είναι αναγκαίο, την ανάπτυξη του δικτύου μεταφοράς ηλεκτρικής ενέργειας σε μία δεδομένη περιοχή και, κατά περίπτωση, των διασυνδέσεών του με άλλα δίκτυα, και για τη διασφάλιση της μακρόπνοης ικανότητας του δικτύου να ανταποκρίνεται στην εύλογη ζήτηση μεταφοράς ηλεκτρικής ενέργειας</t>
        </is>
      </c>
      <c r="X434" s="2" t="inlineStr">
        <is>
          <t>electricity transmission system operator|
electricity transmission company|
transmission system operator|
electricity transmission companies|
transmission system operator for electricity|
TSO|
ETSO|
TSOs</t>
        </is>
      </c>
      <c r="Y434" s="2" t="inlineStr">
        <is>
          <t>3|
2|
3|
1|
1|
3|
3|
1</t>
        </is>
      </c>
      <c r="Z434" s="2" t="inlineStr">
        <is>
          <t xml:space="preserve">|
|
preferred|
|
|
|
|
</t>
        </is>
      </c>
      <c r="AA434" t="inlineStr">
        <is>
          <t>natural or legal person responsible for operating, ensuring the maintenance of and, if necessary, developing the [electricity] transmission system in a given area and, where applicable, its interconnections with other systems and for ensuring the long-term ability of the system to meet reasonable demands for the transmission of electricity</t>
        </is>
      </c>
      <c r="AB434" s="2" t="inlineStr">
        <is>
          <t>GRT|
gestor de red de transporte de electricidad|
gestor de red de transporte</t>
        </is>
      </c>
      <c r="AC434" s="2" t="inlineStr">
        <is>
          <t>3|
3|
3</t>
        </is>
      </c>
      <c r="AD434" s="2" t="inlineStr">
        <is>
          <t>|
|
preferred</t>
        </is>
      </c>
      <c r="AE434" t="inlineStr">
        <is>
          <t>Persona física o jurídica responsable de la explotación, el mantenimiento y, en caso necesario, el desarrollo de la red de transporte de electricidad en una zona determinada, así como, en su caso, de sus interconexiones con otras redes, y de garantizar que la red tiene capacidad para asumir, a largo plazo, una demanda razonable de transporte de electricidad</t>
        </is>
      </c>
      <c r="AF434" s="2" t="inlineStr">
        <is>
          <t>põhivõrguettevõtja</t>
        </is>
      </c>
      <c r="AG434" s="2" t="inlineStr">
        <is>
          <t>4</t>
        </is>
      </c>
      <c r="AH434" s="2" t="inlineStr">
        <is>
          <t/>
        </is>
      </c>
      <c r="AI434" t="inlineStr">
        <is>
          <t>füüsiline või juriidiline isik, kes vastutab põhivõrgu kasutamise, hoolduse ja vajadusel arendamise eest teatud piirkonnas, ja vajaduse korral põhivõrgu sidumise eest teiste võrkudega, ning kes tagab võrgu pikaajalise võime rahuldada mõistlikku nõudlust elektrienergia edastamise järele</t>
        </is>
      </c>
      <c r="AJ434" s="2" t="inlineStr">
        <is>
          <t>siirtoverkonhaltija</t>
        </is>
      </c>
      <c r="AK434" s="2" t="inlineStr">
        <is>
          <t>3</t>
        </is>
      </c>
      <c r="AL434" s="2" t="inlineStr">
        <is>
          <t/>
        </is>
      </c>
      <c r="AM434" t="inlineStr">
        <is>
          <t>luonnollinen henkilö tai oikeushenkilö, joka on vastuussa siirtoverkon käytöstä, ylläpidosta ja tarvittaessa kehittämisestä tietyllä alueella, sen mahdollisista yhteyksistä muihin verkkoihin sekä sen varmistamisesta, että verkko pystyy täyttämään kohtuulliset sähkön siirtovaatimukset pitkällä aikavälillä</t>
        </is>
      </c>
      <c r="AN434" s="2" t="inlineStr">
        <is>
          <t>gestionnaire de réseau de transport d'électricité|
GRT électricité|
GRT pour l'électricité|
gestionnaire de réseau de transport|
GRT d'électricité</t>
        </is>
      </c>
      <c r="AO434" s="2" t="inlineStr">
        <is>
          <t>3|
3|
3|
3|
3</t>
        </is>
      </c>
      <c r="AP434" s="2" t="inlineStr">
        <is>
          <t xml:space="preserve">|
|
|
|
</t>
        </is>
      </c>
      <c r="AQ434" t="inlineStr">
        <is>
          <t>personne physique ou morale responsable de l'exploitation, de l'entretien et, si nécessaire, du développement du réseau de transport d'électricité dans une zone donnée et, le cas échéant, de ses interconnexions avec d'autres réseaux, et chargée de garantir la capacité à long terme du réseau à satisfaire une demande raisonnable de transport d'électricité</t>
        </is>
      </c>
      <c r="AR434" t="inlineStr">
        <is>
          <t/>
        </is>
      </c>
      <c r="AS434" t="inlineStr">
        <is>
          <t/>
        </is>
      </c>
      <c r="AT434" t="inlineStr">
        <is>
          <t/>
        </is>
      </c>
      <c r="AU434" t="inlineStr">
        <is>
          <t/>
        </is>
      </c>
      <c r="AV434" s="2" t="inlineStr">
        <is>
          <t>operator prijenosnog/transportnog sustava|
TSO|
poduzeće za prijenos električne energije|
operator prijenosnog sustava za električnu energiju</t>
        </is>
      </c>
      <c r="AW434" s="2" t="inlineStr">
        <is>
          <t>3|
3|
3|
3</t>
        </is>
      </c>
      <c r="AX434" s="2" t="inlineStr">
        <is>
          <t xml:space="preserve">|
|
|
</t>
        </is>
      </c>
      <c r="AY434" t="inlineStr">
        <is>
          <t/>
        </is>
      </c>
      <c r="AZ434" s="2" t="inlineStr">
        <is>
          <t>átvitelirendszer-üzemeltető</t>
        </is>
      </c>
      <c r="BA434" s="2" t="inlineStr">
        <is>
          <t>3</t>
        </is>
      </c>
      <c r="BB434" s="2" t="inlineStr">
        <is>
          <t/>
        </is>
      </c>
      <c r="BC434" t="inlineStr">
        <is>
          <t>az a természetes vagy jogi személy, aki, illetve amely felelős egy adott terület átviteli rendszerének üzemeltetéséért, karbantartásáért, valamint szükség esetén annak fejlesztéséért, és adott esetben annak más rendszerekkel való összekapcsolásáért, továbbá azért, hogy a rendszer hosszú távon alkalmas legyen a villamos energia átvitelével kapcsolatos, észszerű igények kielégítésére</t>
        </is>
      </c>
      <c r="BD434" s="2" t="inlineStr">
        <is>
          <t>gestore del sistema di trasmissione|
TSO</t>
        </is>
      </c>
      <c r="BE434" s="2" t="inlineStr">
        <is>
          <t>3|
3</t>
        </is>
      </c>
      <c r="BF434" s="2" t="inlineStr">
        <is>
          <t xml:space="preserve">|
</t>
        </is>
      </c>
      <c r="BG434" t="inlineStr">
        <is>
          <t>qualsiasi persona fisica o giuridica responsabile della gestione, della manutenzione e, se necessario, dello sviluppo del sistema di trasmissione in una data zona e, se del caso, delle relative interconnessioni con altri sistemi, e di assicurare la capacità a lungo termine del sistema di soddisfare richieste ragionevoli di trasmissione di energia elettrica</t>
        </is>
      </c>
      <c r="BH434" s="2" t="inlineStr">
        <is>
          <t>perdavimo sistemos operatorius|
PSO|
elektros energijos perdavimo sistemos operatorius</t>
        </is>
      </c>
      <c r="BI434" s="2" t="inlineStr">
        <is>
          <t>3|
3|
3</t>
        </is>
      </c>
      <c r="BJ434" s="2" t="inlineStr">
        <is>
          <t xml:space="preserve">|
|
</t>
        </is>
      </c>
      <c r="BK434" t="inlineStr">
        <is>
          <t>fizinis ar juridinis asmuo, atsakingas už perdavimo sistemos eksploatavimą ir techninės priežiūros užtikrinimą, o, kai būtina – ir už jos plėtrą konkrečioje vietovėje, bei, tam tikrais atvejais, už jos sujungimą su kitomis sistemomis, bei už tai, kad būtų užtikrintos sistemos ilgalaikės galimybės atsakyti į pagrįstą elektros energijos perdavimo paklausą</t>
        </is>
      </c>
      <c r="BL434" s="2" t="inlineStr">
        <is>
          <t>PSO|
pārvades sistēmas operators|
elektroenerģijas pārvades sistēmas operators</t>
        </is>
      </c>
      <c r="BM434" s="2" t="inlineStr">
        <is>
          <t>3|
3|
2</t>
        </is>
      </c>
      <c r="BN434" s="2" t="inlineStr">
        <is>
          <t xml:space="preserve">|
|
</t>
        </is>
      </c>
      <c r="BO434" t="inlineStr">
        <is>
          <t>fiziska vai juridiska persona, kas ir atbildīga par pārvades sistēmas darbību, uzturēšanas nodrošināšanu un, attiecīgā gadījumā, attīstību noteiktā teritorijā un – attiecīgā gadījumā – par tās starpsavienošanu ar citām sistēmām un par sistēmas spēju ilgtermiņā atbilst pamatotām elektroenerģijas pārvades prasībām</t>
        </is>
      </c>
      <c r="BP434" s="2" t="inlineStr">
        <is>
          <t>operatur ta' sistema tat-trażmissjoni|
TSO|
operatur ta' sistema tat-trażmissjoni tal-elettriku|
kumpanija tat-trażmissjoni tal-elettriku</t>
        </is>
      </c>
      <c r="BQ434" s="2" t="inlineStr">
        <is>
          <t>3|
3|
3|
3</t>
        </is>
      </c>
      <c r="BR434" s="2" t="inlineStr">
        <is>
          <t xml:space="preserve">|
|
|
</t>
        </is>
      </c>
      <c r="BS434" t="inlineStr">
        <is>
          <t>persuna fiżika jew ġuridika li hija responsabbli li tħaddem, li tiżgura l-manutenzjoni ta', u jekk ikun meħtieġ li tiżviluppa, is-sistema tat-trażmissjoni f'żona partikolari u, meta jkun applikabbli, l-interkonnessjonijiet tagħha ma' sistemi oħra, kif ukoll li tiżgura l-kapaċità fit-tul tas-sistema biex tlaħħaq ma' domandi raġonevoli għat-trażmissjoni tal-elettriku</t>
        </is>
      </c>
      <c r="BT434" s="2" t="inlineStr">
        <is>
          <t>TSB|
TNB|
TNB voor elektriciteit|
transmissienetbeheerder|
transmissiesysteembeheerder|
transmissiesysteembeheerder voor elektriciteit|
transmissienetbeheerder voor elektriciteit</t>
        </is>
      </c>
      <c r="BU434" s="2" t="inlineStr">
        <is>
          <t>3|
2|
2|
2|
3|
3|
2</t>
        </is>
      </c>
      <c r="BV434" s="2" t="inlineStr">
        <is>
          <t xml:space="preserve">|
|
|
|
preferred|
|
</t>
        </is>
      </c>
      <c r="BW434" t="inlineStr">
        <is>
          <t>"natuurlijke persoon of rechtspersoon die in een bepaald gebied verantwoordelijk is voor de exploitatie, het onderhoud en, zo nodig, de ontwikkeling van het transmissiesysteem alsook, indien van toepassing, de interconnecties ervan met andere systemen en die ervoor moet zorgen dat het systeem op lange termijn kan voldoen aan een redelijke vraag naar transmissie van elektriciteit"</t>
        </is>
      </c>
      <c r="BX434" s="2" t="inlineStr">
        <is>
          <t>OSP|
operator systemu przesyłowego elektroenergetycznego|
operator systemu przesyłowego|
operator systemu przesyłowego energii elektrycznej</t>
        </is>
      </c>
      <c r="BY434" s="2" t="inlineStr">
        <is>
          <t>3|
3|
3|
3</t>
        </is>
      </c>
      <c r="BZ434" s="2" t="inlineStr">
        <is>
          <t xml:space="preserve">|
admitted|
|
</t>
        </is>
      </c>
      <c r="CA434" t="inlineStr">
        <is>
          <t>osoba fizyczna lub prawna odpowiedzialna za działanie, zapewnianie konserwacji i, jeżeli konieczne, rozwój systemu przesyłowego na danym obszarze, a także, gdzie stosowne, za jego połączenia z innymi systemami, a także za zapewnianie długoterminowej sprawności systemu do spełnienia uzasadnionych wymogów przesyłania energii elektrycznej</t>
        </is>
      </c>
      <c r="CB434" s="2" t="inlineStr">
        <is>
          <t>operador da rede de transporte|
ORT|
operador da rede de transporte de eletricidade</t>
        </is>
      </c>
      <c r="CC434" s="2" t="inlineStr">
        <is>
          <t>3|
3|
3</t>
        </is>
      </c>
      <c r="CD434" s="2" t="inlineStr">
        <is>
          <t xml:space="preserve">|
|
</t>
        </is>
      </c>
      <c r="CE434" t="inlineStr">
        <is>
          <t>&lt;div&gt;Pessoa singular ou coletiva que é responsável pela exploração, pela garantia da manutenção e, se necessário, pelo desenvolvimento da rede de transporte [de eletricidade] numa área específica e, quando aplicável, das suas interligações com outras redes, bem como por assegurar a capacidade a longo prazo da rede para atender pedidos razoáveis de transporte de eletricidade.&lt;/div&gt;</t>
        </is>
      </c>
      <c r="CF434" s="2" t="inlineStr">
        <is>
          <t>operator de sistem de transport|
OST</t>
        </is>
      </c>
      <c r="CG434" s="2" t="inlineStr">
        <is>
          <t>3|
3</t>
        </is>
      </c>
      <c r="CH434" s="2" t="inlineStr">
        <is>
          <t xml:space="preserve">|
</t>
        </is>
      </c>
      <c r="CI434" t="inlineStr">
        <is>
          <t/>
        </is>
      </c>
      <c r="CJ434" s="2" t="inlineStr">
        <is>
          <t>PPS|
prevádzkovateľ prenosovej sústavy</t>
        </is>
      </c>
      <c r="CK434" s="2" t="inlineStr">
        <is>
          <t>3|
3</t>
        </is>
      </c>
      <c r="CL434" s="2" t="inlineStr">
        <is>
          <t xml:space="preserve">|
</t>
        </is>
      </c>
      <c r="CM434" t="inlineStr">
        <is>
          <t>fyzická alebo právnická osoba zodpovedná za prevádzku, zabezpečenie údržby, v prípade potreby rozvoj prenosovej sústavy v danej oblasti a prípadne jej prepojenia s inými sústavami a za zabezpečenie dlhodobej schopnosti sústavy uspokojovať primeraný dopyt po prenose &lt;b&gt;elektrickej energie&lt;/b&gt;</t>
        </is>
      </c>
      <c r="CN434" s="2" t="inlineStr">
        <is>
          <t>operater prenosnega sistema|
operater prenosnega sistema električne energije</t>
        </is>
      </c>
      <c r="CO434" s="2" t="inlineStr">
        <is>
          <t>3|
3</t>
        </is>
      </c>
      <c r="CP434" s="2" t="inlineStr">
        <is>
          <t xml:space="preserve">|
</t>
        </is>
      </c>
      <c r="CQ434" t="inlineStr">
        <is>
          <t>pravna ali fizična oseba, ki je odgovorna za obratovanje prenosnega omrežja, zagotavljanje njegovega vzdrževanja in po potrebi za razvoj le-tega na danem območju, za medsebojne povezave z drugimi omrežji, kjer to ustreza, in za zagotavljanje dolgoročne zmogljivosti omrežja za zadovoljitev razumnih potreb po transportu električne energije</t>
        </is>
      </c>
      <c r="CR434" s="2" t="inlineStr">
        <is>
          <t>systemansvarig för överföringssystemet</t>
        </is>
      </c>
      <c r="CS434" s="2" t="inlineStr">
        <is>
          <t>3</t>
        </is>
      </c>
      <c r="CT434" s="2" t="inlineStr">
        <is>
          <t/>
        </is>
      </c>
      <c r="CU434" t="inlineStr">
        <is>
          <t>fysisk eller juridisk person som ansvarar för drift och underhåll och, vid behov, utbyggnad av överföringssystemet inom ett visst område och, i tillämpliga fall, dess sammanlänkningar till andra system och för att säkerställa att systemet på lång sikt kan uppfylla rimliga krav på överföring av el</t>
        </is>
      </c>
    </row>
    <row r="435">
      <c r="A435" s="1" t="str">
        <f>HYPERLINK("https://iate.europa.eu/entry/result/3536228/all", "3536228")</f>
        <v>3536228</v>
      </c>
      <c r="B435" t="inlineStr">
        <is>
          <t>ENVIRONMENT;ENERGY</t>
        </is>
      </c>
      <c r="C435" t="inlineStr">
        <is>
          <t>ENVIRONMENT|environmental policy|climate change policy|adaptation to climate change;ENERGY|energy policy|energy policy</t>
        </is>
      </c>
      <c r="D435" s="2" t="inlineStr">
        <is>
          <t>значително преоборудване</t>
        </is>
      </c>
      <c r="E435" s="2" t="inlineStr">
        <is>
          <t>3</t>
        </is>
      </c>
      <c r="F435" s="2" t="inlineStr">
        <is>
          <t/>
        </is>
      </c>
      <c r="G435" t="inlineStr">
        <is>
          <t>преоборудване, разходите за което надхвърлят 50 % от инвестиционните разходи за съпоставим нов агрегат</t>
        </is>
      </c>
      <c r="H435" s="2" t="inlineStr">
        <is>
          <t>podstatná rekonstrukce</t>
        </is>
      </c>
      <c r="I435" s="2" t="inlineStr">
        <is>
          <t>3</t>
        </is>
      </c>
      <c r="J435" s="2" t="inlineStr">
        <is>
          <t/>
        </is>
      </c>
      <c r="K435" t="inlineStr">
        <is>
          <t>rekonstrukce, jejíž náklady přesáhnou 50 % investičních nákladů na novou srovnatelnou jednotku</t>
        </is>
      </c>
      <c r="L435" s="2" t="inlineStr">
        <is>
          <t>omfattende renovering</t>
        </is>
      </c>
      <c r="M435" s="2" t="inlineStr">
        <is>
          <t>3</t>
        </is>
      </c>
      <c r="N435" s="2" t="inlineStr">
        <is>
          <t/>
        </is>
      </c>
      <c r="O435" t="inlineStr">
        <is>
          <t>renovering, hvis omkostninger overstiger 50 % af investeringsomkostningerne for en ny lignende enhed</t>
        </is>
      </c>
      <c r="P435" s="2" t="inlineStr">
        <is>
          <t>erhebliche Modernisierung</t>
        </is>
      </c>
      <c r="Q435" s="2" t="inlineStr">
        <is>
          <t>3</t>
        </is>
      </c>
      <c r="R435" s="2" t="inlineStr">
        <is>
          <t/>
        </is>
      </c>
      <c r="S435" t="inlineStr">
        <is>
          <t>Modernisierung, deren Kosten mehr als 50 % der Investitionskosten für eine neue vergleichbare Anlage betragen</t>
        </is>
      </c>
      <c r="T435" s="2" t="inlineStr">
        <is>
          <t>εκτεταμένη ανακαίνιση|
ουσιαστική ανακαίνιση</t>
        </is>
      </c>
      <c r="U435" s="2" t="inlineStr">
        <is>
          <t>2|
3</t>
        </is>
      </c>
      <c r="V435" s="2" t="inlineStr">
        <is>
          <t xml:space="preserve">|
</t>
        </is>
      </c>
      <c r="W435" t="inlineStr">
        <is>
          <t>ανακαίνιση της οποίας το κόστος υπερβαίνει το 50% του κόστους επένδυσης για νέα συγκρίσιμη μονάδα</t>
        </is>
      </c>
      <c r="X435" s="2" t="inlineStr">
        <is>
          <t>substantial refurbishment</t>
        </is>
      </c>
      <c r="Y435" s="2" t="inlineStr">
        <is>
          <t>3</t>
        </is>
      </c>
      <c r="Z435" s="2" t="inlineStr">
        <is>
          <t/>
        </is>
      </c>
      <c r="AA435" t="inlineStr">
        <is>
          <t>refurbishment whose cost exceeds 50% of the investment cost for a new comparable unit</t>
        </is>
      </c>
      <c r="AB435" s="2" t="inlineStr">
        <is>
          <t>renovación sustancial</t>
        </is>
      </c>
      <c r="AC435" s="2" t="inlineStr">
        <is>
          <t>3</t>
        </is>
      </c>
      <c r="AD435" s="2" t="inlineStr">
        <is>
          <t/>
        </is>
      </c>
      <c r="AE435" t="inlineStr">
        <is>
          <t>Toda renovación cuyo coste supere el 50 % del 
coste de inversión que correspondería a una unidad nueva comparable.</t>
        </is>
      </c>
      <c r="AF435" s="2" t="inlineStr">
        <is>
          <t>oluline remont</t>
        </is>
      </c>
      <c r="AG435" s="2" t="inlineStr">
        <is>
          <t>3</t>
        </is>
      </c>
      <c r="AH435" s="2" t="inlineStr">
        <is>
          <t/>
        </is>
      </c>
      <c r="AI435" t="inlineStr">
        <is>
          <t>remont, mille maksumus ületab 50 % uue samaväärse seadme investeerimiskuludest</t>
        </is>
      </c>
      <c r="AJ435" s="2" t="inlineStr">
        <is>
          <t>merkittävä uudistaminen</t>
        </is>
      </c>
      <c r="AK435" s="2" t="inlineStr">
        <is>
          <t>3</t>
        </is>
      </c>
      <c r="AL435" s="2" t="inlineStr">
        <is>
          <t/>
        </is>
      </c>
      <c r="AM435" t="inlineStr">
        <is>
          <t>uudistustyöt, joiden kustannukset ylittävät 50 prosenttia uuden vastaavan yksikön investointikustannuksista</t>
        </is>
      </c>
      <c r="AN435" s="2" t="inlineStr">
        <is>
          <t>rénovation substantielle</t>
        </is>
      </c>
      <c r="AO435" s="2" t="inlineStr">
        <is>
          <t>3</t>
        </is>
      </c>
      <c r="AP435" s="2" t="inlineStr">
        <is>
          <t/>
        </is>
      </c>
      <c r="AQ435" t="inlineStr">
        <is>
          <t>rénovation dont le coût dépasse 50 % du coût d'investissement pour une unité neuve comparable</t>
        </is>
      </c>
      <c r="AR435" s="2" t="inlineStr">
        <is>
          <t>athchóiriú substaintiúil</t>
        </is>
      </c>
      <c r="AS435" s="2" t="inlineStr">
        <is>
          <t>3</t>
        </is>
      </c>
      <c r="AT435" s="2" t="inlineStr">
        <is>
          <t/>
        </is>
      </c>
      <c r="AU435" t="inlineStr">
        <is>
          <t>athchóiriú ar mó a chostas ná 50 % den chostas infheistíochta d’aonad nua inchomparáide</t>
        </is>
      </c>
      <c r="AV435" s="2" t="inlineStr">
        <is>
          <t>preuređenje u značajnoj mjeri</t>
        </is>
      </c>
      <c r="AW435" s="2" t="inlineStr">
        <is>
          <t>3</t>
        </is>
      </c>
      <c r="AX435" s="2" t="inlineStr">
        <is>
          <t/>
        </is>
      </c>
      <c r="AY435" t="inlineStr">
        <is>
          <t>preuređenje čiji troškovi prelaze 50 % troškova ulaganja za novu usporedivu jedinicu</t>
        </is>
      </c>
      <c r="AZ435" s="2" t="inlineStr">
        <is>
          <t>jelentős korszerűsítés</t>
        </is>
      </c>
      <c r="BA435" s="2" t="inlineStr">
        <is>
          <t>3</t>
        </is>
      </c>
      <c r="BB435" s="2" t="inlineStr">
        <is>
          <t/>
        </is>
      </c>
      <c r="BC435" t="inlineStr">
        <is>
          <t>olyan korszerűsítés, amelynek költségei meghaladják egy hasonló új egység beruházási költségeinek 50 %-át</t>
        </is>
      </c>
      <c r="BD435" s="2" t="inlineStr">
        <is>
          <t>ammodernamento sostanziale</t>
        </is>
      </c>
      <c r="BE435" s="2" t="inlineStr">
        <is>
          <t>3</t>
        </is>
      </c>
      <c r="BF435" s="2" t="inlineStr">
        <is>
          <t/>
        </is>
      </c>
      <c r="BG435" t="inlineStr">
        <is>
          <t>ammodernamento il cui costo è superiore al 50 % dei costi di investimento per una nuova unità comparabile</t>
        </is>
      </c>
      <c r="BH435" s="2" t="inlineStr">
        <is>
          <t>esminis atnaujinimas</t>
        </is>
      </c>
      <c r="BI435" s="2" t="inlineStr">
        <is>
          <t>3</t>
        </is>
      </c>
      <c r="BJ435" s="2" t="inlineStr">
        <is>
          <t/>
        </is>
      </c>
      <c r="BK435" t="inlineStr">
        <is>
          <t>objekto atnaujinimas, kuriam būtini investiciniai kaštai viršija 50 proc. panašaus naujo objekto investicinių kaštų</t>
        </is>
      </c>
      <c r="BL435" s="2" t="inlineStr">
        <is>
          <t>būtiska pārjaunošana</t>
        </is>
      </c>
      <c r="BM435" s="2" t="inlineStr">
        <is>
          <t>2</t>
        </is>
      </c>
      <c r="BN435" s="2" t="inlineStr">
        <is>
          <t/>
        </is>
      </c>
      <c r="BO435" t="inlineStr">
        <is>
          <t>pārjaunošana, kuras izmaksas pārsniedz 50 % no investīciju izmaksām par līdzvērtīgu jaunu iekārtu</t>
        </is>
      </c>
      <c r="BP435" s="2" t="inlineStr">
        <is>
          <t>rinnovazzjoni sostanzjali</t>
        </is>
      </c>
      <c r="BQ435" s="2" t="inlineStr">
        <is>
          <t>3</t>
        </is>
      </c>
      <c r="BR435" s="2" t="inlineStr">
        <is>
          <t/>
        </is>
      </c>
      <c r="BS435" t="inlineStr">
        <is>
          <t>rinnovazzjoni li l-kost tagħha jaqbeż il-50 % tal-kost tal-investiment għal unità ġdida komparabbli</t>
        </is>
      </c>
      <c r="BT435" s="2" t="inlineStr">
        <is>
          <t>ingrijpende renovatie</t>
        </is>
      </c>
      <c r="BU435" s="2" t="inlineStr">
        <is>
          <t>3</t>
        </is>
      </c>
      <c r="BV435" s="2" t="inlineStr">
        <is>
          <t/>
        </is>
      </c>
      <c r="BW435" t="inlineStr">
        <is>
          <t>"renovatie waarvan de kosten hoger liggen dan 50 % van de investeringskosten voor een nieuwe vergelijkbare eenheid"</t>
        </is>
      </c>
      <c r="BX435" s="2" t="inlineStr">
        <is>
          <t>znaczna modernizacja</t>
        </is>
      </c>
      <c r="BY435" s="2" t="inlineStr">
        <is>
          <t>3</t>
        </is>
      </c>
      <c r="BZ435" s="2" t="inlineStr">
        <is>
          <t/>
        </is>
      </c>
      <c r="CA435" t="inlineStr">
        <is>
          <t>modernizacja, której koszt przekracza 50 % kosztu inwestycyjnego nowej porównywalnej jednostki</t>
        </is>
      </c>
      <c r="CB435" s="2" t="inlineStr">
        <is>
          <t>renovação substancial</t>
        </is>
      </c>
      <c r="CC435" s="2" t="inlineStr">
        <is>
          <t>3</t>
        </is>
      </c>
      <c r="CD435" s="2" t="inlineStr">
        <is>
          <t/>
        </is>
      </c>
      <c r="CE435" t="inlineStr">
        <is>
          <t>Renovação cujo custo seja superior a 50 % do custo do investimento numa nova unidade comparável.</t>
        </is>
      </c>
      <c r="CF435" s="2" t="inlineStr">
        <is>
          <t>reabilitare substanțială</t>
        </is>
      </c>
      <c r="CG435" s="2" t="inlineStr">
        <is>
          <t>3</t>
        </is>
      </c>
      <c r="CH435" s="2" t="inlineStr">
        <is>
          <t/>
        </is>
      </c>
      <c r="CI435" t="inlineStr">
        <is>
          <t>reabilitare ale cărei costuri depășesc 50 % din costurile de investiții pentru o nouă unitate comparabilă</t>
        </is>
      </c>
      <c r="CJ435" s="2" t="inlineStr">
        <is>
          <t>významná obnova</t>
        </is>
      </c>
      <c r="CK435" s="2" t="inlineStr">
        <is>
          <t>3</t>
        </is>
      </c>
      <c r="CL435" s="2" t="inlineStr">
        <is>
          <t/>
        </is>
      </c>
      <c r="CM435" t="inlineStr">
        <is>
          <t>obnova, ktorej náklady presahujú 50 % investičných nákladov
 na nové porovnateľné zariadenie</t>
        </is>
      </c>
      <c r="CN435" s="2" t="inlineStr">
        <is>
          <t>obsežna prenova</t>
        </is>
      </c>
      <c r="CO435" s="2" t="inlineStr">
        <is>
          <t>3</t>
        </is>
      </c>
      <c r="CP435" s="2" t="inlineStr">
        <is>
          <t/>
        </is>
      </c>
      <c r="CQ435" t="inlineStr">
        <is>
          <t>prenova, katere stroški presegajo 50 % vrednosti naložbe za novo primerljivo napravo</t>
        </is>
      </c>
      <c r="CR435" s="2" t="inlineStr">
        <is>
          <t>omfattande uppgradering</t>
        </is>
      </c>
      <c r="CS435" s="2" t="inlineStr">
        <is>
          <t>3</t>
        </is>
      </c>
      <c r="CT435" s="2" t="inlineStr">
        <is>
          <t/>
        </is>
      </c>
      <c r="CU435" t="inlineStr">
        <is>
          <t>uppgradering vars kostnad överskrider 50 % av investeringskostnaderna för en ny jämförbar enhet.</t>
        </is>
      </c>
    </row>
    <row r="436">
      <c r="A436" s="1" t="str">
        <f>HYPERLINK("https://iate.europa.eu/entry/result/3619536/all", "3619536")</f>
        <v>3619536</v>
      </c>
      <c r="B436" t="inlineStr">
        <is>
          <t>TRANSPORT;ENERGY</t>
        </is>
      </c>
      <c r="C436" t="inlineStr">
        <is>
          <t>TRANSPORT|land transport|land transport|road transport;ENERGY|energy policy|energy policy</t>
        </is>
      </c>
      <c r="D436" s="2" t="inlineStr">
        <is>
          <t>платформа за е-роуминг</t>
        </is>
      </c>
      <c r="E436" s="2" t="inlineStr">
        <is>
          <t>3</t>
        </is>
      </c>
      <c r="F436" s="2" t="inlineStr">
        <is>
          <t/>
        </is>
      </c>
      <c r="G436" t="inlineStr">
        <is>
          <t>платформа за свързване на участници на пазара, по-специално доставчици на услуги за мобилност и оператори на зарядни точки или на точки за презареждане с гориво, с цел подпомагане на услугите между тях, включително услугата е-роуминг</t>
        </is>
      </c>
      <c r="H436" s="2" t="inlineStr">
        <is>
          <t>e-roamingová platforma</t>
        </is>
      </c>
      <c r="I436" s="2" t="inlineStr">
        <is>
          <t>3</t>
        </is>
      </c>
      <c r="J436" s="2" t="inlineStr">
        <is>
          <t/>
        </is>
      </c>
      <c r="K436" t="inlineStr">
        <is>
          <t>platforma propojující účastníky trhu, zejména poskytovatele služeb 
mobility a provozovatele dobíjecích bodů nebo výdejních stojanů, s cílem
 umožnit služby mezi nimi, včetně &lt;a href="https://iate.europa.eu/entry/result/3619535/cs" target="_blank"&gt;e-roamingu&lt;/a&gt;</t>
        </is>
      </c>
      <c r="L436" s="2" t="inlineStr">
        <is>
          <t>e-roamingplatform</t>
        </is>
      </c>
      <c r="M436" s="2" t="inlineStr">
        <is>
          <t>3</t>
        </is>
      </c>
      <c r="N436" s="2" t="inlineStr">
        <is>
          <t/>
        </is>
      </c>
      <c r="O436" t="inlineStr">
        <is>
          <t>platform, der forbinder markedsaktører, navnlig &lt;a href="https://iate.europa.eu/entry/result/3619622/da" target="_blank"&gt;udbydere af mobilitetstjenester&lt;/a&gt; og operatører af lade- eller tankstandere, for at muliggøre tjenester mellem dem, herunder e-roaming</t>
        </is>
      </c>
      <c r="P436" s="2" t="inlineStr">
        <is>
          <t>e-Roaming-Plattform</t>
        </is>
      </c>
      <c r="Q436" s="2" t="inlineStr">
        <is>
          <t>3</t>
        </is>
      </c>
      <c r="R436" s="2" t="inlineStr">
        <is>
          <t/>
        </is>
      </c>
      <c r="S436" t="inlineStr">
        <is>
          <t>Plattform, die Marktteilnehmer, insbesondere &lt;a href="https://iate.europa.eu/entry/result/3619622/all" target="_blank"&gt;Mobilitätsdienstleister&lt;/a&gt; und die &lt;a href="https://iate.europa.eu/entry/result/3619570/all" target="_blank"&gt;Betreiber von Ladepunkten&lt;/a&gt; oder Zapfstellen, miteinander verbindet, um zwischen ihnen Dienste, einschließlich &lt;a href="https://iate.europa.eu/entry/result/3619535/all" target="_blank"&gt;e-Roaming&lt;/a&gt;, zu ermöglichen</t>
        </is>
      </c>
      <c r="T436" s="2" t="inlineStr">
        <is>
          <t>πλατφόρμα περιαγωγής ηλεκτροκίνησης</t>
        </is>
      </c>
      <c r="U436" s="2" t="inlineStr">
        <is>
          <t>3</t>
        </is>
      </c>
      <c r="V436" s="2" t="inlineStr">
        <is>
          <t/>
        </is>
      </c>
      <c r="W436" t="inlineStr">
        <is>
          <t>πλατφόρμα που συνδέει παράγοντες της αγοράς, κυρίως τους &lt;a href="https://iate.europa.eu/entry/result/3619622/en-el" target="_blank"&gt;παρόχους υπηρεσιών κινητικότητας&lt;/a&gt; με τους διαχειριστές σημείων επαναφόρτισης ή ανεφοδιασμού, ώστε να διευκολύνεται η μεταξύ τους ανταλλαγή υπηρεσιών όπως η &lt;a href="https://iate.europa.eu/entry/result/3619535/en-el" target="_blank"&gt;περιαγωγή ηλεκτροκίνησης&lt;/a&gt;</t>
        </is>
      </c>
      <c r="X436" s="2" t="inlineStr">
        <is>
          <t>e-roaming platform</t>
        </is>
      </c>
      <c r="Y436" s="2" t="inlineStr">
        <is>
          <t>3</t>
        </is>
      </c>
      <c r="Z436" s="2" t="inlineStr">
        <is>
          <t/>
        </is>
      </c>
      <c r="AA436" t="inlineStr">
        <is>
          <t>platform connecting market actors, notably &lt;a href="https://iate.europa.eu/entry/result/3619622/all" target="_blank"&gt;mobility service providers&lt;/a&gt; and operators of recharging or refuelling points, to enable services between them, including &lt;a href="https://iate.europa.eu/entry/result/3619535/all" target="_blank"&gt;e-roaming&lt;/a&gt;</t>
        </is>
      </c>
      <c r="AB436" s="2" t="inlineStr">
        <is>
          <t>plataforma de itinerancia electrónica</t>
        </is>
      </c>
      <c r="AC436" s="2" t="inlineStr">
        <is>
          <t>3</t>
        </is>
      </c>
      <c r="AD436" s="2" t="inlineStr">
        <is>
          <t/>
        </is>
      </c>
      <c r="AE436" t="inlineStr">
        <is>
          <t>Plataforma
que conecta a los operadores del mercado, en particular a los proveedores de
servicios de movilidad y los operadores de puntos de recarga o repostaje, a fin
de permitir la prestación de servicios entre ellos, incluida la itinerancia
electrónica.</t>
        </is>
      </c>
      <c r="AF436" s="2" t="inlineStr">
        <is>
          <t>e-rändlusplatvorm</t>
        </is>
      </c>
      <c r="AG436" s="2" t="inlineStr">
        <is>
          <t>2</t>
        </is>
      </c>
      <c r="AH436" s="2" t="inlineStr">
        <is>
          <t/>
        </is>
      </c>
      <c r="AI436" t="inlineStr">
        <is>
          <t>platvorm, mis ühendab turuosalisi, eelkõige
liikuvusteenuse osutajaid ning laadimis- ja tankimispunktide käitajaid, et
võimaldada nendevahelisi teenuseid, sealhulgas e-rändlusteenuseid</t>
        </is>
      </c>
      <c r="AJ436" s="2" t="inlineStr">
        <is>
          <t>verkkovierailun alusta|
e-roaming-alusta</t>
        </is>
      </c>
      <c r="AK436" s="2" t="inlineStr">
        <is>
          <t>2|
2</t>
        </is>
      </c>
      <c r="AL436" s="2" t="inlineStr">
        <is>
          <t>|
proposed</t>
        </is>
      </c>
      <c r="AM436" t="inlineStr">
        <is>
          <t>vaihtoehtoisiin liikennepolttoaineisiin liittyvä alusta, joka yhdistää markkinatoimijoita, erityisesti liikennepalvelun tarjoajia ja lataus- tai tankkauspisteiden ylläpitäjiä, ja jolla voidaan mahdollistaa niiden väliset palvelut, mukaan lukien verkkovierailu</t>
        </is>
      </c>
      <c r="AN436" s="2" t="inlineStr">
        <is>
          <t>plateforme d’itinérance de la recharge électrique</t>
        </is>
      </c>
      <c r="AO436" s="2" t="inlineStr">
        <is>
          <t>3</t>
        </is>
      </c>
      <c r="AP436" s="2" t="inlineStr">
        <is>
          <t/>
        </is>
      </c>
      <c r="AQ436" t="inlineStr">
        <is>
          <t>plateforme reliant les acteurs du marché, notamment les &lt;a href="https://iate.europa.eu/entry/result/3619622/fr" target="_blank"&gt;prestataires de services de mobilité&lt;/a&gt; et les exploitants de points de recharge ou de ravitaillement, afin de permettre l’exécution de la prestation de services entre eux, y compris l’itinérance de la recharge électrique</t>
        </is>
      </c>
      <c r="AR436" s="2" t="inlineStr">
        <is>
          <t>ardán ríomhfhánaíochta|
ardán le haghaidh fanaíocht feithiclí leictreacha</t>
        </is>
      </c>
      <c r="AS436" s="2" t="inlineStr">
        <is>
          <t>3|
3</t>
        </is>
      </c>
      <c r="AT436" s="2" t="inlineStr">
        <is>
          <t xml:space="preserve">|
</t>
        </is>
      </c>
      <c r="AU436" t="inlineStr">
        <is>
          <t>ardán lena nasctar gníomhaithe margaidh, go háirithe cuideachtaí líonra iompair agus oibreoirí pointí athluchtaithe nó athbhreoslaithe, chun seirbhísí eatarthu a chumasú, lena n‑áirítear an ríomhfhánaíocht</t>
        </is>
      </c>
      <c r="AV436" s="2" t="inlineStr">
        <is>
          <t>platforma za e-roaming</t>
        </is>
      </c>
      <c r="AW436" s="2" t="inlineStr">
        <is>
          <t>3</t>
        </is>
      </c>
      <c r="AX436" s="2" t="inlineStr">
        <is>
          <t/>
        </is>
      </c>
      <c r="AY436" t="inlineStr">
        <is>
          <t>platforma koja povezuje sudionike na tržištu, posebno pružatelje usluga mobilnosti i operatore mjesta za punjenje ili opskrbu, kako bi se omogućile uzajamne usluge, uključujući e-roaming</t>
        </is>
      </c>
      <c r="AZ436" s="2" t="inlineStr">
        <is>
          <t>e-barangolási platform</t>
        </is>
      </c>
      <c r="BA436" s="2" t="inlineStr">
        <is>
          <t>3</t>
        </is>
      </c>
      <c r="BB436" s="2" t="inlineStr">
        <is>
          <t/>
        </is>
      </c>
      <c r="BC436" t="inlineStr">
        <is>
          <t>a piaci szereplőket, nevezetesen a mobilitási szolgáltatókat és az 
elektromos vagy egyéb töltőpontok üzemeltetőit összekapcsoló platform, 
amely lehetővé teszi közöttük a szolgáltatások – többek között az 
e-barangolási szolgáltatások – nyújtását</t>
        </is>
      </c>
      <c r="BD436" s="2" t="inlineStr">
        <is>
          <t>piattaforma di e-roaming</t>
        </is>
      </c>
      <c r="BE436" s="2" t="inlineStr">
        <is>
          <t>3</t>
        </is>
      </c>
      <c r="BF436" s="2" t="inlineStr">
        <is>
          <t/>
        </is>
      </c>
      <c r="BG436" t="inlineStr">
        <is>
          <t>piattaforma che collega fra loro gli operatori del mercato, in particolare i fornitori di servizi di mobilità e i gestori dei punti di ricarica o di rifornimento, per consentire la prestazione di servizi tra di essi, compreso l'&lt;a href="https://iate.europa.eu/entry/result/3619535/en-it" target="_blank"&gt;e-roaming&lt;/a&gt;</t>
        </is>
      </c>
      <c r="BH436" s="2" t="inlineStr">
        <is>
          <t>e. tarptinklinio ryšio platforma</t>
        </is>
      </c>
      <c r="BI436" s="2" t="inlineStr">
        <is>
          <t>2</t>
        </is>
      </c>
      <c r="BJ436" s="2" t="inlineStr">
        <is>
          <t/>
        </is>
      </c>
      <c r="BK436" t="inlineStr">
        <is>
          <t>platforma, jungianti rinkos dalyvius, visų pirma judumo paslaugų teikėjus ir įkrovimo prieigų arba degalų pildymo punktų operatorius, kad jie galėtų teikti paslaugas tarpusavyje, įskaitant e. tarptinklinio ryšio paslaugas</t>
        </is>
      </c>
      <c r="BL436" s="2" t="inlineStr">
        <is>
          <t>e-viesabonēšanas platforma</t>
        </is>
      </c>
      <c r="BM436" s="2" t="inlineStr">
        <is>
          <t>3</t>
        </is>
      </c>
      <c r="BN436" s="2" t="inlineStr">
        <is>
          <t/>
        </is>
      </c>
      <c r="BO436" t="inlineStr">
        <is>
          <t>platforma, kas savieno tirgus dalībniekus, īpaši mobilitātes pakalpojuma
 sniedzējus un uzlādes vai uzpildes punktu operatorus, lai starp tiem 
nodrošinātu pakalpojumus, arī &lt;a href="https://iate.europa.eu/entry/result/3619535/lv" target="_blank"&gt;e-viesabonēšanu&lt;/a&gt;</t>
        </is>
      </c>
      <c r="BP436" s="2" t="inlineStr">
        <is>
          <t>pjattaforma tal-e-Roaming|
pjattaforma tar-roaming elettroniku</t>
        </is>
      </c>
      <c r="BQ436" s="2" t="inlineStr">
        <is>
          <t>3|
3</t>
        </is>
      </c>
      <c r="BR436" s="2" t="inlineStr">
        <is>
          <t xml:space="preserve">|
</t>
        </is>
      </c>
      <c r="BS436" t="inlineStr">
        <is>
          <t>pjattaforma li tikkollega l-atturi tas-suq, b'mod partikolari l-fornituri ta' servizz ta' mobilità u l-operaturi ta' punti tal-irriċarġjar u tar-riforniment tal-fjuwil, biex bejniethom ikun hemm il-possibbiltà ta' servizzi bħall-e-Roaming</t>
        </is>
      </c>
      <c r="BT436" s="2" t="inlineStr">
        <is>
          <t>e-roamingplatform|
elektronisch roamingplatform</t>
        </is>
      </c>
      <c r="BU436" s="2" t="inlineStr">
        <is>
          <t>3|
3</t>
        </is>
      </c>
      <c r="BV436" s="2" t="inlineStr">
        <is>
          <t xml:space="preserve">|
</t>
        </is>
      </c>
      <c r="BW436" t="inlineStr">
        <is>
          <t>"platform dat marktspelers, met name aanbieders van mobiliteitsdiensten en exploitanten van laad- of tankpunten, met elkaar verbindt om hen in staat te stellen aan elkaar diensten te verlenen, met inbegrip van e-roaming"</t>
        </is>
      </c>
      <c r="BX436" s="2" t="inlineStr">
        <is>
          <t>platforma do e-roamingu</t>
        </is>
      </c>
      <c r="BY436" s="2" t="inlineStr">
        <is>
          <t>3</t>
        </is>
      </c>
      <c r="BZ436" s="2" t="inlineStr">
        <is>
          <t/>
        </is>
      </c>
      <c r="CA436" t="inlineStr">
        <is>
          <t>platforma łącząca uczestników rynku, w szczególności dostawców usług w zakresie mobilności i operatorów punktów ładowania lub tankowania paliw, w celu umożliwienia świadczenia usług między nimi, w tym usługi e-roamingu</t>
        </is>
      </c>
      <c r="CB436" s="2" t="inlineStr">
        <is>
          <t>plataforma de itinerância eletrónica</t>
        </is>
      </c>
      <c r="CC436" s="2" t="inlineStr">
        <is>
          <t>3</t>
        </is>
      </c>
      <c r="CD436" s="2" t="inlineStr">
        <is>
          <t/>
        </is>
      </c>
      <c r="CE436" t="inlineStr">
        <is>
          <t>Plataforma que liga os intervenientes no mercado, nomeadamente os prestadores de serviços de mobilidade e os operadores de pontos de carregamento ou abastecimento, para permitir a prestação de serviços entre eles, incluindo a itinerância eletrónica.</t>
        </is>
      </c>
      <c r="CF436" s="2" t="inlineStr">
        <is>
          <t>platformă de e-roaming</t>
        </is>
      </c>
      <c r="CG436" s="2" t="inlineStr">
        <is>
          <t>3</t>
        </is>
      </c>
      <c r="CH436" s="2" t="inlineStr">
        <is>
          <t/>
        </is>
      </c>
      <c r="CI436" t="inlineStr">
        <is>
          <t/>
        </is>
      </c>
      <c r="CJ436" s="2" t="inlineStr">
        <is>
          <t>e-roamingová platforma</t>
        </is>
      </c>
      <c r="CK436" s="2" t="inlineStr">
        <is>
          <t>3</t>
        </is>
      </c>
      <c r="CL436" s="2" t="inlineStr">
        <is>
          <t/>
        </is>
      </c>
      <c r="CM436" t="inlineStr">
        <is>
          <t>platforma spájajúca účastníkov trhu, najmä poskytovateľov
 služieb mobility a prevádzkovateľov nabíjacích alebo čerpacích miest, s
 cieľom umožniť vzájomné poskytovanie služieb vrátane e-roamingu</t>
        </is>
      </c>
      <c r="CN436" s="2" t="inlineStr">
        <is>
          <t>platforma za e-gostovanje</t>
        </is>
      </c>
      <c r="CO436" s="2" t="inlineStr">
        <is>
          <t>3</t>
        </is>
      </c>
      <c r="CP436" s="2" t="inlineStr">
        <is>
          <t/>
        </is>
      </c>
      <c r="CQ436" t="inlineStr">
        <is>
          <t>platforma, ki povezuje akterje na trgu, zlasti ponudnike mobilnostnih storitev in upravljavce polnilnih ali oskrbovalnih mest, da se med njimi omogočijo storitve, vključno z e-gostovanjem</t>
        </is>
      </c>
      <c r="CR436" s="2" t="inlineStr">
        <is>
          <t>e-roamingplattform</t>
        </is>
      </c>
      <c r="CS436" s="2" t="inlineStr">
        <is>
          <t>3</t>
        </is>
      </c>
      <c r="CT436" s="2" t="inlineStr">
        <is>
          <t/>
        </is>
      </c>
      <c r="CU436" t="inlineStr">
        <is>
          <t>plattform som kopplar samman marknadsaktörer, särskilt leverantörer av mobilitetstjänster och ansvariga för laddnings- eller tankningspunkter, för att möjliggöra tjänster dem emellan, inklusive e-roaming</t>
        </is>
      </c>
    </row>
    <row r="437">
      <c r="A437" s="1" t="str">
        <f>HYPERLINK("https://iate.europa.eu/entry/result/3619535/all", "3619535")</f>
        <v>3619535</v>
      </c>
      <c r="B437" t="inlineStr">
        <is>
          <t>TRANSPORT;ENERGY</t>
        </is>
      </c>
      <c r="C437" t="inlineStr">
        <is>
          <t>TRANSPORT|land transport|land transport|road transport;ENERGY|energy policy</t>
        </is>
      </c>
      <c r="D437" s="2" t="inlineStr">
        <is>
          <t>е-роуминг</t>
        </is>
      </c>
      <c r="E437" s="2" t="inlineStr">
        <is>
          <t>3</t>
        </is>
      </c>
      <c r="F437" s="2" t="inlineStr">
        <is>
          <t/>
        </is>
      </c>
      <c r="G437" t="inlineStr">
        <is>
          <t>обмен на данни и плащания между оператор на зарядна точка или на точка за презареждане с гориво и доставчика на услуги за мобилност, от които крайният ползвател закупува услуга за зареждане</t>
        </is>
      </c>
      <c r="H437" s="2" t="inlineStr">
        <is>
          <t>e-roaming</t>
        </is>
      </c>
      <c r="I437" s="2" t="inlineStr">
        <is>
          <t>3</t>
        </is>
      </c>
      <c r="J437" s="2" t="inlineStr">
        <is>
          <t/>
        </is>
      </c>
      <c r="K437" t="inlineStr">
        <is>
          <t>výměna údajů a
plateb mezi provozovatelem &lt;a href="https://iate.europa.eu/entry/result/8279203ED728AE7CE053C3E4A79E4140/cs?forceEcas=true" target="_blank"&gt;dobíjecí stanice&lt;/a&gt; nebo plnicí stanice a poskytovatelem služeb mobility, od kterého koncový uživatel kupuje dobíjecí
službu</t>
        </is>
      </c>
      <c r="L437" s="2" t="inlineStr">
        <is>
          <t>e-roaming</t>
        </is>
      </c>
      <c r="M437" s="2" t="inlineStr">
        <is>
          <t>3</t>
        </is>
      </c>
      <c r="N437" s="2" t="inlineStr">
        <is>
          <t/>
        </is>
      </c>
      <c r="O437" t="inlineStr">
        <is>
          <t>udveksling af data og betalinger mellem operatøren af en lade- eller tankstander og en &lt;a href="https://iate.europa.eu/entry/result/3619622/da" target="_blank"&gt;udbyder af mobilitetstjenester&lt;/a&gt;, hvorfra en slutbruger køber en opladningstjeneste</t>
        </is>
      </c>
      <c r="P437" s="2" t="inlineStr">
        <is>
          <t>e-Roaming</t>
        </is>
      </c>
      <c r="Q437" s="2" t="inlineStr">
        <is>
          <t>3</t>
        </is>
      </c>
      <c r="R437" s="2" t="inlineStr">
        <is>
          <t/>
        </is>
      </c>
      <c r="S437" t="inlineStr">
        <is>
          <t>Übertragung von Daten und Zahlungen zwischen dem &lt;a href="https://iate.europa.eu/entry/result/3619570/all" target="_blank"&gt;Betreiber eines Ladepunkts&lt;/a&gt; oder einer Zapfstelle und einem &lt;a href="https://iate.europa.eu/entry/result/3619622/all" target="_blank"&gt;Mobilitätsdienstleister,&lt;/a&gt; bei dem ein Endnutzer einen &lt;a href="https://iate.europa.eu/entry/result/3619572/all" target="_blank"&gt;Aufladedienst&lt;/a&gt; erwirbt</t>
        </is>
      </c>
      <c r="T437" s="2" t="inlineStr">
        <is>
          <t>περιαγωγή ηλεκτροκίνησης</t>
        </is>
      </c>
      <c r="U437" s="2" t="inlineStr">
        <is>
          <t>3</t>
        </is>
      </c>
      <c r="V437" s="2" t="inlineStr">
        <is>
          <t/>
        </is>
      </c>
      <c r="W437" t="inlineStr">
        <is>
          <t>ανταλλαγή δεδομένων και πληρωμών μεταξύ του διαχειριστή του σημείου επαναφόρτισης ή του σημείου ανεφοδιασμού και του &lt;a href="https://iate.europa.eu/entry/result/3619622/en-el" target="_blank"&gt;παρόχου υπηρεσιών κινητικότητας&lt;/a&gt; από τον οποίο ο τελικός χρήστης αγοράζει την υπηρεσία επαναφόρτισης</t>
        </is>
      </c>
      <c r="X437" s="2" t="inlineStr">
        <is>
          <t>e-roaming</t>
        </is>
      </c>
      <c r="Y437" s="2" t="inlineStr">
        <is>
          <t>3</t>
        </is>
      </c>
      <c r="Z437" s="2" t="inlineStr">
        <is>
          <t/>
        </is>
      </c>
      <c r="AA437" t="inlineStr">
        <is>
          <t>exchange of data and payments between the operator of a recharging or refuelling point and a &lt;a href="https://iate.europa.eu/entry/result/3619622/all" target="_blank"&gt;mobility service provider&lt;/a&gt; from which an end user purchases a recharging service</t>
        </is>
      </c>
      <c r="AB437" s="2" t="inlineStr">
        <is>
          <t>itinerancia electrónica</t>
        </is>
      </c>
      <c r="AC437" s="2" t="inlineStr">
        <is>
          <t>3</t>
        </is>
      </c>
      <c r="AD437" s="2" t="inlineStr">
        <is>
          <t/>
        </is>
      </c>
      <c r="AE437" t="inlineStr">
        <is>
          <t>Intercambio de datos y
pagos entre el operador de un punto de recarga o repostaje y un proveedor de
servicios de movilidad del que un usuario final adquiere un servicio de recarga</t>
        </is>
      </c>
      <c r="AF437" s="2" t="inlineStr">
        <is>
          <t>e-rändlus</t>
        </is>
      </c>
      <c r="AG437" s="2" t="inlineStr">
        <is>
          <t>2</t>
        </is>
      </c>
      <c r="AH437" s="2" t="inlineStr">
        <is>
          <t/>
        </is>
      </c>
      <c r="AI437" t="inlineStr">
        <is>
          <t>andmete ja maksete vahetamine laadimis- või
tankimispunkti käitaja ja liikuvusteenuse osutaja vahel, kellelt lõppkasutaja
ostab laadimisteenuse</t>
        </is>
      </c>
      <c r="AJ437" s="2" t="inlineStr">
        <is>
          <t>sähköinen verkkovierailu|
e-roaming|
verkkovierailu</t>
        </is>
      </c>
      <c r="AK437" s="2" t="inlineStr">
        <is>
          <t>2|
3|
2</t>
        </is>
      </c>
      <c r="AL437" s="2" t="inlineStr">
        <is>
          <t xml:space="preserve">|
|
</t>
        </is>
      </c>
      <c r="AM437" t="inlineStr">
        <is>
          <t>vaihtoehtoisiin liikennepolttoaineisiin liittyvä tietojen ja maksujen vaihto lataus- tai tankkauspisteen ylläpitäjän ja sellaisen liikennepalvelun tarjoajan välillä, jolta loppukäyttäjä ostaa latauspalvelun</t>
        </is>
      </c>
      <c r="AN437" s="2" t="inlineStr">
        <is>
          <t>itinérance de la recharge électrique</t>
        </is>
      </c>
      <c r="AO437" s="2" t="inlineStr">
        <is>
          <t>3</t>
        </is>
      </c>
      <c r="AP437" s="2" t="inlineStr">
        <is>
          <t/>
        </is>
      </c>
      <c r="AQ437" t="inlineStr">
        <is>
          <t>transfert de données et de paiements entre l’exploitant d’un point de recharge ou de ravitaillement et un &lt;a href="https://iate.europa.eu/entry/result/3619622/fr" target="_blank"&gt;prestataire de services de mobilité&lt;/a&gt; à qui un utilisateur final achète un service de recharge</t>
        </is>
      </c>
      <c r="AR437" s="2" t="inlineStr">
        <is>
          <t>ríomhfhánaíocht</t>
        </is>
      </c>
      <c r="AS437" s="2" t="inlineStr">
        <is>
          <t>3</t>
        </is>
      </c>
      <c r="AT437" s="2" t="inlineStr">
        <is>
          <t/>
        </is>
      </c>
      <c r="AU437" t="inlineStr">
        <is>
          <t>malartú sonraí agus íocaíochtaí idir oibreoir pointe athluchtaithe nó athbhreoslaithe agus cuideachta líonra iompair óna gceannaíonn úsáideoir deiridh seirbhís athluchtaithe</t>
        </is>
      </c>
      <c r="AV437" s="2" t="inlineStr">
        <is>
          <t>e-roaming</t>
        </is>
      </c>
      <c r="AW437" s="2" t="inlineStr">
        <is>
          <t>3</t>
        </is>
      </c>
      <c r="AX437" s="2" t="inlineStr">
        <is>
          <t/>
        </is>
      </c>
      <c r="AY437" t="inlineStr">
        <is>
          <t>razmjena podataka i plaćanja između operatora mjesta za punjenje ili opskrbu i pružatelja usluga mobilnosti od kojeg krajnji korisnik kupuje uslugu punjenja</t>
        </is>
      </c>
      <c r="AZ437" s="2" t="inlineStr">
        <is>
          <t>e-barangolás</t>
        </is>
      </c>
      <c r="BA437" s="2" t="inlineStr">
        <is>
          <t>3</t>
        </is>
      </c>
      <c r="BB437" s="2" t="inlineStr">
        <is>
          <t/>
        </is>
      </c>
      <c r="BC437" t="inlineStr">
        <is>
          <t>az elektromos vagy egyéb töltőpont üzemeltetője és azon mobilitási 
szolgáltató közötti adatcsere és fizetések, amelytől a végfelhasználó 
töltési szolgáltatást vásárol</t>
        </is>
      </c>
      <c r="BD437" s="2" t="inlineStr">
        <is>
          <t>e-roaming</t>
        </is>
      </c>
      <c r="BE437" s="2" t="inlineStr">
        <is>
          <t>3</t>
        </is>
      </c>
      <c r="BF437" s="2" t="inlineStr">
        <is>
          <t/>
        </is>
      </c>
      <c r="BG437" t="inlineStr">
        <is>
          <t>scambio di dati e pagamenti tra il gestore di un punto di ricarica o di rifornimento e un fornitore di servizi di mobilità dal quale un utente finale acquista un servizio di ricarica</t>
        </is>
      </c>
      <c r="BH437" s="2" t="inlineStr">
        <is>
          <t>e. tarptinklinis ryšys</t>
        </is>
      </c>
      <c r="BI437" s="2" t="inlineStr">
        <is>
          <t>2</t>
        </is>
      </c>
      <c r="BJ437" s="2" t="inlineStr">
        <is>
          <t/>
        </is>
      </c>
      <c r="BK437" t="inlineStr">
        <is>
          <t>įkrovimo prieigos arba degalų pildymo punkto operatoriaus ir judumo paslaugų teikėjo, iš kurio galutinis naudotojas perka įkrovimo paslaugą, keitimasis duomenimis ir mokėjimais</t>
        </is>
      </c>
      <c r="BL437" s="2" t="inlineStr">
        <is>
          <t>e-viesabonēšana</t>
        </is>
      </c>
      <c r="BM437" s="2" t="inlineStr">
        <is>
          <t>3</t>
        </is>
      </c>
      <c r="BN437" s="2" t="inlineStr">
        <is>
          <t/>
        </is>
      </c>
      <c r="BO437" t="inlineStr">
        <is>
          <t>datu un maksājumu apmaiņa starp uzlādes vai uzpildes punkta operatoru un
 mobilitātes pakalpojuma sniedzēju, no kura galalietotājs pērk uzlādes 
pakalpojumu</t>
        </is>
      </c>
      <c r="BP437" s="2" t="inlineStr">
        <is>
          <t>e-Roaming|
roaming elettroniku</t>
        </is>
      </c>
      <c r="BQ437" s="2" t="inlineStr">
        <is>
          <t>3|
3</t>
        </is>
      </c>
      <c r="BR437" s="2" t="inlineStr">
        <is>
          <t xml:space="preserve">|
</t>
        </is>
      </c>
      <c r="BS437" t="inlineStr">
        <is>
          <t>skambju ta' &lt;i&gt;data &lt;/i&gt;u ta' pagamenti bejn l-operatur ta' punt tal-irriċarġjar u tar-riforniment tal-fuwil u l-fornitur ta' servizz ta' mobilità li mingħandu l-utent aħħari jixtri servizz tal-irriċarġjar</t>
        </is>
      </c>
      <c r="BT437" s="2" t="inlineStr">
        <is>
          <t>e-roaming</t>
        </is>
      </c>
      <c r="BU437" s="2" t="inlineStr">
        <is>
          <t>3</t>
        </is>
      </c>
      <c r="BV437" s="2" t="inlineStr">
        <is>
          <t/>
        </is>
      </c>
      <c r="BW437" t="inlineStr">
        <is>
          <t>"uitwisseling van gegevens en betalingen tussen de exploitant van een laad- of tankpunt en een aanbieder van mobiliteitsdiensten van wie een eindgebruiker een laaddienst koopt"</t>
        </is>
      </c>
      <c r="BX437" s="2" t="inlineStr">
        <is>
          <t>e-roaming</t>
        </is>
      </c>
      <c r="BY437" s="2" t="inlineStr">
        <is>
          <t>3</t>
        </is>
      </c>
      <c r="BZ437" s="2" t="inlineStr">
        <is>
          <t/>
        </is>
      </c>
      <c r="CA437" t="inlineStr">
        <is>
          <t>wymiana danych i płatności pomiędzy operatorem punktu ładowania lub tankowania paliw a dostawcą usług w zakresie mobilności, od którego użytkownik końcowy nabywa usługę ładowania</t>
        </is>
      </c>
      <c r="CB437" s="2" t="inlineStr">
        <is>
          <t>Itinerância eletrónica</t>
        </is>
      </c>
      <c r="CC437" s="2" t="inlineStr">
        <is>
          <t>3</t>
        </is>
      </c>
      <c r="CD437" s="2" t="inlineStr">
        <is>
          <t/>
        </is>
      </c>
      <c r="CE437" t="inlineStr">
        <is>
          <t>Intercâmbio de dados e pagamentos entre o operador de um ponto de carregamento ou abastecimento e um prestador de serviços de mobilidade ao qual um utilizador final adquire um serviço de carregamento.</t>
        </is>
      </c>
      <c r="CF437" s="2" t="inlineStr">
        <is>
          <t>e-roaming</t>
        </is>
      </c>
      <c r="CG437" s="2" t="inlineStr">
        <is>
          <t>3</t>
        </is>
      </c>
      <c r="CH437" s="2" t="inlineStr">
        <is>
          <t/>
        </is>
      </c>
      <c r="CI437" t="inlineStr">
        <is>
          <t/>
        </is>
      </c>
      <c r="CJ437" s="2" t="inlineStr">
        <is>
          <t>e-roaming</t>
        </is>
      </c>
      <c r="CK437" s="2" t="inlineStr">
        <is>
          <t>3</t>
        </is>
      </c>
      <c r="CL437" s="2" t="inlineStr">
        <is>
          <t/>
        </is>
      </c>
      <c r="CM437" t="inlineStr">
        <is>
          <t>výmena údajov a platieb medzi prevádzkovateľom nabíjacieho alebo čerpacieho miesta a poskytovateľom služieb mobility, od ktorého koncový používateľ kupuje nabíjaciu službu</t>
        </is>
      </c>
      <c r="CN437" s="2" t="inlineStr">
        <is>
          <t>e-gostovanje</t>
        </is>
      </c>
      <c r="CO437" s="2" t="inlineStr">
        <is>
          <t>3</t>
        </is>
      </c>
      <c r="CP437" s="2" t="inlineStr">
        <is>
          <t/>
        </is>
      </c>
      <c r="CQ437" t="inlineStr">
        <is>
          <t>izmenjava podatkov in plačil med upravljavcem polnilnega ali oskrbovalnega mesta in ponudnikom mobilnostnih storitev, od katerega končni uporabnik kupi storitev polnjenja</t>
        </is>
      </c>
      <c r="CR437" s="2" t="inlineStr">
        <is>
          <t>e-roaming</t>
        </is>
      </c>
      <c r="CS437" s="2" t="inlineStr">
        <is>
          <t>3</t>
        </is>
      </c>
      <c r="CT437" s="2" t="inlineStr">
        <is>
          <t/>
        </is>
      </c>
      <c r="CU437" t="inlineStr">
        <is>
          <t>utbyte av data och betalningar mellan den ansvarige för en laddnings- eller tankningspunkt och en leverantör av mobilitetstjänster från vilken slutanvändaren köper en laddningstjänst.</t>
        </is>
      </c>
    </row>
    <row r="438">
      <c r="A438" s="1" t="str">
        <f>HYPERLINK("https://iate.europa.eu/entry/result/1236677/all", "1236677")</f>
        <v>1236677</v>
      </c>
      <c r="B438" t="inlineStr">
        <is>
          <t>FINANCE</t>
        </is>
      </c>
      <c r="C438" t="inlineStr">
        <is>
          <t>FINANCE|taxation</t>
        </is>
      </c>
      <c r="D438" s="2" t="inlineStr">
        <is>
          <t>възстановяване на данък</t>
        </is>
      </c>
      <c r="E438" s="2" t="inlineStr">
        <is>
          <t>3</t>
        </is>
      </c>
      <c r="F438" s="2" t="inlineStr">
        <is>
          <t/>
        </is>
      </c>
      <c r="G438" t="inlineStr">
        <is>
          <t/>
        </is>
      </c>
      <c r="H438" s="2" t="inlineStr">
        <is>
          <t>vrácení daně</t>
        </is>
      </c>
      <c r="I438" s="2" t="inlineStr">
        <is>
          <t>3</t>
        </is>
      </c>
      <c r="J438" s="2" t="inlineStr">
        <is>
          <t/>
        </is>
      </c>
      <c r="K438" t="inlineStr">
        <is>
          <t/>
        </is>
      </c>
      <c r="L438" s="2" t="inlineStr">
        <is>
          <t>tilbagebetaling af afgift|
afgiftsrefusion|
tilbagebetaling af skat|
refusion af skat|
skatterefusion|
refusion af afgift</t>
        </is>
      </c>
      <c r="M438" s="2" t="inlineStr">
        <is>
          <t>3|
3|
3|
3|
3|
3</t>
        </is>
      </c>
      <c r="N438" s="2" t="inlineStr">
        <is>
          <t xml:space="preserve">|
|
|
|
|
</t>
        </is>
      </c>
      <c r="O438" t="inlineStr">
        <is>
          <t/>
        </is>
      </c>
      <c r="P438" s="2" t="inlineStr">
        <is>
          <t>Steuererstattung</t>
        </is>
      </c>
      <c r="Q438" s="2" t="inlineStr">
        <is>
          <t>3</t>
        </is>
      </c>
      <c r="R438" s="2" t="inlineStr">
        <is>
          <t/>
        </is>
      </c>
      <c r="S438" t="inlineStr">
        <is>
          <t>Erstattung des gezahlten oder zurückgezahlten Betrages, wenn eine Steuer, eine Steuervergütung, ein Haftungsbetrag oder eine steuerliche Nebenleistung ohne rechtlichen Grund gezahlt oder zurückgezahlt worden ist oder der rechtliche Grund für die Zahlung oder Rückzahlung später wegfällt oder in Sonderfällen nach einem Einzelsteuergesetz eine Steuererstattung vorgesehen ist</t>
        </is>
      </c>
      <c r="T438" s="2" t="inlineStr">
        <is>
          <t>επιστροφή φόρου</t>
        </is>
      </c>
      <c r="U438" s="2" t="inlineStr">
        <is>
          <t>3</t>
        </is>
      </c>
      <c r="V438" s="2" t="inlineStr">
        <is>
          <t/>
        </is>
      </c>
      <c r="W438" t="inlineStr">
        <is>
          <t>επιστροφή του συνόλου ή μέρους ενός ποσού που αποτελεί φορολογική υποχρέωση και το οποίο έχει εισπραχθεί ή πιστωθεί</t>
        </is>
      </c>
      <c r="X438" s="2" t="inlineStr">
        <is>
          <t>reimbursement of taxes|
refund of the tax|
tax refund|
refund of taxes</t>
        </is>
      </c>
      <c r="Y438" s="2" t="inlineStr">
        <is>
          <t>3|
3|
3|
3</t>
        </is>
      </c>
      <c r="Z438" s="2" t="inlineStr">
        <is>
          <t xml:space="preserve">|
|
|
</t>
        </is>
      </c>
      <c r="AA438" t="inlineStr">
        <is>
          <t>repayment of all or part of an amount charged or deducted in respect of tax</t>
        </is>
      </c>
      <c r="AB438" s="2" t="inlineStr">
        <is>
          <t>devolución de impuestos|
devolución fiscal</t>
        </is>
      </c>
      <c r="AC438" s="2" t="inlineStr">
        <is>
          <t>3|
3</t>
        </is>
      </c>
      <c r="AD438" s="2" t="inlineStr">
        <is>
          <t xml:space="preserve">|
</t>
        </is>
      </c>
      <c r="AE438" t="inlineStr">
        <is>
          <t>Transferencia de una cantidad monetaria por parte de la Hacienda Pública al obligado tributario.</t>
        </is>
      </c>
      <c r="AF438" s="2" t="inlineStr">
        <is>
          <t>maksude tagasimakse|
maksutagastus</t>
        </is>
      </c>
      <c r="AG438" s="2" t="inlineStr">
        <is>
          <t>3|
3</t>
        </is>
      </c>
      <c r="AH438" s="2" t="inlineStr">
        <is>
          <t xml:space="preserve">|
</t>
        </is>
      </c>
      <c r="AI438" t="inlineStr">
        <is>
          <t/>
        </is>
      </c>
      <c r="AJ438" s="2" t="inlineStr">
        <is>
          <t>veronpalautus</t>
        </is>
      </c>
      <c r="AK438" s="2" t="inlineStr">
        <is>
          <t>3</t>
        </is>
      </c>
      <c r="AL438" s="2" t="inlineStr">
        <is>
          <t/>
        </is>
      </c>
      <c r="AM438" t="inlineStr">
        <is>
          <t>verovelvolliselle takaisin 
maksettava vero ja verolle laskettu korko</t>
        </is>
      </c>
      <c r="AN438" s="2" t="inlineStr">
        <is>
          <t>détaxe|
remboursement de taxe</t>
        </is>
      </c>
      <c r="AO438" s="2" t="inlineStr">
        <is>
          <t>3|
3</t>
        </is>
      </c>
      <c r="AP438" s="2" t="inlineStr">
        <is>
          <t xml:space="preserve">|
</t>
        </is>
      </c>
      <c r="AQ438" t="inlineStr">
        <is>
          <t>procédure de remboursement d'une taxe perçue à tort, restitution d'un trop perçu ou procédure d'aménagement des tarifs d'impôts
 indirects qui soustrait partiellement ou totalement à 
l'application du tarif ordinaire une imposition déterminée</t>
        </is>
      </c>
      <c r="AR438" s="2" t="inlineStr">
        <is>
          <t>aisíocaíocht cánach</t>
        </is>
      </c>
      <c r="AS438" s="2" t="inlineStr">
        <is>
          <t>3</t>
        </is>
      </c>
      <c r="AT438" s="2" t="inlineStr">
        <is>
          <t/>
        </is>
      </c>
      <c r="AU438" t="inlineStr">
        <is>
          <t/>
        </is>
      </c>
      <c r="AV438" s="2" t="inlineStr">
        <is>
          <t>povrat poreza|
vraćanje poreza</t>
        </is>
      </c>
      <c r="AW438" s="2" t="inlineStr">
        <is>
          <t>3|
3</t>
        </is>
      </c>
      <c r="AX438" s="2" t="inlineStr">
        <is>
          <t xml:space="preserve">|
</t>
        </is>
      </c>
      <c r="AY438" t="inlineStr">
        <is>
          <t/>
        </is>
      </c>
      <c r="AZ438" s="2" t="inlineStr">
        <is>
          <t>adó-visszatérítés|
adó visszatérítése</t>
        </is>
      </c>
      <c r="BA438" s="2" t="inlineStr">
        <is>
          <t>4|
3</t>
        </is>
      </c>
      <c r="BB438" s="2" t="inlineStr">
        <is>
          <t xml:space="preserve">|
</t>
        </is>
      </c>
      <c r="BC438" t="inlineStr">
        <is>
          <t>az adóként felszámított vagy levont összeg egészének vagy egy részének visszafizetése</t>
        </is>
      </c>
      <c r="BD438" s="2" t="inlineStr">
        <is>
          <t>rimborso d'imposta|
rimborso fiscale</t>
        </is>
      </c>
      <c r="BE438" s="2" t="inlineStr">
        <is>
          <t>3|
2</t>
        </is>
      </c>
      <c r="BF438" s="2" t="inlineStr">
        <is>
          <t xml:space="preserve">|
</t>
        </is>
      </c>
      <c r="BG438" t="inlineStr">
        <is>
          <t>rimborso totale o parziale di un imposte e/o ritenute versate o riscosse, attraverso cui è possibile eliminare o riequilibrare gli effetti di una riscossione che risulti, per ragioni originarie o sopravvenute, indebita o superiore al dovuto</t>
        </is>
      </c>
      <c r="BH438" s="2" t="inlineStr">
        <is>
          <t>mokesčio grąžinimas</t>
        </is>
      </c>
      <c r="BI438" s="2" t="inlineStr">
        <is>
          <t>3</t>
        </is>
      </c>
      <c r="BJ438" s="2" t="inlineStr">
        <is>
          <t/>
        </is>
      </c>
      <c r="BK438" t="inlineStr">
        <is>
          <t/>
        </is>
      </c>
      <c r="BL438" s="2" t="inlineStr">
        <is>
          <t>nodokļa atmaksa</t>
        </is>
      </c>
      <c r="BM438" s="2" t="inlineStr">
        <is>
          <t>3</t>
        </is>
      </c>
      <c r="BN438" s="2" t="inlineStr">
        <is>
          <t/>
        </is>
      </c>
      <c r="BO438" t="inlineStr">
        <is>
          <t/>
        </is>
      </c>
      <c r="BP438" s="2" t="inlineStr">
        <is>
          <t>rifużjoni tat-taxxa</t>
        </is>
      </c>
      <c r="BQ438" s="2" t="inlineStr">
        <is>
          <t>3</t>
        </is>
      </c>
      <c r="BR438" s="2" t="inlineStr">
        <is>
          <t/>
        </is>
      </c>
      <c r="BS438" t="inlineStr">
        <is>
          <t>il-ħlas lura ta' ammont sħiħ jew parti minnu ċċarġjat jew imnaqqas b'rabta mat-taxxi</t>
        </is>
      </c>
      <c r="BT438" s="2" t="inlineStr">
        <is>
          <t>teruggave van belasting|
belastingteruggave|
belastingteruggaaf</t>
        </is>
      </c>
      <c r="BU438" s="2" t="inlineStr">
        <is>
          <t>3|
3|
3</t>
        </is>
      </c>
      <c r="BV438" s="2" t="inlineStr">
        <is>
          <t xml:space="preserve">|
|
</t>
        </is>
      </c>
      <c r="BW438" t="inlineStr">
        <is>
          <t>gedeeltelijke of volledige terugbetaling van een belastingbedrag wanneer blijkt dat er meer belasting werd geheven dan nodig</t>
        </is>
      </c>
      <c r="BX438" s="2" t="inlineStr">
        <is>
          <t>zwrot podatku</t>
        </is>
      </c>
      <c r="BY438" s="2" t="inlineStr">
        <is>
          <t>3</t>
        </is>
      </c>
      <c r="BZ438" s="2" t="inlineStr">
        <is>
          <t/>
        </is>
      </c>
      <c r="CA438" t="inlineStr">
        <is>
          <t/>
        </is>
      </c>
      <c r="CB438" s="2" t="inlineStr">
        <is>
          <t>reembolso do imposto</t>
        </is>
      </c>
      <c r="CC438" s="2" t="inlineStr">
        <is>
          <t>3</t>
        </is>
      </c>
      <c r="CD438" s="2" t="inlineStr">
        <is>
          <t/>
        </is>
      </c>
      <c r="CE438" t="inlineStr">
        <is>
          <t/>
        </is>
      </c>
      <c r="CF438" s="2" t="inlineStr">
        <is>
          <t>rambursare de taxe</t>
        </is>
      </c>
      <c r="CG438" s="2" t="inlineStr">
        <is>
          <t>3</t>
        </is>
      </c>
      <c r="CH438" s="2" t="inlineStr">
        <is>
          <t/>
        </is>
      </c>
      <c r="CI438" t="inlineStr">
        <is>
          <t/>
        </is>
      </c>
      <c r="CJ438" s="2" t="inlineStr">
        <is>
          <t>vrátenie dane</t>
        </is>
      </c>
      <c r="CK438" s="2" t="inlineStr">
        <is>
          <t>3</t>
        </is>
      </c>
      <c r="CL438" s="2" t="inlineStr">
        <is>
          <t/>
        </is>
      </c>
      <c r="CM438" t="inlineStr">
        <is>
          <t>vrátenie celej sumy dane alebo jej časti</t>
        </is>
      </c>
      <c r="CN438" s="2" t="inlineStr">
        <is>
          <t>vračilo davka</t>
        </is>
      </c>
      <c r="CO438" s="2" t="inlineStr">
        <is>
          <t>3</t>
        </is>
      </c>
      <c r="CP438" s="2" t="inlineStr">
        <is>
          <t/>
        </is>
      </c>
      <c r="CQ438" t="inlineStr">
        <is>
          <t/>
        </is>
      </c>
      <c r="CR438" s="2" t="inlineStr">
        <is>
          <t>restituerad skatt|
återbetalning av skatt|
skatteåterbetalning|
skatteåterbäring</t>
        </is>
      </c>
      <c r="CS438" s="2" t="inlineStr">
        <is>
          <t>3|
3|
3|
3</t>
        </is>
      </c>
      <c r="CT438" s="2" t="inlineStr">
        <is>
          <t xml:space="preserve">|
|
|
</t>
        </is>
      </c>
      <c r="CU438" t="inlineStr">
        <is>
          <t/>
        </is>
      </c>
    </row>
    <row r="439">
      <c r="A439" s="1" t="str">
        <f>HYPERLINK("https://iate.europa.eu/entry/result/1681947/all", "1681947")</f>
        <v>1681947</v>
      </c>
      <c r="B439" t="inlineStr">
        <is>
          <t>FINANCE</t>
        </is>
      </c>
      <c r="C439" t="inlineStr">
        <is>
          <t>FINANCE|taxation</t>
        </is>
      </c>
      <c r="D439" s="2" t="inlineStr">
        <is>
          <t>данъчно намаление</t>
        </is>
      </c>
      <c r="E439" s="2" t="inlineStr">
        <is>
          <t>3</t>
        </is>
      </c>
      <c r="F439" s="2" t="inlineStr">
        <is>
          <t/>
        </is>
      </c>
      <c r="G439" t="inlineStr">
        <is>
          <t/>
        </is>
      </c>
      <c r="H439" s="2" t="inlineStr">
        <is>
          <t>snížení daňové sazby</t>
        </is>
      </c>
      <c r="I439" s="2" t="inlineStr">
        <is>
          <t>3</t>
        </is>
      </c>
      <c r="J439" s="2" t="inlineStr">
        <is>
          <t/>
        </is>
      </c>
      <c r="K439" t="inlineStr">
        <is>
          <t/>
        </is>
      </c>
      <c r="L439" s="2" t="inlineStr">
        <is>
          <t>afgiftslempelse|
afgiftsnedsættelse|
skattenedsættelse</t>
        </is>
      </c>
      <c r="M439" s="2" t="inlineStr">
        <is>
          <t>3|
3|
3</t>
        </is>
      </c>
      <c r="N439" s="2" t="inlineStr">
        <is>
          <t xml:space="preserve">|
|
</t>
        </is>
      </c>
      <c r="O439" t="inlineStr">
        <is>
          <t/>
        </is>
      </c>
      <c r="P439" s="2" t="inlineStr">
        <is>
          <t>Steuerermäßigung</t>
        </is>
      </c>
      <c r="Q439" s="2" t="inlineStr">
        <is>
          <t>3</t>
        </is>
      </c>
      <c r="R439" s="2" t="inlineStr">
        <is>
          <t/>
        </is>
      </c>
      <c r="S439" t="inlineStr">
        <is>
          <t>direkte Reduktion der Steuerschuld</t>
        </is>
      </c>
      <c r="T439" s="2" t="inlineStr">
        <is>
          <t>μείωση φόρου</t>
        </is>
      </c>
      <c r="U439" s="2" t="inlineStr">
        <is>
          <t>3</t>
        </is>
      </c>
      <c r="V439" s="2" t="inlineStr">
        <is>
          <t/>
        </is>
      </c>
      <c r="W439" t="inlineStr">
        <is>
          <t>εφαρμογή φορολογικού συντελεστή μικρότερου από τον συνήθη</t>
        </is>
      </c>
      <c r="X439" s="2" t="inlineStr">
        <is>
          <t>tax reduction</t>
        </is>
      </c>
      <c r="Y439" s="2" t="inlineStr">
        <is>
          <t>3</t>
        </is>
      </c>
      <c r="Z439" s="2" t="inlineStr">
        <is>
          <t/>
        </is>
      </c>
      <c r="AA439" t="inlineStr">
        <is>
          <t>application of a tax rate below the standard tax rate</t>
        </is>
      </c>
      <c r="AB439" s="2" t="inlineStr">
        <is>
          <t>reducción impositiva|
reducción fiscal</t>
        </is>
      </c>
      <c r="AC439" s="2" t="inlineStr">
        <is>
          <t>3|
3</t>
        </is>
      </c>
      <c r="AD439" s="2" t="inlineStr">
        <is>
          <t xml:space="preserve">|
</t>
        </is>
      </c>
      <c r="AE439" t="inlineStr">
        <is>
          <t>&lt;div&gt; Minoración que se practica en la base imponible por la aplicación de una bonificación o exención parcial.&lt;/div&gt;</t>
        </is>
      </c>
      <c r="AF439" s="2" t="inlineStr">
        <is>
          <t>maksuvähendus</t>
        </is>
      </c>
      <c r="AG439" s="2" t="inlineStr">
        <is>
          <t>3</t>
        </is>
      </c>
      <c r="AH439" s="2" t="inlineStr">
        <is>
          <t/>
        </is>
      </c>
      <c r="AI439" t="inlineStr">
        <is>
          <t/>
        </is>
      </c>
      <c r="AJ439" s="2" t="inlineStr">
        <is>
          <t>veronhuojennus|
veronalennus</t>
        </is>
      </c>
      <c r="AK439" s="2" t="inlineStr">
        <is>
          <t>3|
3</t>
        </is>
      </c>
      <c r="AL439" s="2" t="inlineStr">
        <is>
          <t xml:space="preserve">|
</t>
        </is>
      </c>
      <c r="AM439" t="inlineStr">
        <is>
          <t>vakioverokantaa alemman verokannan soveltaminen</t>
        </is>
      </c>
      <c r="AN439" s="2" t="inlineStr">
        <is>
          <t>réduction fiscale|
réduction d'impôt|
allègement d'impôt</t>
        </is>
      </c>
      <c r="AO439" s="2" t="inlineStr">
        <is>
          <t>3|
3|
3</t>
        </is>
      </c>
      <c r="AP439" s="2" t="inlineStr">
        <is>
          <t xml:space="preserve">|
|
</t>
        </is>
      </c>
      <c r="AQ439" t="inlineStr">
        <is>
          <t>application d'un taux d'imposition inférieur au taux normal ou diminution du montant de l'impôt pour tenir compte de certaines situations ou de certaines dépenses engagées</t>
        </is>
      </c>
      <c r="AR439" s="2" t="inlineStr">
        <is>
          <t>laghdú cánach</t>
        </is>
      </c>
      <c r="AS439" s="2" t="inlineStr">
        <is>
          <t>3</t>
        </is>
      </c>
      <c r="AT439" s="2" t="inlineStr">
        <is>
          <t/>
        </is>
      </c>
      <c r="AU439" t="inlineStr">
        <is>
          <t/>
        </is>
      </c>
      <c r="AV439" s="2" t="inlineStr">
        <is>
          <t>smanjenje poreza</t>
        </is>
      </c>
      <c r="AW439" s="2" t="inlineStr">
        <is>
          <t>3</t>
        </is>
      </c>
      <c r="AX439" s="2" t="inlineStr">
        <is>
          <t/>
        </is>
      </c>
      <c r="AY439" t="inlineStr">
        <is>
          <t/>
        </is>
      </c>
      <c r="AZ439" s="2" t="inlineStr">
        <is>
          <t>adókedvezmény</t>
        </is>
      </c>
      <c r="BA439" s="2" t="inlineStr">
        <is>
          <t>3</t>
        </is>
      </c>
      <c r="BB439" s="2" t="inlineStr">
        <is>
          <t/>
        </is>
      </c>
      <c r="BC439" t="inlineStr">
        <is>
          <t/>
        </is>
      </c>
      <c r="BD439" s="2" t="inlineStr">
        <is>
          <t>riduzione fiscale|
riduzione d'imposta</t>
        </is>
      </c>
      <c r="BE439" s="2" t="inlineStr">
        <is>
          <t>3|
3</t>
        </is>
      </c>
      <c r="BF439" s="2" t="inlineStr">
        <is>
          <t xml:space="preserve">|
</t>
        </is>
      </c>
      <c r="BG439" t="inlineStr">
        <is>
          <t>agevolazione fiscale he permette al contribuente di pagare le imposte applicando un'aliquota inferiore rispetto a quella normale</t>
        </is>
      </c>
      <c r="BH439" s="2" t="inlineStr">
        <is>
          <t>mokesčio sumažinimas</t>
        </is>
      </c>
      <c r="BI439" s="2" t="inlineStr">
        <is>
          <t>3</t>
        </is>
      </c>
      <c r="BJ439" s="2" t="inlineStr">
        <is>
          <t/>
        </is>
      </c>
      <c r="BK439" t="inlineStr">
        <is>
          <t/>
        </is>
      </c>
      <c r="BL439" s="2" t="inlineStr">
        <is>
          <t>nodokļa samazinājums</t>
        </is>
      </c>
      <c r="BM439" s="2" t="inlineStr">
        <is>
          <t>3</t>
        </is>
      </c>
      <c r="BN439" s="2" t="inlineStr">
        <is>
          <t/>
        </is>
      </c>
      <c r="BO439" t="inlineStr">
        <is>
          <t/>
        </is>
      </c>
      <c r="BP439" s="2" t="inlineStr">
        <is>
          <t>tnaqqis fit-taxxa</t>
        </is>
      </c>
      <c r="BQ439" s="2" t="inlineStr">
        <is>
          <t>3</t>
        </is>
      </c>
      <c r="BR439" s="2" t="inlineStr">
        <is>
          <t/>
        </is>
      </c>
      <c r="BS439" t="inlineStr">
        <is>
          <t>l-applikazzjoni ta' rata tat-taxxa taħt ir-rata tat-taxxa standard</t>
        </is>
      </c>
      <c r="BT439" s="2" t="inlineStr">
        <is>
          <t>belastingvermindering|
belastingverlaging</t>
        </is>
      </c>
      <c r="BU439" s="2" t="inlineStr">
        <is>
          <t>3|
3</t>
        </is>
      </c>
      <c r="BV439" s="2" t="inlineStr">
        <is>
          <t xml:space="preserve">|
</t>
        </is>
      </c>
      <c r="BW439" t="inlineStr">
        <is>
          <t>vermindering van een te betalen belastingbedrag</t>
        </is>
      </c>
      <c r="BX439" s="2" t="inlineStr">
        <is>
          <t>obniżka podatkowa|
obniżka podatku</t>
        </is>
      </c>
      <c r="BY439" s="2" t="inlineStr">
        <is>
          <t>3|
3</t>
        </is>
      </c>
      <c r="BZ439" s="2" t="inlineStr">
        <is>
          <t xml:space="preserve">|
</t>
        </is>
      </c>
      <c r="CA439" t="inlineStr">
        <is>
          <t>zastosowanie stawki podatkowej, która jest niższa od standardowej</t>
        </is>
      </c>
      <c r="CB439" s="2" t="inlineStr">
        <is>
          <t>redução do imposto|
redução fiscal|
redução tributária</t>
        </is>
      </c>
      <c r="CC439" s="2" t="inlineStr">
        <is>
          <t>3|
3|
3</t>
        </is>
      </c>
      <c r="CD439" s="2" t="inlineStr">
        <is>
          <t xml:space="preserve">|
|
</t>
        </is>
      </c>
      <c r="CE439" t="inlineStr">
        <is>
          <t/>
        </is>
      </c>
      <c r="CF439" s="2" t="inlineStr">
        <is>
          <t>reducere fiscală|
reducere de impozit</t>
        </is>
      </c>
      <c r="CG439" s="2" t="inlineStr">
        <is>
          <t>3|
3</t>
        </is>
      </c>
      <c r="CH439" s="2" t="inlineStr">
        <is>
          <t xml:space="preserve">|
</t>
        </is>
      </c>
      <c r="CI439" t="inlineStr">
        <is>
          <t/>
        </is>
      </c>
      <c r="CJ439" s="2" t="inlineStr">
        <is>
          <t>úľava na dani|
daňová úľava</t>
        </is>
      </c>
      <c r="CK439" s="2" t="inlineStr">
        <is>
          <t>3|
3</t>
        </is>
      </c>
      <c r="CL439" s="2" t="inlineStr">
        <is>
          <t xml:space="preserve">|
</t>
        </is>
      </c>
      <c r="CM439" t="inlineStr">
        <is>
          <t>uplatňovanie nižšej &lt;a href="https://iate.europa.eu/entry/slideshow/1638171385120/764640/sk" target="_blank"&gt;sadzby dane&lt;/a&gt;, než je zvyčajná sadzba dane</t>
        </is>
      </c>
      <c r="CN439" s="2" t="inlineStr">
        <is>
          <t>znižanje davka</t>
        </is>
      </c>
      <c r="CO439" s="2" t="inlineStr">
        <is>
          <t>3</t>
        </is>
      </c>
      <c r="CP439" s="2" t="inlineStr">
        <is>
          <t/>
        </is>
      </c>
      <c r="CQ439" t="inlineStr">
        <is>
          <t/>
        </is>
      </c>
      <c r="CR439" s="2" t="inlineStr">
        <is>
          <t>skattenedsättning|
skattereduktion</t>
        </is>
      </c>
      <c r="CS439" s="2" t="inlineStr">
        <is>
          <t>3|
3</t>
        </is>
      </c>
      <c r="CT439" s="2" t="inlineStr">
        <is>
          <t xml:space="preserve">|
</t>
        </is>
      </c>
      <c r="CU439" t="inlineStr">
        <is>
          <t/>
        </is>
      </c>
    </row>
    <row r="440">
      <c r="A440" s="1" t="str">
        <f>HYPERLINK("https://iate.europa.eu/entry/result/3619397/all", "3619397")</f>
        <v>3619397</v>
      </c>
      <c r="B440" t="inlineStr">
        <is>
          <t>AGRICULTURE, FORESTRY AND FISHERIES;ENVIRONMENT;EUROPEAN UNION</t>
        </is>
      </c>
      <c r="C440" t="inlineStr">
        <is>
          <t>AGRICULTURE, FORESTRY AND FISHERIES|cultivation of agricultural land|cultivation techniques|soil protection;ENVIRONMENT|deterioration of the environment|pollution|soil pollution;ENVIRONMENT|natural environment|natural resources|soil resources;EUROPEAN UNION|European Union law|intergovernmental legal instrument|common strategy</t>
        </is>
      </c>
      <c r="D440" s="2" t="inlineStr">
        <is>
          <t>Стратегия на ЕС за почвите за 2030 г.</t>
        </is>
      </c>
      <c r="E440" s="2" t="inlineStr">
        <is>
          <t>3</t>
        </is>
      </c>
      <c r="F440" s="2" t="inlineStr">
        <is>
          <t/>
        </is>
      </c>
      <c r="G440" t="inlineStr">
        <is>
          <t/>
        </is>
      </c>
      <c r="H440" s="2" t="inlineStr">
        <is>
          <t>Strategie EU pro půdu|
Strategie EU pro půdu do roku 2030</t>
        </is>
      </c>
      <c r="I440" s="2" t="inlineStr">
        <is>
          <t>3|
3</t>
        </is>
      </c>
      <c r="J440" s="2" t="inlineStr">
        <is>
          <t xml:space="preserve">|
</t>
        </is>
      </c>
      <c r="K440" t="inlineStr">
        <is>
          <t>strategie EU, zveřejněná v listopadu 2021, která stanoví rámec s konkrétními opatřeními na ochranu, obnovu a 
udržitelné využívání půdy a navrhuje soubor dobrovolných a právně 
závazných opatření.</t>
        </is>
      </c>
      <c r="L440" s="2" t="inlineStr">
        <is>
          <t>EU's jordbundsstrategi</t>
        </is>
      </c>
      <c r="M440" s="2" t="inlineStr">
        <is>
          <t>3</t>
        </is>
      </c>
      <c r="N440" s="2" t="inlineStr">
        <is>
          <t/>
        </is>
      </c>
      <c r="O440" t="inlineStr">
        <is>
          <t/>
        </is>
      </c>
      <c r="P440" s="2" t="inlineStr">
        <is>
          <t>EU-Bodenstrategie</t>
        </is>
      </c>
      <c r="Q440" s="2" t="inlineStr">
        <is>
          <t>3</t>
        </is>
      </c>
      <c r="R440" s="2" t="inlineStr">
        <is>
          <t/>
        </is>
      </c>
      <c r="S440" t="inlineStr">
        <is>
          <t>geplante Strategie, in deren Rahmen die Kommission Maßnahmen entwickeln wird, mit denen die Anstrengungen zur Feststellung, Untersuchung, Bewertung und Sanierung von kontaminierten Flächen (Altlasten) erheblich gesteigert werden, damit die Bodenverunreinigung bis 2050 kein Gesundheits- oder Umweltrisiko mehr darstellt</t>
        </is>
      </c>
      <c r="T440" s="2" t="inlineStr">
        <is>
          <t>στρατηγική της ΕΕ για το έδαφος</t>
        </is>
      </c>
      <c r="U440" s="2" t="inlineStr">
        <is>
          <t>3</t>
        </is>
      </c>
      <c r="V440" s="2" t="inlineStr">
        <is>
          <t/>
        </is>
      </c>
      <c r="W440" t="inlineStr">
        <is>
          <t/>
        </is>
      </c>
      <c r="X440" s="2" t="inlineStr">
        <is>
          <t>EU Soil Strategy for 2030|
New Soil Strategy|
New EU Soil Strategy|
EU Soil Strategy</t>
        </is>
      </c>
      <c r="Y440" s="2" t="inlineStr">
        <is>
          <t>3|
1|
1|
3</t>
        </is>
      </c>
      <c r="Z440" s="2" t="inlineStr">
        <is>
          <t xml:space="preserve">|
|
|
</t>
        </is>
      </c>
      <c r="AA440" t="inlineStr">
        <is>
          <t>EU strategy which sets out a framework and concrete measures to protect and restore soils, and ensure that they are used sustainably</t>
        </is>
      </c>
      <c r="AB440" s="2" t="inlineStr">
        <is>
          <t>Estrategia de la UE para la Protección del Suelo</t>
        </is>
      </c>
      <c r="AC440" s="2" t="inlineStr">
        <is>
          <t>3</t>
        </is>
      </c>
      <c r="AD440" s="2" t="inlineStr">
        <is>
          <t/>
        </is>
      </c>
      <c r="AE440" t="inlineStr">
        <is>
          <t>Iniciativa que, en el marco de la &lt;a href="https://iate.europa.eu/entry/result/929236/es" target="_blank"&gt;Estrategia sobre Biodiversidad&lt;/a&gt;, actualizará la estrategia actual para abordar la degradación del suelo y preservar los recursos de la tierra.</t>
        </is>
      </c>
      <c r="AF440" s="2" t="inlineStr">
        <is>
          <t>ELi mullastrateegia</t>
        </is>
      </c>
      <c r="AG440" s="2" t="inlineStr">
        <is>
          <t>3</t>
        </is>
      </c>
      <c r="AH440" s="2" t="inlineStr">
        <is>
          <t/>
        </is>
      </c>
      <c r="AI440" t="inlineStr">
        <is>
          <t/>
        </is>
      </c>
      <c r="AJ440" s="2" t="inlineStr">
        <is>
          <t>EU:n maaperästrategia</t>
        </is>
      </c>
      <c r="AK440" s="2" t="inlineStr">
        <is>
          <t>3</t>
        </is>
      </c>
      <c r="AL440" s="2" t="inlineStr">
        <is>
          <t/>
        </is>
      </c>
      <c r="AM440" t="inlineStr">
        <is>
          <t>suunniteltu EU-strategia, jossa käsitellään kokonaisvaltaisesti maaperään ja maahan liittyviä kysymyksiä, jotta saavutettaisiin maaperän huonontumisen nollataso vuoteen 2030 mennessä</t>
        </is>
      </c>
      <c r="AN440" s="2" t="inlineStr">
        <is>
          <t>stratégie de l'UE en matière de sols</t>
        </is>
      </c>
      <c r="AO440" s="2" t="inlineStr">
        <is>
          <t>3</t>
        </is>
      </c>
      <c r="AP440" s="2" t="inlineStr">
        <is>
          <t/>
        </is>
      </c>
      <c r="AQ440" t="inlineStr">
        <is>
          <t/>
        </is>
      </c>
      <c r="AR440" s="2" t="inlineStr">
        <is>
          <t>Straitéis Ithreach an Aontais Eorpaigh</t>
        </is>
      </c>
      <c r="AS440" s="2" t="inlineStr">
        <is>
          <t>3</t>
        </is>
      </c>
      <c r="AT440" s="2" t="inlineStr">
        <is>
          <t/>
        </is>
      </c>
      <c r="AU440" t="inlineStr">
        <is>
          <t/>
        </is>
      </c>
      <c r="AV440" s="2" t="inlineStr">
        <is>
          <t>strategija EU-a za tlo</t>
        </is>
      </c>
      <c r="AW440" s="2" t="inlineStr">
        <is>
          <t>3</t>
        </is>
      </c>
      <c r="AX440" s="2" t="inlineStr">
        <is>
          <t/>
        </is>
      </c>
      <c r="AY440" t="inlineStr">
        <is>
          <t/>
        </is>
      </c>
      <c r="AZ440" s="2" t="inlineStr">
        <is>
          <t>uniós talajvédelmi stratégia|
a 2030-ig tartó időszakra vonatkozó uniós talajvédelmi stratégia</t>
        </is>
      </c>
      <c r="BA440" s="2" t="inlineStr">
        <is>
          <t>3|
3</t>
        </is>
      </c>
      <c r="BB440" s="2" t="inlineStr">
        <is>
          <t xml:space="preserve">|
</t>
        </is>
      </c>
      <c r="BC440" t="inlineStr">
        <is>
          <t/>
        </is>
      </c>
      <c r="BD440" s="2" t="inlineStr">
        <is>
          <t>Strategia dell'UE per il suolo</t>
        </is>
      </c>
      <c r="BE440" s="2" t="inlineStr">
        <is>
          <t>3</t>
        </is>
      </c>
      <c r="BF440" s="2" t="inlineStr">
        <is>
          <t/>
        </is>
      </c>
      <c r="BG440" t="inlineStr">
        <is>
          <t>strategia dell'UE per affrontare le questioni relative al suolo in maniera organica e contribuire così a raggiungere la neutralità del degrado del suolo e del territorio entro il 2030, prendendo in considerazione sfide quali: l'identificazione dei siti contaminati, il ripristino dei suoli degradati, la definizione delle condizioni di buono stato ecologico e il miglioramento del monitoraggio della qualità del suolo</t>
        </is>
      </c>
      <c r="BH440" s="2" t="inlineStr">
        <is>
          <t>ES 2030 m. dirvožemio strategija|
ES dirvožemio strategija</t>
        </is>
      </c>
      <c r="BI440" s="2" t="inlineStr">
        <is>
          <t>2|
3</t>
        </is>
      </c>
      <c r="BJ440" s="2" t="inlineStr">
        <is>
          <t xml:space="preserve">|
</t>
        </is>
      </c>
      <c r="BK440" t="inlineStr">
        <is>
          <t/>
        </is>
      </c>
      <c r="BL440" s="2" t="inlineStr">
        <is>
          <t>ES Augsnes stratēģija|
ES Augsnes stratēģija 2030. gadam</t>
        </is>
      </c>
      <c r="BM440" s="2" t="inlineStr">
        <is>
          <t>3|
3</t>
        </is>
      </c>
      <c r="BN440" s="2" t="inlineStr">
        <is>
          <t xml:space="preserve">|
</t>
        </is>
      </c>
      <c r="BO440" t="inlineStr">
        <is>
          <t/>
        </is>
      </c>
      <c r="BP440" s="2" t="inlineStr">
        <is>
          <t>Strateġija tal-UE dwar il-Ħamrija għall-2030|
Strateġija tal-UE dwar il-Ħamrija</t>
        </is>
      </c>
      <c r="BQ440" s="2" t="inlineStr">
        <is>
          <t>3|
3</t>
        </is>
      </c>
      <c r="BR440" s="2" t="inlineStr">
        <is>
          <t xml:space="preserve">|
</t>
        </is>
      </c>
      <c r="BS440" t="inlineStr">
        <is>
          <t>bħala parti mill-&lt;a href="https://iate.europa.eu/entry/slideshow/1628506130188/3588129/mt" target="_blank"&gt;Istrateġija tal-UE għall-Bijodiversità għall-2030&lt;/a&gt;, inizjattiva ppjanata biex taġġorna l-istrateġija attwali, bil-mira li tindirizza d-degradazzjoni tal-ħamrija u li tippreżerva r-riżorsi tal-art</t>
        </is>
      </c>
      <c r="BT440" s="2" t="inlineStr">
        <is>
          <t>EU-bodemstrategie</t>
        </is>
      </c>
      <c r="BU440" s="2" t="inlineStr">
        <is>
          <t>3</t>
        </is>
      </c>
      <c r="BV440" s="2" t="inlineStr">
        <is>
          <t/>
        </is>
      </c>
      <c r="BW440" t="inlineStr">
        <is>
          <t>EU-strategie om bodem- en landgerelateerde kwesties op een alomvattende manier aan te pakken en tegen 2030 neutraliteit van de bodemdegradatie te helpen bereiken</t>
        </is>
      </c>
      <c r="BX440" s="2" t="inlineStr">
        <is>
          <t>unijna strategia ochrony gleb|
Strategia UE na rzecz ochrony gleb 2030</t>
        </is>
      </c>
      <c r="BY440" s="2" t="inlineStr">
        <is>
          <t>3|
3</t>
        </is>
      </c>
      <c r="BZ440" s="2" t="inlineStr">
        <is>
          <t xml:space="preserve">|
</t>
        </is>
      </c>
      <c r="CA440" t="inlineStr">
        <is>
          <t>strategia UE, w której określono ramy i konkretne środki na rzecz ochrony i rekultywacji gleb oraz ich zrównoważonego wykorzystania</t>
        </is>
      </c>
      <c r="CB440" s="2" t="inlineStr">
        <is>
          <t>Estratégia de Proteção do Solo da UE</t>
        </is>
      </c>
      <c r="CC440" s="2" t="inlineStr">
        <is>
          <t>3</t>
        </is>
      </c>
      <c r="CD440" s="2" t="inlineStr">
        <is>
          <t/>
        </is>
      </c>
      <c r="CE440" t="inlineStr">
        <is>
          <t>Estratégia da União Europeia, enquadrada na estratégia da UE em matéria de biodiversidade para 2030, que estabelece medidas para combater a degradação dos solos e preservar os recursos terrestres.</t>
        </is>
      </c>
      <c r="CF440" s="2" t="inlineStr">
        <is>
          <t>Strategia UE privind solul</t>
        </is>
      </c>
      <c r="CG440" s="2" t="inlineStr">
        <is>
          <t>3</t>
        </is>
      </c>
      <c r="CH440" s="2" t="inlineStr">
        <is>
          <t/>
        </is>
      </c>
      <c r="CI440" t="inlineStr">
        <is>
          <t/>
        </is>
      </c>
      <c r="CJ440" s="2" t="inlineStr">
        <is>
          <t>stratégia EÚ v oblasti pôdy|
stratégia EÚ týkajúca sa pôdy</t>
        </is>
      </c>
      <c r="CK440" s="2" t="inlineStr">
        <is>
          <t>3|
3</t>
        </is>
      </c>
      <c r="CL440" s="2" t="inlineStr">
        <is>
          <t xml:space="preserve">preferred|
</t>
        </is>
      </c>
      <c r="CM440" t="inlineStr">
        <is>
          <t>plánovaná stratégia EÚ na komplexné riešenie otázok súvisiacich s pôdou a krajinou a na pomoc pri dosahovaní neutrality degradácie pôdy do roku 2030</t>
        </is>
      </c>
      <c r="CN440" s="2" t="inlineStr">
        <is>
          <t>strategija EU za tla</t>
        </is>
      </c>
      <c r="CO440" s="2" t="inlineStr">
        <is>
          <t>3</t>
        </is>
      </c>
      <c r="CP440" s="2" t="inlineStr">
        <is>
          <t/>
        </is>
      </c>
      <c r="CQ440" t="inlineStr">
        <is>
          <t/>
        </is>
      </c>
      <c r="CR440" s="2" t="inlineStr">
        <is>
          <t>EU:s markstrategi</t>
        </is>
      </c>
      <c r="CS440" s="2" t="inlineStr">
        <is>
          <t>3</t>
        </is>
      </c>
      <c r="CT440" s="2" t="inlineStr">
        <is>
          <t/>
        </is>
      </c>
      <c r="CU440" t="inlineStr">
        <is>
          <t/>
        </is>
      </c>
    </row>
    <row r="441">
      <c r="A441" s="1" t="str">
        <f>HYPERLINK("https://iate.europa.eu/entry/result/3547521/all", "3547521")</f>
        <v>3547521</v>
      </c>
      <c r="B441" t="inlineStr">
        <is>
          <t>ENERGY;ENVIRONMENT</t>
        </is>
      </c>
      <c r="C441" t="inlineStr">
        <is>
          <t>ENERGY|energy policy;ENVIRONMENT|environmental policy|climate change policy|adaptation to climate change</t>
        </is>
      </c>
      <c r="D441" s="2" t="inlineStr">
        <is>
          <t>отделно действие</t>
        </is>
      </c>
      <c r="E441" s="2" t="inlineStr">
        <is>
          <t>3</t>
        </is>
      </c>
      <c r="F441" s="2" t="inlineStr">
        <is>
          <t/>
        </is>
      </c>
      <c r="G441" t="inlineStr">
        <is>
          <t>действие, което води до подлежащи на проверка и измерване или на преценка подобрения на енергийната ефективност и което се предприема в резултат на мярка на политиката</t>
        </is>
      </c>
      <c r="H441" s="2" t="inlineStr">
        <is>
          <t>individuální opatření</t>
        </is>
      </c>
      <c r="I441" s="2" t="inlineStr">
        <is>
          <t>3</t>
        </is>
      </c>
      <c r="J441" s="2" t="inlineStr">
        <is>
          <t/>
        </is>
      </c>
      <c r="K441" t="inlineStr">
        <is>
          <t>opatření, jehož výsledkem je ověřitelné a měřitelné nebo odhadnutelné 
zvýšení energetické účinnosti a které je přijato v důsledku politického 
opatření</t>
        </is>
      </c>
      <c r="L441" s="2" t="inlineStr">
        <is>
          <t>individuel foranstaltning</t>
        </is>
      </c>
      <c r="M441" s="2" t="inlineStr">
        <is>
          <t>3</t>
        </is>
      </c>
      <c r="N441" s="2" t="inlineStr">
        <is>
          <t/>
        </is>
      </c>
      <c r="O441" t="inlineStr">
        <is>
          <t>foranstaltning, der medfører kontrollerbare forbedringer af
energieffektiviteten, der kan måles eller anslås, og som iværksættes som følge
af et politiktiltag</t>
        </is>
      </c>
      <c r="P441" s="2" t="inlineStr">
        <is>
          <t>Einzelmaßnahme</t>
        </is>
      </c>
      <c r="Q441" s="2" t="inlineStr">
        <is>
          <t>3</t>
        </is>
      </c>
      <c r="R441" s="2" t="inlineStr">
        <is>
          <t/>
        </is>
      </c>
      <c r="S441" t="inlineStr">
        <is>
          <t>Maßnahme, die zu überprüfbaren und mess- oder schätzbaren Energieeffizienzverbesserungen führt und infolge einer strategischen Maßnahme ergriffen wird</t>
        </is>
      </c>
      <c r="T441" s="2" t="inlineStr">
        <is>
          <t>επιμέρους δράση</t>
        </is>
      </c>
      <c r="U441" s="2" t="inlineStr">
        <is>
          <t>3</t>
        </is>
      </c>
      <c r="V441" s="2" t="inlineStr">
        <is>
          <t/>
        </is>
      </c>
      <c r="W441" t="inlineStr">
        <is>
          <t>δράση η οποία οδηγεί σε βελτιώσεις της ενεργειακής απόδοσης που μπορούν να επαληθευτούν και να μετρηθούν ή να εκτιμηθούν και η οποία πραγματοποιείται ως αποτέλεσμα μέτρου πολιτικής</t>
        </is>
      </c>
      <c r="X441" s="2" t="inlineStr">
        <is>
          <t>individual action</t>
        </is>
      </c>
      <c r="Y441" s="2" t="inlineStr">
        <is>
          <t>3</t>
        </is>
      </c>
      <c r="Z441" s="2" t="inlineStr">
        <is>
          <t/>
        </is>
      </c>
      <c r="AA441" t="inlineStr">
        <is>
          <t>action that leads to verifiable, and measurable or estimable, energy efficiency improvements and is undertaken as a result of a policy measure</t>
        </is>
      </c>
      <c r="AB441" s="2" t="inlineStr">
        <is>
          <t>actuación individual</t>
        </is>
      </c>
      <c r="AC441" s="2" t="inlineStr">
        <is>
          <t>3</t>
        </is>
      </c>
      <c r="AD441" s="2" t="inlineStr">
        <is>
          <t/>
        </is>
      </c>
      <c r="AE441" t="inlineStr">
        <is>
          <t>Actuación que da lugar a mejoras de la eficiencia energética 
verificables y medibles o estimables, y que se lleva a cabo como 
consecuencia de una medida de actuación.</t>
        </is>
      </c>
      <c r="AF441" s="2" t="inlineStr">
        <is>
          <t>üksikmeede</t>
        </is>
      </c>
      <c r="AG441" s="2" t="inlineStr">
        <is>
          <t>3</t>
        </is>
      </c>
      <c r="AH441" s="2" t="inlineStr">
        <is>
          <t/>
        </is>
      </c>
      <c r="AI441" t="inlineStr">
        <is>
          <t>meede, mis viib energiatõhususe kontrollitava ja mõõdetava või hinnatava paranemiseni ja mis võetakse poliitilise meetme tulemusel</t>
        </is>
      </c>
      <c r="AJ441" s="2" t="inlineStr">
        <is>
          <t>yksittäinen toimi</t>
        </is>
      </c>
      <c r="AK441" s="2" t="inlineStr">
        <is>
          <t>3</t>
        </is>
      </c>
      <c r="AL441" s="2" t="inlineStr">
        <is>
          <t/>
        </is>
      </c>
      <c r="AM441" t="inlineStr">
        <is>
          <t>toimi, joka johtaa todennettaviin ja mitattaviin tai arvioitaviin energiatehokkuuden parannuksiin ja joka toteutetaan politiikkatoimen perusteella</t>
        </is>
      </c>
      <c r="AN441" s="2" t="inlineStr">
        <is>
          <t>action spécifique</t>
        </is>
      </c>
      <c r="AO441" s="2" t="inlineStr">
        <is>
          <t>3</t>
        </is>
      </c>
      <c r="AP441" s="2" t="inlineStr">
        <is>
          <t/>
        </is>
      </c>
      <c r="AQ441" t="inlineStr">
        <is>
          <t>action conduisant à une amélioration de l'efficacité énergétique pouvant
 être vérifiée et mesurée ou estimée et menée en application d'une 
mesure politique</t>
        </is>
      </c>
      <c r="AR441" s="2" t="inlineStr">
        <is>
          <t>gníomhaíocht aonair</t>
        </is>
      </c>
      <c r="AS441" s="2" t="inlineStr">
        <is>
          <t>3</t>
        </is>
      </c>
      <c r="AT441" s="2" t="inlineStr">
        <is>
          <t/>
        </is>
      </c>
      <c r="AU441" t="inlineStr">
        <is>
          <t>gníomhaíocht as a
 dtagann feabhsuithe éifeachtúlachta fuinnimh atá infhíoraithe, intomhaiste nó
 inmheasaithe agus a dhéantar mar thoradh ar ghníomhaíocht beartais</t>
        </is>
      </c>
      <c r="AV441" s="2" t="inlineStr">
        <is>
          <t>pojedinačna mjera</t>
        </is>
      </c>
      <c r="AW441" s="2" t="inlineStr">
        <is>
          <t>3</t>
        </is>
      </c>
      <c r="AX441" s="2" t="inlineStr">
        <is>
          <t/>
        </is>
      </c>
      <c r="AY441" t="inlineStr">
        <is>
          <t>mjera koja dovodi do poboljšanja energetske učinkovitosti koje se može provjeriti i izmjeriti ili procijeniti i koja se poduzima kao posljedica mjere politike</t>
        </is>
      </c>
      <c r="AZ441" s="2" t="inlineStr">
        <is>
          <t>egyéni fellépés</t>
        </is>
      </c>
      <c r="BA441" s="2" t="inlineStr">
        <is>
          <t>3</t>
        </is>
      </c>
      <c r="BB441" s="2" t="inlineStr">
        <is>
          <t/>
        </is>
      </c>
      <c r="BC441" t="inlineStr">
        <is>
          <t/>
        </is>
      </c>
      <c r="BD441" s="2" t="inlineStr">
        <is>
          <t>azione individuale</t>
        </is>
      </c>
      <c r="BE441" s="2" t="inlineStr">
        <is>
          <t>3</t>
        </is>
      </c>
      <c r="BF441" s="2" t="inlineStr">
        <is>
          <t/>
        </is>
      </c>
      <c r="BG441" t="inlineStr">
        <is>
          <t>azione che produce miglioramenti dell'efficienza energetica verificabili e misurabili o stimabili ed è intrapresa in applicazione di una misura politica</t>
        </is>
      </c>
      <c r="BH441" s="2" t="inlineStr">
        <is>
          <t>atskiras veiksmas</t>
        </is>
      </c>
      <c r="BI441" s="2" t="inlineStr">
        <is>
          <t>3</t>
        </is>
      </c>
      <c r="BJ441" s="2" t="inlineStr">
        <is>
          <t/>
        </is>
      </c>
      <c r="BK441" t="inlineStr">
        <is>
          <t>veiksmas, kurio rezultatas yra patikrinamas ir išmatuojamas ar įvertinamas energijos vartojimo efektyvumo padidėjimas ir kurio imamasi įgyvendinant politikos priemonę</t>
        </is>
      </c>
      <c r="BL441" s="2" t="inlineStr">
        <is>
          <t>atsevišķa darbība</t>
        </is>
      </c>
      <c r="BM441" s="2" t="inlineStr">
        <is>
          <t>3</t>
        </is>
      </c>
      <c r="BN441" s="2" t="inlineStr">
        <is>
          <t/>
        </is>
      </c>
      <c r="BO441" t="inlineStr">
        <is>
          <t>darbība, kuras rezultātā ir panākti pārbaudāmi un izmērāmi vai aplēšami 
energoefektivitātes uzlabojumi un kuras īstenošana izriet no politikas 
pasākuma</t>
        </is>
      </c>
      <c r="BP441" s="2" t="inlineStr">
        <is>
          <t>azzjoni individwali</t>
        </is>
      </c>
      <c r="BQ441" s="2" t="inlineStr">
        <is>
          <t>3</t>
        </is>
      </c>
      <c r="BR441" s="2" t="inlineStr">
        <is>
          <t/>
        </is>
      </c>
      <c r="BS441" t="inlineStr">
        <is>
          <t>azzjoni li twassal għal titjib fl-effiċjenza enerġetika verifikabbli, u li tista' titkejjel jew tiġi stmata, u li titwettaq b'riżultat ta' miżura ta' politika</t>
        </is>
      </c>
      <c r="BT441" s="2" t="inlineStr">
        <is>
          <t>afzonderlijke actie</t>
        </is>
      </c>
      <c r="BU441" s="2" t="inlineStr">
        <is>
          <t>3</t>
        </is>
      </c>
      <c r="BV441" s="2" t="inlineStr">
        <is>
          <t/>
        </is>
      </c>
      <c r="BW441" t="inlineStr">
        <is>
          <t>"actie die leidt tot controleerbare, meetbare of schatbare verbeteringen van de energie-efficiëntie en die wordt ondernomen als gevolg van een beleidsmaatregel"</t>
        </is>
      </c>
      <c r="BX441" s="2" t="inlineStr">
        <is>
          <t>działanie indywidualne</t>
        </is>
      </c>
      <c r="BY441" s="2" t="inlineStr">
        <is>
          <t>3</t>
        </is>
      </c>
      <c r="BZ441" s="2" t="inlineStr">
        <is>
          <t/>
        </is>
      </c>
      <c r="CA441" t="inlineStr">
        <is>
          <t>Działanie, które prowadzi do sprawdzalnej i wymiernej lub dającej się oszacować poprawy efektywności energetycznej i które jest podejmowane w wyniku środka z dziedziny polityki.</t>
        </is>
      </c>
      <c r="CB441" s="2" t="inlineStr">
        <is>
          <t>ação específica</t>
        </is>
      </c>
      <c r="CC441" s="2" t="inlineStr">
        <is>
          <t>3</t>
        </is>
      </c>
      <c r="CD441" s="2" t="inlineStr">
        <is>
          <t/>
        </is>
      </c>
      <c r="CE441" t="inlineStr">
        <is>
          <t>Ação da qual resultem melhorias de eficiência energética que possam ser verificadas e medidas ou estimadas, executada em aplicação de uma medida política.</t>
        </is>
      </c>
      <c r="CF441" s="2" t="inlineStr">
        <is>
          <t>acțiune individuală</t>
        </is>
      </c>
      <c r="CG441" s="2" t="inlineStr">
        <is>
          <t>3</t>
        </is>
      </c>
      <c r="CH441" s="2" t="inlineStr">
        <is>
          <t/>
        </is>
      </c>
      <c r="CI441" t="inlineStr">
        <is>
          <t>acțiune
 care duce la îmbunătățiri verificabile și măsurabile sau care pot fi 
estimate ale eficienței energetice și care este efectuată ca rezultat al
 unei măsuri de politică</t>
        </is>
      </c>
      <c r="CJ441" s="2" t="inlineStr">
        <is>
          <t>individuálne opatrenie</t>
        </is>
      </c>
      <c r="CK441" s="2" t="inlineStr">
        <is>
          <t>3</t>
        </is>
      </c>
      <c r="CL441" s="2" t="inlineStr">
        <is>
          <t/>
        </is>
      </c>
      <c r="CM441" t="inlineStr">
        <is>
          <t>činnosť, ktorej
 výsledkom je overiteľné a merateľné alebo odhadnuteľné zlepšenie energetickej
 efektívnosti a ktorá sa uskutočnila v dôsledku politického opatrenia</t>
        </is>
      </c>
      <c r="CN441" s="2" t="inlineStr">
        <is>
          <t>posamezni ukrep</t>
        </is>
      </c>
      <c r="CO441" s="2" t="inlineStr">
        <is>
          <t>3</t>
        </is>
      </c>
      <c r="CP441" s="2" t="inlineStr">
        <is>
          <t/>
        </is>
      </c>
      <c r="CQ441" t="inlineStr">
        <is>
          <t>ukrep, ki zagotovi preverljivo ter merljivo ali ocenljivo izboljšanje energijske učinkovitosti ter je sprejet kot rezultat ukrepa politike</t>
        </is>
      </c>
      <c r="CR441" s="2" t="inlineStr">
        <is>
          <t>enskild åtgärd</t>
        </is>
      </c>
      <c r="CS441" s="2" t="inlineStr">
        <is>
          <t>3</t>
        </is>
      </c>
      <c r="CT441" s="2" t="inlineStr">
        <is>
          <t/>
        </is>
      </c>
      <c r="CU441" t="inlineStr">
        <is>
          <t>åtgärd som leder till kontrollerbar och mätbar eller uppskattningsbar förbättring av energieffektiviteten och som vidtas till följd av en policyåtgärd</t>
        </is>
      </c>
    </row>
    <row r="442">
      <c r="A442" s="1" t="str">
        <f>HYPERLINK("https://iate.europa.eu/entry/result/3619596/all", "3619596")</f>
        <v>3619596</v>
      </c>
      <c r="B442" t="inlineStr">
        <is>
          <t>ENERGY;ENVIRONMENT</t>
        </is>
      </c>
      <c r="C442" t="inlineStr">
        <is>
          <t>ENERGY|energy policy;ENVIRONMENT|environmental policy|climate change policy|adaptation to climate change</t>
        </is>
      </c>
      <c r="D442" s="2" t="inlineStr">
        <is>
          <t>общ недостиг при изпълнението на амбицията</t>
        </is>
      </c>
      <c r="E442" s="2" t="inlineStr">
        <is>
          <t>3</t>
        </is>
      </c>
      <c r="F442" s="2" t="inlineStr">
        <is>
          <t/>
        </is>
      </c>
      <c r="G442" t="inlineStr">
        <is>
          <t/>
        </is>
      </c>
      <c r="H442" s="2" t="inlineStr">
        <is>
          <t>nedostatek společných ambicí</t>
        </is>
      </c>
      <c r="I442" s="2" t="inlineStr">
        <is>
          <t>3</t>
        </is>
      </c>
      <c r="J442" s="2" t="inlineStr">
        <is>
          <t/>
        </is>
      </c>
      <c r="K442" t="inlineStr">
        <is>
          <t>situace, kdy součet vnitrostátních příspěvků sdělených členskými státy v jejich &lt;a href="https://iate.europa.eu/entry/result/3573954/cs" target="_blank"&gt;vnitrostátních plánech v oblasti energetiky a klimatu&lt;/a&gt; je nižší než společný cíl na úrovni EU</t>
        </is>
      </c>
      <c r="L442" s="2" t="inlineStr">
        <is>
          <t>kollektiv underopfyldelse af ambitionerne</t>
        </is>
      </c>
      <c r="M442" s="2" t="inlineStr">
        <is>
          <t>3</t>
        </is>
      </c>
      <c r="N442" s="2" t="inlineStr">
        <is>
          <t/>
        </is>
      </c>
      <c r="O442" t="inlineStr">
        <is>
          <t/>
        </is>
      </c>
      <c r="P442" s="2" t="inlineStr">
        <is>
          <t>Lücke bei den gemeinsamen Anstrengungen</t>
        </is>
      </c>
      <c r="Q442" s="2" t="inlineStr">
        <is>
          <t>3</t>
        </is>
      </c>
      <c r="R442" s="2" t="inlineStr">
        <is>
          <t/>
        </is>
      </c>
      <c r="S442" t="inlineStr">
        <is>
          <t>Situation, in der nationale Beiträge, die die Mitgliedstaaten in ihren &lt;a href="https://iate.europa.eu/entry/result/3573954/all" target="_blank"&gt;nationalen Energie- und Klimaplänen&lt;/a&gt; gemeldet haben, in der Summe hinter dem Ziel der Union zurückbleiben</t>
        </is>
      </c>
      <c r="T442" s="2" t="inlineStr">
        <is>
          <t>έλλειμμα συλλογικής φιλοδοξίας</t>
        </is>
      </c>
      <c r="U442" s="2" t="inlineStr">
        <is>
          <t>2</t>
        </is>
      </c>
      <c r="V442" s="2" t="inlineStr">
        <is>
          <t/>
        </is>
      </c>
      <c r="W442" t="inlineStr">
        <is>
          <t>κατάσταση στην οποία το σύνολο των εθνικών συνεισφορών που κοινοποιούνται από τα κράτη μέλη στα &lt;a href="https://iate.europa.eu/entry/result/3573954/en-el" target="_blank"&gt;εθνικά τους σχέδια για την ενέργεια και το κλίμα&lt;/a&gt; δεν επιτυγχάνουν αθροιστικά τον κοινό στόχο σε επίπεδο ΕΕ</t>
        </is>
      </c>
      <c r="X442" s="2" t="inlineStr">
        <is>
          <t>collective ambition gap</t>
        </is>
      </c>
      <c r="Y442" s="2" t="inlineStr">
        <is>
          <t>3</t>
        </is>
      </c>
      <c r="Z442" s="2" t="inlineStr">
        <is>
          <t/>
        </is>
      </c>
      <c r="AA442" t="inlineStr">
        <is>
          <t>situation
 where the sum of national contributions communicated by
 Member States in their &lt;a href="https://iate.europa.eu/entry/result/3573954" target="_blank"&gt;national energy and climate plans&lt;/a&gt; do not add up to the common target at EU level</t>
        </is>
      </c>
      <c r="AB442" s="2" t="inlineStr">
        <is>
          <t>brecha respecto del objetivo colectivo</t>
        </is>
      </c>
      <c r="AC442" s="2" t="inlineStr">
        <is>
          <t>3</t>
        </is>
      </c>
      <c r="AD442" s="2" t="inlineStr">
        <is>
          <t/>
        </is>
      </c>
      <c r="AE442" t="inlineStr">
        <is>
          <t>Situación en la que la suma de las contribuciones nacionales comunicadas por los Estados miembros en sus &lt;div&gt;&lt;a href="https://iate.europa.eu/entry/result/3573954/es" target="_blank"&gt;planes nacionales de energía y clima&lt;/a&gt; no&lt;br&gt;&lt;/div&gt; alcanza el nivel de ambición de la Unión.</t>
        </is>
      </c>
      <c r="AF442" s="2" t="inlineStr">
        <is>
          <t>puudujääk eesmärgi saavutamisel</t>
        </is>
      </c>
      <c r="AG442" s="2" t="inlineStr">
        <is>
          <t>2</t>
        </is>
      </c>
      <c r="AH442" s="2" t="inlineStr">
        <is>
          <t/>
        </is>
      </c>
      <c r="AI442" t="inlineStr">
        <is>
          <t>olukord, kus &lt;i&gt;l&lt;/i&gt;&lt;i&gt;õimitud riiklikes energia- ja kliimakavades&lt;/i&gt; &lt;a href="/entry/result/3573954esitatud/all" id="ENTRY_TO_ENTRY_CONVERTER" target="_blank"&gt;IATE:3573954esitatud&lt;/a&gt; liikmesriikide meetmed ei ole piisavad ELi tasandi ühise eesmärgi täitmiseks</t>
        </is>
      </c>
      <c r="AJ442" s="2" t="inlineStr">
        <is>
          <t>panosten yhteisvaje</t>
        </is>
      </c>
      <c r="AK442" s="2" t="inlineStr">
        <is>
          <t>3</t>
        </is>
      </c>
      <c r="AL442" s="2" t="inlineStr">
        <is>
          <t/>
        </is>
      </c>
      <c r="AM442" t="inlineStr">
        <is>
          <t>tilanne, jossa jäsenvaltioiden kansallisissa energia- ja ilmastosuunnitelmissaan ilmoittamien kansallisten panosten summa ei yllä EU:n yhteiseen tavoitetasoon</t>
        </is>
      </c>
      <c r="AN442" s="2" t="inlineStr">
        <is>
          <t>déficit d'ambition collective</t>
        </is>
      </c>
      <c r="AO442" s="2" t="inlineStr">
        <is>
          <t>2</t>
        </is>
      </c>
      <c r="AP442" s="2" t="inlineStr">
        <is>
          <t/>
        </is>
      </c>
      <c r="AQ442" t="inlineStr">
        <is>
          <t/>
        </is>
      </c>
      <c r="AR442" s="2" t="inlineStr">
        <is>
          <t>bearna chomhchoiteann uaillmhéine</t>
        </is>
      </c>
      <c r="AS442" s="2" t="inlineStr">
        <is>
          <t>3</t>
        </is>
      </c>
      <c r="AT442" s="2" t="inlineStr">
        <is>
          <t/>
        </is>
      </c>
      <c r="AU442" t="inlineStr">
        <is>
          <t/>
        </is>
      </c>
      <c r="AV442" s="2" t="inlineStr">
        <is>
          <t>razlika u kolektivnoj razini ambicije|
jaz u zajedničkim ambicijama</t>
        </is>
      </c>
      <c r="AW442" s="2" t="inlineStr">
        <is>
          <t>3|
3</t>
        </is>
      </c>
      <c r="AX442" s="2" t="inlineStr">
        <is>
          <t xml:space="preserve">|
</t>
        </is>
      </c>
      <c r="AY442" t="inlineStr">
        <is>
          <t/>
        </is>
      </c>
      <c r="AZ442" s="2" t="inlineStr">
        <is>
          <t>általános ambícióhiány|
közös ambíció hiánya</t>
        </is>
      </c>
      <c r="BA442" s="2" t="inlineStr">
        <is>
          <t>3|
3</t>
        </is>
      </c>
      <c r="BB442" s="2" t="inlineStr">
        <is>
          <t xml:space="preserve">|
</t>
        </is>
      </c>
      <c r="BC442" t="inlineStr">
        <is>
          <t/>
        </is>
      </c>
      <c r="BD442" s="2" t="inlineStr">
        <is>
          <t>divario di ambizione collettiva</t>
        </is>
      </c>
      <c r="BE442" s="2" t="inlineStr">
        <is>
          <t>3</t>
        </is>
      </c>
      <c r="BF442" s="2" t="inlineStr">
        <is>
          <t/>
        </is>
      </c>
      <c r="BG442" t="inlineStr">
        <is>
          <t>situazione in cui la somma dei contributi nazionali comunicati dagli Stati membri nei &lt;a href="https://iate.europa.eu/entry/result/3573954/en-it" target="_blank"&gt;piani nazionali per l'energia e il clima&lt;/a&gt; è inferiore al livello di ambizione dell'Unione</t>
        </is>
      </c>
      <c r="BH442" s="2" t="inlineStr">
        <is>
          <t>kolektyvinio užmojo atotrūkis</t>
        </is>
      </c>
      <c r="BI442" s="2" t="inlineStr">
        <is>
          <t>2</t>
        </is>
      </c>
      <c r="BJ442" s="2" t="inlineStr">
        <is>
          <t/>
        </is>
      </c>
      <c r="BK442" t="inlineStr">
        <is>
          <t/>
        </is>
      </c>
      <c r="BL442" s="2" t="inlineStr">
        <is>
          <t>kolektīvo ieceru nepietiekams vērienīgums</t>
        </is>
      </c>
      <c r="BM442" s="2" t="inlineStr">
        <is>
          <t>2</t>
        </is>
      </c>
      <c r="BN442" s="2" t="inlineStr">
        <is>
          <t/>
        </is>
      </c>
      <c r="BO442" t="inlineStr">
        <is>
          <t/>
        </is>
      </c>
      <c r="BP442" s="2" t="inlineStr">
        <is>
          <t>diskrepanza fl-ambizzjoni kollettiva</t>
        </is>
      </c>
      <c r="BQ442" s="2" t="inlineStr">
        <is>
          <t>3</t>
        </is>
      </c>
      <c r="BR442" s="2" t="inlineStr">
        <is>
          <t/>
        </is>
      </c>
      <c r="BS442" t="inlineStr">
        <is>
          <t>sitwazzjoni fejn is-somma totali tal-kontribuzzjonijiet nazzjonali kkomunikati mill-Istati Membri fil-pjanijiet nazzjonali tagħhom għall-enerġija u l-klima ma jirriżultawx fil-mira komuni fil-livell tal-UE</t>
        </is>
      </c>
      <c r="BT442" s="2" t="inlineStr">
        <is>
          <t>collectieve ambitiekloof</t>
        </is>
      </c>
      <c r="BU442" s="2" t="inlineStr">
        <is>
          <t>3</t>
        </is>
      </c>
      <c r="BV442" s="2" t="inlineStr">
        <is>
          <t/>
        </is>
      </c>
      <c r="BW442" t="inlineStr">
        <is>
          <t>situatie waarin de som van de nationale bijdragen die de lidstaten hebben meegedeeld in hun nationale energie- en klimaatplannen niet voldoende is om het gemeenschappelijke streefcijfer op EU-niveau te behalen</t>
        </is>
      </c>
      <c r="BX442" s="2" t="inlineStr">
        <is>
          <t>luka dotycząca wspólnej ambicji</t>
        </is>
      </c>
      <c r="BY442" s="2" t="inlineStr">
        <is>
          <t>3</t>
        </is>
      </c>
      <c r="BZ442" s="2" t="inlineStr">
        <is>
          <t/>
        </is>
      </c>
      <c r="CA442" t="inlineStr">
        <is>
          <t>sytuacja, w której suma wkładów krajowych zgłoszonych przez państwa członkowskie w krajowych planach w dziedzinie energii i klimatu jest niewystarczająca, aby osiągnąć wyznaczony unijny cel zakładający zwiększenie efektywności energetycznej</t>
        </is>
      </c>
      <c r="CB442" s="2" t="inlineStr">
        <is>
          <t>défice de ambição coletiva</t>
        </is>
      </c>
      <c r="CC442" s="2" t="inlineStr">
        <is>
          <t>3</t>
        </is>
      </c>
      <c r="CD442" s="2" t="inlineStr">
        <is>
          <t/>
        </is>
      </c>
      <c r="CE442" t="inlineStr">
        <is>
          <t>Situação em que a soma das contribuições nacionais comunicadas pelos Estados-Membros nos seus planos nacionais em matéria de energia e clima não corresponde à meta comum a nível da União Europeia.</t>
        </is>
      </c>
      <c r="CF442" s="2" t="inlineStr">
        <is>
          <t>decalaj față de obiectivul colectiv</t>
        </is>
      </c>
      <c r="CG442" s="2" t="inlineStr">
        <is>
          <t>3</t>
        </is>
      </c>
      <c r="CH442" s="2" t="inlineStr">
        <is>
          <t/>
        </is>
      </c>
      <c r="CI442" t="inlineStr">
        <is>
          <t/>
        </is>
      </c>
      <c r="CJ442" s="2" t="inlineStr">
        <is>
          <t>kolektívny rozdiel v ambíciách|
nedostatočná kolektívna úroveň ambícií</t>
        </is>
      </c>
      <c r="CK442" s="2" t="inlineStr">
        <is>
          <t>3|
3</t>
        </is>
      </c>
      <c r="CL442" s="2" t="inlineStr">
        <is>
          <t xml:space="preserve">|
</t>
        </is>
      </c>
      <c r="CM442" t="inlineStr">
        <is>
          <t>situácia, v ktorej súčet národných príspevkov oznámených členskými štátmi v ich &lt;a href="https://iate.europa.eu/entry/result/3573954/sk" target="_blank"&gt;národných energetických a klimatických plánoch&lt;/a&gt; nedosahuje spoločný cieľ na úrovni EÚ</t>
        </is>
      </c>
      <c r="CN442" s="2" t="inlineStr">
        <is>
          <t>vrzel v skupnih ambicijah</t>
        </is>
      </c>
      <c r="CO442" s="2" t="inlineStr">
        <is>
          <t>3</t>
        </is>
      </c>
      <c r="CP442" s="2" t="inlineStr">
        <is>
          <t/>
        </is>
      </c>
      <c r="CQ442" t="inlineStr">
        <is>
          <t>stanje, ko seštevek nacionalnih prispevkov iz energijskih in podnebnih načrtov držav članic ne dosega skupnega cilja na ravni EU</t>
        </is>
      </c>
      <c r="CR442" s="2" t="inlineStr">
        <is>
          <t>kollektivt ambitionsgap</t>
        </is>
      </c>
      <c r="CS442" s="2" t="inlineStr">
        <is>
          <t>3</t>
        </is>
      </c>
      <c r="CT442" s="2" t="inlineStr">
        <is>
          <t/>
        </is>
      </c>
      <c r="CU442" t="inlineStr">
        <is>
          <t/>
        </is>
      </c>
    </row>
    <row r="443">
      <c r="A443" s="1" t="str">
        <f>HYPERLINK("https://iate.europa.eu/entry/result/3619595/all", "3619595")</f>
        <v>3619595</v>
      </c>
      <c r="B443" t="inlineStr">
        <is>
          <t>ENERGY;ENVIRONMENT</t>
        </is>
      </c>
      <c r="C443" t="inlineStr">
        <is>
          <t>ENERGY|energy policy;ENVIRONMENT|environmental policy|climate change policy|adaptation to climate change</t>
        </is>
      </c>
      <c r="D443" s="2" t="inlineStr">
        <is>
          <t>механизъм за преодоляване на недостига</t>
        </is>
      </c>
      <c r="E443" s="2" t="inlineStr">
        <is>
          <t>3</t>
        </is>
      </c>
      <c r="F443" s="2" t="inlineStr">
        <is>
          <t/>
        </is>
      </c>
      <c r="G443" t="inlineStr">
        <is>
          <t/>
        </is>
      </c>
      <c r="H443" s="2" t="inlineStr">
        <is>
          <t>mechanismus pro řešení nedostatečné míry plnění</t>
        </is>
      </c>
      <c r="I443" s="2" t="inlineStr">
        <is>
          <t>2</t>
        </is>
      </c>
      <c r="J443" s="2" t="inlineStr">
        <is>
          <t/>
        </is>
      </c>
      <c r="K443" t="inlineStr">
        <is>
          <t>opatření aktivované v situaci, kdy členské státy neplní záměry, cíle a příspěvky stanovené v jejich &lt;a href="https://iate.europa.eu/entry/result/3573954/cs" target="_blank"&gt;vnitrostátních plánech v oblasti energetiky a klimatu&lt;/a&gt;</t>
        </is>
      </c>
      <c r="L443" s="2" t="inlineStr">
        <is>
          <t>mekanisme til at afhjælpe underopfyldelse af målsætninger og mål</t>
        </is>
      </c>
      <c r="M443" s="2" t="inlineStr">
        <is>
          <t>3</t>
        </is>
      </c>
      <c r="N443" s="2" t="inlineStr">
        <is>
          <t/>
        </is>
      </c>
      <c r="O443" t="inlineStr">
        <is>
          <t/>
        </is>
      </c>
      <c r="P443" s="2" t="inlineStr">
        <is>
          <t>Mechanismus bei Umsetzungslücken</t>
        </is>
      </c>
      <c r="Q443" s="2" t="inlineStr">
        <is>
          <t>3</t>
        </is>
      </c>
      <c r="R443" s="2" t="inlineStr">
        <is>
          <t/>
        </is>
      </c>
      <c r="S443" t="inlineStr">
        <is>
          <t>Maßnahme, die eingeleitet wird, wenn Mitgliedstaaten die in ihren &lt;a href="https://iate.europa.eu/entry/result/3573954/all" target="_blank"&gt;nationalen Energie- und Klimaplänen&lt;/a&gt; festgelegten Ziele, Zielvorgaben und Beiträge nicht verwirklichen</t>
        </is>
      </c>
      <c r="T443" s="2" t="inlineStr">
        <is>
          <t>μηχανισμός για την αντιμετώπιση ελλειμμάτων στην υλοποίηση</t>
        </is>
      </c>
      <c r="U443" s="2" t="inlineStr">
        <is>
          <t>2</t>
        </is>
      </c>
      <c r="V443" s="2" t="inlineStr">
        <is>
          <t/>
        </is>
      </c>
      <c r="W443" t="inlineStr">
        <is>
          <t>μέτρο που ενεργοποιείται όταν τα κράτη μέλη δεν καταφέρνουν να υλοποιήσουν τους στόχους, τις επιδιώξεις και τις συνεισφορές που περιγράφονται στα &lt;a href="https://iate.europa.eu/entry/result/3573954/en-el" target="_blank"&gt;εθνικά τους σχέδια για την ενέργεια και το κλίμα&lt;/a&gt;</t>
        </is>
      </c>
      <c r="X443" s="2" t="inlineStr">
        <is>
          <t>delivery gap mechanism</t>
        </is>
      </c>
      <c r="Y443" s="2" t="inlineStr">
        <is>
          <t>3</t>
        </is>
      </c>
      <c r="Z443" s="2" t="inlineStr">
        <is>
          <t/>
        </is>
      </c>
      <c r="AA443" t="inlineStr">
        <is>
          <t>measure
 triggered in a situation where Member States fail to implement objectives,
 targets and contributions set out in their&lt;a href="https://iate.europa.eu/entry/result/3573954" target="_blank"&gt; national energy and climate plans&lt;/a&gt;</t>
        </is>
      </c>
      <c r="AB443" s="2" t="inlineStr">
        <is>
          <t>mecanismo de subsanación de los desfases</t>
        </is>
      </c>
      <c r="AC443" s="2" t="inlineStr">
        <is>
          <t>3</t>
        </is>
      </c>
      <c r="AD443" s="2" t="inlineStr">
        <is>
          <t/>
        </is>
      </c>
      <c r="AE443" t="inlineStr">
        <is>
          <t/>
        </is>
      </c>
      <c r="AF443" s="2" t="inlineStr">
        <is>
          <t>puudujääkide kõrvaldamise mehhanism</t>
        </is>
      </c>
      <c r="AG443" s="2" t="inlineStr">
        <is>
          <t>2</t>
        </is>
      </c>
      <c r="AH443" s="2" t="inlineStr">
        <is>
          <t/>
        </is>
      </c>
      <c r="AI443" t="inlineStr">
        <is>
          <t/>
        </is>
      </c>
      <c r="AJ443" s="2" t="inlineStr">
        <is>
          <t>vajeentäyttömekanismi</t>
        </is>
      </c>
      <c r="AK443" s="2" t="inlineStr">
        <is>
          <t>3</t>
        </is>
      </c>
      <c r="AL443" s="2" t="inlineStr">
        <is>
          <t/>
        </is>
      </c>
      <c r="AM443" t="inlineStr">
        <is>
          <t>toimenpide, joka otetaan käyttöön, kun jäsenvaltiot eivät pysty panemaan täytäntöön &lt;a href="https://iate.europa.eu/entry/result/3573954/fi" target="_blank"&gt;kansallisissa energia- ja ilmastosuunnitelmissaan&lt;/a&gt;vahvistettuja tavoitteita, päämääriä ja panoksia</t>
        </is>
      </c>
      <c r="AN443" s="2" t="inlineStr">
        <is>
          <t>mécanisme destiné à faire face aux déficits de mise en œuvre</t>
        </is>
      </c>
      <c r="AO443" s="2" t="inlineStr">
        <is>
          <t>2</t>
        </is>
      </c>
      <c r="AP443" s="2" t="inlineStr">
        <is>
          <t/>
        </is>
      </c>
      <c r="AQ443" t="inlineStr">
        <is>
          <t/>
        </is>
      </c>
      <c r="AR443" s="2" t="inlineStr">
        <is>
          <t>sásra maidir le bearna sheachadta</t>
        </is>
      </c>
      <c r="AS443" s="2" t="inlineStr">
        <is>
          <t>3</t>
        </is>
      </c>
      <c r="AT443" s="2" t="inlineStr">
        <is>
          <t/>
        </is>
      </c>
      <c r="AU443" t="inlineStr">
        <is>
          <t/>
        </is>
      </c>
      <c r="AV443" s="2" t="inlineStr">
        <is>
          <t>mehanizam za prevladavanje jaza</t>
        </is>
      </c>
      <c r="AW443" s="2" t="inlineStr">
        <is>
          <t>3</t>
        </is>
      </c>
      <c r="AX443" s="2" t="inlineStr">
        <is>
          <t/>
        </is>
      </c>
      <c r="AY443" t="inlineStr">
        <is>
          <t/>
        </is>
      </c>
      <c r="AZ443" s="2" t="inlineStr">
        <is>
          <t>hiánypótló mechanizmus</t>
        </is>
      </c>
      <c r="BA443" s="2" t="inlineStr">
        <is>
          <t>2</t>
        </is>
      </c>
      <c r="BB443" s="2" t="inlineStr">
        <is>
          <t/>
        </is>
      </c>
      <c r="BC443" t="inlineStr">
        <is>
          <t/>
        </is>
      </c>
      <c r="BD443" s="2" t="inlineStr">
        <is>
          <t>meccanismo da attivare in caso di risparmio energetico insufficiente</t>
        </is>
      </c>
      <c r="BE443" s="2" t="inlineStr">
        <is>
          <t>3</t>
        </is>
      </c>
      <c r="BF443" s="2" t="inlineStr">
        <is>
          <t/>
        </is>
      </c>
      <c r="BG443" t="inlineStr">
        <is>
          <t>misura attivata nella situazione in cui uno Stato membro non sia in grado di realizzare il proprio obiettivo prefissato nel contributo nazionale all'efficienza energetica</t>
        </is>
      </c>
      <c r="BH443" s="2" t="inlineStr">
        <is>
          <t>rezultatų atotrūkio panaikinimo mechanizmas</t>
        </is>
      </c>
      <c r="BI443" s="2" t="inlineStr">
        <is>
          <t>2</t>
        </is>
      </c>
      <c r="BJ443" s="2" t="inlineStr">
        <is>
          <t/>
        </is>
      </c>
      <c r="BK443" t="inlineStr">
        <is>
          <t/>
        </is>
      </c>
      <c r="BL443" s="2" t="inlineStr">
        <is>
          <t>mehānisms progresa nepietiekamības novēršanai</t>
        </is>
      </c>
      <c r="BM443" s="2" t="inlineStr">
        <is>
          <t>2</t>
        </is>
      </c>
      <c r="BN443" s="2" t="inlineStr">
        <is>
          <t/>
        </is>
      </c>
      <c r="BO443" t="inlineStr">
        <is>
          <t/>
        </is>
      </c>
      <c r="BP443" s="2" t="inlineStr">
        <is>
          <t>mekkaniżmu għad-diskrepanzi fir-riżultati</t>
        </is>
      </c>
      <c r="BQ443" s="2" t="inlineStr">
        <is>
          <t>3</t>
        </is>
      </c>
      <c r="BR443" s="2" t="inlineStr">
        <is>
          <t/>
        </is>
      </c>
      <c r="BS443" t="inlineStr">
        <is>
          <t>miżura li tintuża f'sitwazzjoni fejn Stat Membru ma jirnexxilux jimplimenta l-objettivi, il-miri u l-kontribuzzjonijiet stabbiliti fil-pjanijiet nazzjonali tagħhom għall-enerġija u l-klima</t>
        </is>
      </c>
      <c r="BT443" s="2" t="inlineStr">
        <is>
          <t>mechanisme voor prestatieachterstanden</t>
        </is>
      </c>
      <c r="BU443" s="2" t="inlineStr">
        <is>
          <t>3</t>
        </is>
      </c>
      <c r="BV443" s="2" t="inlineStr">
        <is>
          <t/>
        </is>
      </c>
      <c r="BW443" t="inlineStr">
        <is>
          <t>maatregel die wordt geactiveerd indien lidstaten de in hun nationale energie- en klimaatplannen vastgestelde doelstellingen, streefcijfers en bijdragen niet bereiken</t>
        </is>
      </c>
      <c r="BX443" s="2" t="inlineStr">
        <is>
          <t>mechanizm wypełniania luk w realizacji</t>
        </is>
      </c>
      <c r="BY443" s="2" t="inlineStr">
        <is>
          <t>3</t>
        </is>
      </c>
      <c r="BZ443" s="2" t="inlineStr">
        <is>
          <t/>
        </is>
      </c>
      <c r="CA443" t="inlineStr">
        <is>
          <t/>
        </is>
      </c>
      <c r="CB443" s="2" t="inlineStr">
        <is>
          <t>mecanismo das disparidades de execução</t>
        </is>
      </c>
      <c r="CC443" s="2" t="inlineStr">
        <is>
          <t>3</t>
        </is>
      </c>
      <c r="CD443" s="2" t="inlineStr">
        <is>
          <t>proposed</t>
        </is>
      </c>
      <c r="CE443" t="inlineStr">
        <is>
          <t>Medida desencadeada numa situação em que os Estados-Membros não cumprem os objetivos, metas e contributos estabelecidos nos seus planos nacionais em matéria de energia e clima.</t>
        </is>
      </c>
      <c r="CF443" s="2" t="inlineStr">
        <is>
          <t>mecanism privind decalajele în materie de rezultate</t>
        </is>
      </c>
      <c r="CG443" s="2" t="inlineStr">
        <is>
          <t>3</t>
        </is>
      </c>
      <c r="CH443" s="2" t="inlineStr">
        <is>
          <t/>
        </is>
      </c>
      <c r="CI443" t="inlineStr">
        <is>
          <t/>
        </is>
      </c>
      <c r="CJ443" s="2" t="inlineStr">
        <is>
          <t>mechanizmus na riešenie nedostatkov pri plnení</t>
        </is>
      </c>
      <c r="CK443" s="2" t="inlineStr">
        <is>
          <t>3</t>
        </is>
      </c>
      <c r="CL443" s="2" t="inlineStr">
        <is>
          <t/>
        </is>
      </c>
      <c r="CM443" t="inlineStr">
        <is>
          <t>opatrenie aktivované v situácii, keď členské štáty neplnia zámery, ciele a príspevky stanovené v ich &lt;a href="https://iate.europa.eu/entry/result/3573954/sk" target="_blank"&gt;národných energetických a klimatických plánoch&lt;/a&gt;</t>
        </is>
      </c>
      <c r="CN443" s="2" t="inlineStr">
        <is>
          <t>mehanizem za odpravljanje vrzeli pri doseganju ciljev</t>
        </is>
      </c>
      <c r="CO443" s="2" t="inlineStr">
        <is>
          <t>3</t>
        </is>
      </c>
      <c r="CP443" s="2" t="inlineStr">
        <is>
          <t/>
        </is>
      </c>
      <c r="CQ443" t="inlineStr">
        <is>
          <t>mehanizem, ki se sproži, ko države članice ne dosegajo ciljev iz svojih nacionalnih energetskih načrtov</t>
        </is>
      </c>
      <c r="CR443" s="2" t="inlineStr">
        <is>
          <t>mekanism i fall av eftersläpning</t>
        </is>
      </c>
      <c r="CS443" s="2" t="inlineStr">
        <is>
          <t>3</t>
        </is>
      </c>
      <c r="CT443" s="2" t="inlineStr">
        <is>
          <t/>
        </is>
      </c>
      <c r="CU443" t="inlineStr">
        <is>
          <t/>
        </is>
      </c>
    </row>
    <row r="444">
      <c r="A444" s="1" t="str">
        <f>HYPERLINK("https://iate.europa.eu/entry/result/3619594/all", "3619594")</f>
        <v>3619594</v>
      </c>
      <c r="B444" t="inlineStr">
        <is>
          <t>ENERGY;ENVIRONMENT</t>
        </is>
      </c>
      <c r="C444" t="inlineStr">
        <is>
          <t>ENERGY|energy policy;ENVIRONMENT|environmental policy|climate change policy|adaptation to climate change</t>
        </is>
      </c>
      <c r="D444" s="2" t="inlineStr">
        <is>
          <t>механизъм за преодоляване на недостига</t>
        </is>
      </c>
      <c r="E444" s="2" t="inlineStr">
        <is>
          <t>3</t>
        </is>
      </c>
      <c r="F444" s="2" t="inlineStr">
        <is>
          <t/>
        </is>
      </c>
      <c r="G444" t="inlineStr">
        <is>
          <t/>
        </is>
      </c>
      <c r="H444" s="2" t="inlineStr">
        <is>
          <t>mechanismus odstraňování nedostatků</t>
        </is>
      </c>
      <c r="I444" s="2" t="inlineStr">
        <is>
          <t>2</t>
        </is>
      </c>
      <c r="J444" s="2" t="inlineStr">
        <is>
          <t/>
        </is>
      </c>
      <c r="K444" t="inlineStr">
        <is>
          <t>opatření aktivované v případě, že země nedosahují pokroku potřebného k naplnění jejich vnitrostátních hodnot v oblasti obnovitelných zdrojů energie nebo energetické účinnosti</t>
        </is>
      </c>
      <c r="L444" s="2" t="inlineStr">
        <is>
          <t>mekanisme til at afhjælpe underopfyldelse</t>
        </is>
      </c>
      <c r="M444" s="2" t="inlineStr">
        <is>
          <t>3</t>
        </is>
      </c>
      <c r="N444" s="2" t="inlineStr">
        <is>
          <t/>
        </is>
      </c>
      <c r="O444" t="inlineStr">
        <is>
          <t/>
        </is>
      </c>
      <c r="P444" s="2" t="inlineStr">
        <is>
          <t>Mechanismus zum Schließen von Lücken</t>
        </is>
      </c>
      <c r="Q444" s="2" t="inlineStr">
        <is>
          <t>3</t>
        </is>
      </c>
      <c r="R444" s="2" t="inlineStr">
        <is>
          <t/>
        </is>
      </c>
      <c r="S444" t="inlineStr">
        <is>
          <t>Maßnahme, die eingeleitet wird, wenn Länder hinter den Fortschritten zurückbleiben, die erforderlich sind, um ihre nationalen Zahlen in Bezug auf erneuerbare Energien oder Energieeffizienz zu erreichen</t>
        </is>
      </c>
      <c r="T444" s="2" t="inlineStr">
        <is>
          <t>μηχανισμός αναπλήρωσης ελλείμματος</t>
        </is>
      </c>
      <c r="U444" s="2" t="inlineStr">
        <is>
          <t>3</t>
        </is>
      </c>
      <c r="V444" s="2" t="inlineStr">
        <is>
          <t/>
        </is>
      </c>
      <c r="W444" t="inlineStr">
        <is>
          <t>μέτρο που ενεργοποιείται όταν οι χώρες δεν σημειώνουν την απαιτούμενη πρόοδο ώστε να επιτύχουν τους εθνικούς τους αριθμητικούς στόχους όσον αφορά τις ανανεώσιμες ενέργειες ή την ενεργειακή απόδοση</t>
        </is>
      </c>
      <c r="X444" s="2" t="inlineStr">
        <is>
          <t>gap filling mechanism</t>
        </is>
      </c>
      <c r="Y444" s="2" t="inlineStr">
        <is>
          <t>3</t>
        </is>
      </c>
      <c r="Z444" s="2" t="inlineStr">
        <is>
          <t/>
        </is>
      </c>
      <c r="AA444" t="inlineStr">
        <is>
          <t>measure
 activated when countries fall behind the progress needed to meet their
 national figures in terms of renewable energies or energy
 efficiency</t>
        </is>
      </c>
      <c r="AB444" s="2" t="inlineStr">
        <is>
          <t>mecanismo de subsanación de los desfases</t>
        </is>
      </c>
      <c r="AC444" s="2" t="inlineStr">
        <is>
          <t>3</t>
        </is>
      </c>
      <c r="AD444" s="2" t="inlineStr">
        <is>
          <t/>
        </is>
      </c>
      <c r="AE444" t="inlineStr">
        <is>
          <t>Conjunto de medidas que los Estados miembros deben activar en caso de que su consumo de energía sea superior al que habían previsto en las contribuciones indicativas nacionales notificadas en los &lt;a href="https://iate.europa.eu/entry/result/3573954/es" target="_blank"&gt;planes nacionales de energía y clima&lt;/a&gt;.</t>
        </is>
      </c>
      <c r="AF444" s="2" t="inlineStr">
        <is>
          <t>puudujäägi vähendamise mehhanism</t>
        </is>
      </c>
      <c r="AG444" s="2" t="inlineStr">
        <is>
          <t>2</t>
        </is>
      </c>
      <c r="AH444" s="2" t="inlineStr">
        <is>
          <t/>
        </is>
      </c>
      <c r="AI444" t="inlineStr">
        <is>
          <t/>
        </is>
      </c>
      <c r="AJ444" s="2" t="inlineStr">
        <is>
          <t>vajeiden täyttämismekanismi</t>
        </is>
      </c>
      <c r="AK444" s="2" t="inlineStr">
        <is>
          <t>3</t>
        </is>
      </c>
      <c r="AL444" s="2" t="inlineStr">
        <is>
          <t/>
        </is>
      </c>
      <c r="AM444" t="inlineStr">
        <is>
          <t>toimenpide, joka otetaan käyttöön, kun maat jäävät jälkeen uusiutuvaa energiaa tai energiatehokkuutta koskevien kansallisten tavoitteiden saavuttamisessa</t>
        </is>
      </c>
      <c r="AN444" s="2" t="inlineStr">
        <is>
          <t>mécanisme destiné à combler les écarts</t>
        </is>
      </c>
      <c r="AO444" s="2" t="inlineStr">
        <is>
          <t>2</t>
        </is>
      </c>
      <c r="AP444" s="2" t="inlineStr">
        <is>
          <t/>
        </is>
      </c>
      <c r="AQ444" t="inlineStr">
        <is>
          <t/>
        </is>
      </c>
      <c r="AR444" s="2" t="inlineStr">
        <is>
          <t>sásra líonta bearnaí</t>
        </is>
      </c>
      <c r="AS444" s="2" t="inlineStr">
        <is>
          <t>3</t>
        </is>
      </c>
      <c r="AT444" s="2" t="inlineStr">
        <is>
          <t/>
        </is>
      </c>
      <c r="AU444" t="inlineStr">
        <is>
          <t/>
        </is>
      </c>
      <c r="AV444" s="2" t="inlineStr">
        <is>
          <t>mehanizam za rješavanje nedosljednosti</t>
        </is>
      </c>
      <c r="AW444" s="2" t="inlineStr">
        <is>
          <t>3</t>
        </is>
      </c>
      <c r="AX444" s="2" t="inlineStr">
        <is>
          <t/>
        </is>
      </c>
      <c r="AY444" t="inlineStr">
        <is>
          <t/>
        </is>
      </c>
      <c r="AZ444" s="2" t="inlineStr">
        <is>
          <t>hiánypótlási mechanizmus</t>
        </is>
      </c>
      <c r="BA444" s="2" t="inlineStr">
        <is>
          <t>3</t>
        </is>
      </c>
      <c r="BB444" s="2" t="inlineStr">
        <is>
          <t/>
        </is>
      </c>
      <c r="BC444" t="inlineStr">
        <is>
          <t/>
        </is>
      </c>
      <c r="BD444" s="2" t="inlineStr">
        <is>
          <t>meccanismo per colmare i divari|
meccanismo di compensazione|
meccanismo destinato a risolvere le carenze</t>
        </is>
      </c>
      <c r="BE444" s="2" t="inlineStr">
        <is>
          <t>3|
3|
3</t>
        </is>
      </c>
      <c r="BF444" s="2" t="inlineStr">
        <is>
          <t xml:space="preserve">|
|
</t>
        </is>
      </c>
      <c r="BG444" t="inlineStr">
        <is>
          <t>misura messa in atto nel caso in cui uno Stato membro non sia in grado di raggiungere gli obiettivi nazionali stabiliti in termini di energie rinnovabili ed efficienza energetica</t>
        </is>
      </c>
      <c r="BH444" s="2" t="inlineStr">
        <is>
          <t>atotrūkio panaikinimo mechanizmas</t>
        </is>
      </c>
      <c r="BI444" s="2" t="inlineStr">
        <is>
          <t>2</t>
        </is>
      </c>
      <c r="BJ444" s="2" t="inlineStr">
        <is>
          <t/>
        </is>
      </c>
      <c r="BK444" t="inlineStr">
        <is>
          <t/>
        </is>
      </c>
      <c r="BL444" s="2" t="inlineStr">
        <is>
          <t>neatbilstības novēršanas mehānisms</t>
        </is>
      </c>
      <c r="BM444" s="2" t="inlineStr">
        <is>
          <t>2</t>
        </is>
      </c>
      <c r="BN444" s="2" t="inlineStr">
        <is>
          <t/>
        </is>
      </c>
      <c r="BO444" t="inlineStr">
        <is>
          <t/>
        </is>
      </c>
      <c r="BP444" s="2" t="inlineStr">
        <is>
          <t>mekkaniżmu li jikkumpensa għad-diskrepanzi</t>
        </is>
      </c>
      <c r="BQ444" s="2" t="inlineStr">
        <is>
          <t>3</t>
        </is>
      </c>
      <c r="BR444" s="2" t="inlineStr">
        <is>
          <t/>
        </is>
      </c>
      <c r="BS444" t="inlineStr">
        <is>
          <t>miżura li tiġi attivata meta l-pajjiżi jaqgħu lura fil-progress meħtieġ biex jilħqu ċ-ċifri nazzjonali tagħhom f'termini ta' enerġiji rinnovabbli u effiċjenza enerġetika</t>
        </is>
      </c>
      <c r="BT444" s="2" t="inlineStr">
        <is>
          <t>mechanisme voor het opvullen van lacunes</t>
        </is>
      </c>
      <c r="BU444" s="2" t="inlineStr">
        <is>
          <t>3</t>
        </is>
      </c>
      <c r="BV444" s="2" t="inlineStr">
        <is>
          <t/>
        </is>
      </c>
      <c r="BW444" t="inlineStr">
        <is>
          <t>maatregel die wordt geactiveerd indien lidstaten achterop raken bij het behalen van hun nationale streefcijfers voor hernieuwbare energie of energie-efficiëntie</t>
        </is>
      </c>
      <c r="BX444" s="2" t="inlineStr">
        <is>
          <t>mechanizm wypełniania luk</t>
        </is>
      </c>
      <c r="BY444" s="2" t="inlineStr">
        <is>
          <t>3</t>
        </is>
      </c>
      <c r="BZ444" s="2" t="inlineStr">
        <is>
          <t/>
        </is>
      </c>
      <c r="CA444" t="inlineStr">
        <is>
          <t>mechanizm uruchamiany w razie gdy państwa nie osiągają wystarczających postępów na drodze do osiagnięcia krajowych celów dotyczących energii odnawialnej lub efektywnosci energetycznej</t>
        </is>
      </c>
      <c r="CB444" s="2" t="inlineStr">
        <is>
          <t>mecanismo de colmatação de disparidades|
mecanismo de correção das divergências</t>
        </is>
      </c>
      <c r="CC444" s="2" t="inlineStr">
        <is>
          <t>3|
3</t>
        </is>
      </c>
      <c r="CD444" s="2" t="inlineStr">
        <is>
          <t>|
proposed</t>
        </is>
      </c>
      <c r="CE444" t="inlineStr">
        <is>
          <t>Medida ativada quando os países ficam aquém dos progressos necessários para atingir os seus valores nacionais em termos de energias renováveis ou eficiência energética.</t>
        </is>
      </c>
      <c r="CF444" s="2" t="inlineStr">
        <is>
          <t>mecanism de reducere a decalajelor</t>
        </is>
      </c>
      <c r="CG444" s="2" t="inlineStr">
        <is>
          <t>3</t>
        </is>
      </c>
      <c r="CH444" s="2" t="inlineStr">
        <is>
          <t/>
        </is>
      </c>
      <c r="CI444" t="inlineStr">
        <is>
          <t/>
        </is>
      </c>
      <c r="CJ444" s="2" t="inlineStr">
        <is>
          <t>mechanizmus preklenutia rozdielov|
mechanizmus na riešenie nedostatkov</t>
        </is>
      </c>
      <c r="CK444" s="2" t="inlineStr">
        <is>
          <t>3|
3</t>
        </is>
      </c>
      <c r="CL444" s="2" t="inlineStr">
        <is>
          <t xml:space="preserve">|
</t>
        </is>
      </c>
      <c r="CM444" t="inlineStr">
        <is>
          <t>opatrenie aktivované, keď krajiny nedosahujú pokrok, ktorý potrebujú na splnenie svojich vnútroštátnych cieľov, pokiaľ ide o energiu z obnoviteľných zdrojov alebo energetickú efektívnosť</t>
        </is>
      </c>
      <c r="CN444" s="2" t="inlineStr">
        <is>
          <t>mehanizem za zapolnitev vrzeli</t>
        </is>
      </c>
      <c r="CO444" s="2" t="inlineStr">
        <is>
          <t>3</t>
        </is>
      </c>
      <c r="CP444" s="2" t="inlineStr">
        <is>
          <t/>
        </is>
      </c>
      <c r="CQ444" t="inlineStr">
        <is>
          <t>mehanizem, ki v odsotnosti zavezujočih ciljev povečanja energijske učinkovitosti in rabe obnovljivih virov energije s pomočjo računskega algoritma porazdeli manjkajoče deleže za dosego cilja med države članice</t>
        </is>
      </c>
      <c r="CR444" s="2" t="inlineStr">
        <is>
          <t>mekanism för att täcka skillnader</t>
        </is>
      </c>
      <c r="CS444" s="2" t="inlineStr">
        <is>
          <t>3</t>
        </is>
      </c>
      <c r="CT444" s="2" t="inlineStr">
        <is>
          <t/>
        </is>
      </c>
      <c r="CU444" t="inlineStr">
        <is>
          <t/>
        </is>
      </c>
    </row>
    <row r="445">
      <c r="A445" s="1" t="str">
        <f>HYPERLINK("https://iate.europa.eu/entry/result/3619592/all", "3619592")</f>
        <v>3619592</v>
      </c>
      <c r="B445" t="inlineStr">
        <is>
          <t>EUROPEAN UNION</t>
        </is>
      </c>
      <c r="C445" t="inlineStr">
        <is>
          <t>EUROPEAN UNION|European Union law|EU law|application of EU law</t>
        </is>
      </c>
      <c r="D445" s="2" t="inlineStr">
        <is>
          <t>съгласувани действия</t>
        </is>
      </c>
      <c r="E445" s="2" t="inlineStr">
        <is>
          <t>3</t>
        </is>
      </c>
      <c r="F445" s="2" t="inlineStr">
        <is>
          <t/>
        </is>
      </c>
      <c r="G445" t="inlineStr">
        <is>
          <t/>
        </is>
      </c>
      <c r="H445" s="2" t="inlineStr">
        <is>
          <t>koordinovaný postup</t>
        </is>
      </c>
      <c r="I445" s="2" t="inlineStr">
        <is>
          <t>3</t>
        </is>
      </c>
      <c r="J445" s="2" t="inlineStr">
        <is>
          <t/>
        </is>
      </c>
      <c r="K445" t="inlineStr">
        <is>
          <t>strukturovaný dialog, v jehož
rámci si členské státy vyměňují zkušenosti a osvědčené postupy z provádění některých
směrnic EU</t>
        </is>
      </c>
      <c r="L445" s="2" t="inlineStr">
        <is>
          <t>samordnet indsats</t>
        </is>
      </c>
      <c r="M445" s="2" t="inlineStr">
        <is>
          <t>3</t>
        </is>
      </c>
      <c r="N445" s="2" t="inlineStr">
        <is>
          <t/>
        </is>
      </c>
      <c r="O445" t="inlineStr">
        <is>
          <t>fortrolig, struktureret dialog mellem nationale myndigheder i forbindelse
med gennemførelsen af et EU-direktiv med henblik på at finde fælles tilgange og
løsninger</t>
        </is>
      </c>
      <c r="P445" s="2" t="inlineStr">
        <is>
          <t>konzertierte Aktion</t>
        </is>
      </c>
      <c r="Q445" s="2" t="inlineStr">
        <is>
          <t>3</t>
        </is>
      </c>
      <c r="R445" s="2" t="inlineStr">
        <is>
          <t/>
        </is>
      </c>
      <c r="S445" t="inlineStr">
        <is>
          <t>strukturierter, vertraulicher Dialog zwischen nationalen Behörden, die eine EU-Richtlinie umsetzen, um nach gemeinsamen Ansätzen und Lösungen zu suchen</t>
        </is>
      </c>
      <c r="T445" s="2" t="inlineStr">
        <is>
          <t>συντονισμένη δράση</t>
        </is>
      </c>
      <c r="U445" s="2" t="inlineStr">
        <is>
          <t>3</t>
        </is>
      </c>
      <c r="V445" s="2" t="inlineStr">
        <is>
          <t/>
        </is>
      </c>
      <c r="W445" t="inlineStr">
        <is>
          <t>δομημένος και εμπιστευτικός διάλογος μεταξύ των εθνικών αρχών που εφαρμόζουν μια οδηγία της ΕΕ, με στόχο να αναζητηθούν κοινές προσεγγίσεις και λύσεις</t>
        </is>
      </c>
      <c r="X445" s="2" t="inlineStr">
        <is>
          <t>concerted action</t>
        </is>
      </c>
      <c r="Y445" s="2" t="inlineStr">
        <is>
          <t>3</t>
        </is>
      </c>
      <c r="Z445" s="2" t="inlineStr">
        <is>
          <t/>
        </is>
      </c>
      <c r="AA445" t="inlineStr">
        <is>
          <t>structured,
 confidential dialogue between national authorities implementing an EU
 directive in order to look for common approaches and solutions</t>
        </is>
      </c>
      <c r="AB445" s="2" t="inlineStr">
        <is>
          <t>acción concertada</t>
        </is>
      </c>
      <c r="AC445" s="2" t="inlineStr">
        <is>
          <t>3</t>
        </is>
      </c>
      <c r="AD445" s="2" t="inlineStr">
        <is>
          <t/>
        </is>
      </c>
      <c r="AE445" t="inlineStr">
        <is>
          <t>Iniciativa destinada a fomentar el intercambio de información y experiencias a fin de respaldar y reforzar la aplicación de alguna Directiva por parte los Estados miembros, así como a fomentar el diálogo entre estos sobre los posibles enfoques para su aplicación efectiva con el fin de lograr el objetivo común de la UE.</t>
        </is>
      </c>
      <c r="AF445" s="2" t="inlineStr">
        <is>
          <t>kooskõlastatud tegevus</t>
        </is>
      </c>
      <c r="AG445" s="2" t="inlineStr">
        <is>
          <t>3</t>
        </is>
      </c>
      <c r="AH445" s="2" t="inlineStr">
        <is>
          <t/>
        </is>
      </c>
      <c r="AI445" t="inlineStr">
        <is>
          <t/>
        </is>
      </c>
      <c r="AJ445" s="2" t="inlineStr">
        <is>
          <t>yhtenäinen toiminta</t>
        </is>
      </c>
      <c r="AK445" s="2" t="inlineStr">
        <is>
          <t>3</t>
        </is>
      </c>
      <c r="AL445" s="2" t="inlineStr">
        <is>
          <t/>
        </is>
      </c>
      <c r="AM445" t="inlineStr">
        <is>
          <t>jäsennelty ja luottamuksellinen vuoropuhelu EU-direktiiviä täytäntöönpanevien kansallisten viranomaisten kesken yhteisten lähestymistapojen ja ratkaisujen löytämiseksi</t>
        </is>
      </c>
      <c r="AN445" s="2" t="inlineStr">
        <is>
          <t>action concertée</t>
        </is>
      </c>
      <c r="AO445" s="2" t="inlineStr">
        <is>
          <t>3</t>
        </is>
      </c>
      <c r="AP445" s="2" t="inlineStr">
        <is>
          <t/>
        </is>
      </c>
      <c r="AQ445" t="inlineStr">
        <is>
          <t/>
        </is>
      </c>
      <c r="AR445" s="2" t="inlineStr">
        <is>
          <t>gníomhaíocht chomhbheartaithe</t>
        </is>
      </c>
      <c r="AS445" s="2" t="inlineStr">
        <is>
          <t>3</t>
        </is>
      </c>
      <c r="AT445" s="2" t="inlineStr">
        <is>
          <t/>
        </is>
      </c>
      <c r="AU445" t="inlineStr">
        <is>
          <t/>
        </is>
      </c>
      <c r="AV445" s="2" t="inlineStr">
        <is>
          <t>usklađeno djelovanje</t>
        </is>
      </c>
      <c r="AW445" s="2" t="inlineStr">
        <is>
          <t>3</t>
        </is>
      </c>
      <c r="AX445" s="2" t="inlineStr">
        <is>
          <t/>
        </is>
      </c>
      <c r="AY445" t="inlineStr">
        <is>
          <t/>
        </is>
      </c>
      <c r="AZ445" s="2" t="inlineStr">
        <is>
          <t>együttes fellépés</t>
        </is>
      </c>
      <c r="BA445" s="2" t="inlineStr">
        <is>
          <t>3</t>
        </is>
      </c>
      <c r="BB445" s="2" t="inlineStr">
        <is>
          <t/>
        </is>
      </c>
      <c r="BC445" t="inlineStr">
        <is>
          <t/>
        </is>
      </c>
      <c r="BD445" s="2" t="inlineStr">
        <is>
          <t>azione concertata</t>
        </is>
      </c>
      <c r="BE445" s="2" t="inlineStr">
        <is>
          <t>3</t>
        </is>
      </c>
      <c r="BF445" s="2" t="inlineStr">
        <is>
          <t/>
        </is>
      </c>
      <c r="BG445" t="inlineStr">
        <is>
          <t>&lt;div&gt;attività di dialogo, strutturato e confidenziale, tra autorità nazionali incaricate di attuare una direttiva UE, con lo scopo di favorire uno scambio di esperienze e migliori pratiche, la partecipazione a processi di apprendimento incrociato e lo sviluppo di orientamenti comuni&lt;/div&gt;</t>
        </is>
      </c>
      <c r="BH445" s="2" t="inlineStr">
        <is>
          <t>suderintų veiksmų iniciatyva|
suderintas veiksmas</t>
        </is>
      </c>
      <c r="BI445" s="2" t="inlineStr">
        <is>
          <t>2|
2</t>
        </is>
      </c>
      <c r="BJ445" s="2" t="inlineStr">
        <is>
          <t xml:space="preserve">|
</t>
        </is>
      </c>
      <c r="BK445" t="inlineStr">
        <is>
          <t/>
        </is>
      </c>
      <c r="BL445" s="2" t="inlineStr">
        <is>
          <t>saskaņotā rīcība</t>
        </is>
      </c>
      <c r="BM445" s="2" t="inlineStr">
        <is>
          <t>2</t>
        </is>
      </c>
      <c r="BN445" s="2" t="inlineStr">
        <is>
          <t/>
        </is>
      </c>
      <c r="BO445" t="inlineStr">
        <is>
          <t/>
        </is>
      </c>
      <c r="BP445" s="2" t="inlineStr">
        <is>
          <t>azzjoni konċertata</t>
        </is>
      </c>
      <c r="BQ445" s="2" t="inlineStr">
        <is>
          <t>3</t>
        </is>
      </c>
      <c r="BR445" s="2" t="inlineStr">
        <is>
          <t/>
        </is>
      </c>
      <c r="BS445" t="inlineStr">
        <is>
          <t>djalogu strutturat u kunfidenzjali bejn l-awtoritajiet nazzjonali li jkunu qed jimplimentaw id-direttiva tal-UE sabiex jitqiesu approċċi u soluzzjonijiet komuni</t>
        </is>
      </c>
      <c r="BT445" s="2" t="inlineStr">
        <is>
          <t>gecoördineerde actie</t>
        </is>
      </c>
      <c r="BU445" s="2" t="inlineStr">
        <is>
          <t>3</t>
        </is>
      </c>
      <c r="BV445" s="2" t="inlineStr">
        <is>
          <t/>
        </is>
      </c>
      <c r="BW445" t="inlineStr">
        <is>
          <t>gestructureerde, vertrouwelijke dialoog tussen nationale autoriteiten die een EU-richtlijn uitvoeren, met als doel naar gemeenschappelijke benaderingen en oplossingen te zoeken</t>
        </is>
      </c>
      <c r="BX445" s="2" t="inlineStr">
        <is>
          <t>wspólne działania</t>
        </is>
      </c>
      <c r="BY445" s="2" t="inlineStr">
        <is>
          <t>3</t>
        </is>
      </c>
      <c r="BZ445" s="2" t="inlineStr">
        <is>
          <t/>
        </is>
      </c>
      <c r="CA445" t="inlineStr">
        <is>
          <t/>
        </is>
      </c>
      <c r="CB445" s="2" t="inlineStr">
        <is>
          <t>ação concertada</t>
        </is>
      </c>
      <c r="CC445" s="2" t="inlineStr">
        <is>
          <t>3</t>
        </is>
      </c>
      <c r="CD445" s="2" t="inlineStr">
        <is>
          <t/>
        </is>
      </c>
      <c r="CE445" t="inlineStr">
        <is>
          <t>Diálogo estruturado e confidencial entre as autoridades nacionais que aplicam uma diretiva da União Europeia, a fim de procurar abordagens e soluções comuns.</t>
        </is>
      </c>
      <c r="CF445" s="2" t="inlineStr">
        <is>
          <t>acțiune concertată</t>
        </is>
      </c>
      <c r="CG445" s="2" t="inlineStr">
        <is>
          <t>3</t>
        </is>
      </c>
      <c r="CH445" s="2" t="inlineStr">
        <is>
          <t/>
        </is>
      </c>
      <c r="CI445" t="inlineStr">
        <is>
          <t/>
        </is>
      </c>
      <c r="CJ445" s="2" t="inlineStr">
        <is>
          <t>koordinované úsilie|
koordinovaný postup</t>
        </is>
      </c>
      <c r="CK445" s="2" t="inlineStr">
        <is>
          <t>3|
3</t>
        </is>
      </c>
      <c r="CL445" s="2" t="inlineStr">
        <is>
          <t xml:space="preserve">|
</t>
        </is>
      </c>
      <c r="CM445" t="inlineStr">
        <is>
          <t>štruktúrovaný, dôverný dialóg medzi vnútroštátnymi orgánmi vykonávajúcimi smernicu EÚ s cieľom hľadať spoločné prístupy a riešenia</t>
        </is>
      </c>
      <c r="CN445" s="2" t="inlineStr">
        <is>
          <t>usklajeno ukrepanje</t>
        </is>
      </c>
      <c r="CO445" s="2" t="inlineStr">
        <is>
          <t>3</t>
        </is>
      </c>
      <c r="CP445" s="2" t="inlineStr">
        <is>
          <t/>
        </is>
      </c>
      <c r="CQ445" t="inlineStr">
        <is>
          <t>strukturirani zaupni dialog med nacionalnimi organi, ki izvajajo uredbo EU, v katerem sodelujoče države izmenjujejo izkušnje in dobre prakse, sodelujejo v postopku vzajemnega učenja in razvijajo skupne pristope</t>
        </is>
      </c>
      <c r="CR445" s="2" t="inlineStr">
        <is>
          <t>samordnad åtgärd</t>
        </is>
      </c>
      <c r="CS445" s="2" t="inlineStr">
        <is>
          <t>3</t>
        </is>
      </c>
      <c r="CT445" s="2" t="inlineStr">
        <is>
          <t/>
        </is>
      </c>
      <c r="CU445" t="inlineStr">
        <is>
          <t>strukturerad, konfidentiell dialog mellan nationella myndigheter som genomför ett EU-direktiv i syfte att söka efter gemensamma tillvägagångssätt och lösningar</t>
        </is>
      </c>
    </row>
    <row r="446">
      <c r="A446" s="1" t="str">
        <f>HYPERLINK("https://iate.europa.eu/entry/result/2246161/all", "2246161")</f>
        <v>2246161</v>
      </c>
      <c r="B446" t="inlineStr">
        <is>
          <t>ENERGY;ENVIRONMENT</t>
        </is>
      </c>
      <c r="C446" t="inlineStr">
        <is>
          <t>ENERGY;ENVIRONMENT|environmental policy|climate change policy|adaptation to climate change</t>
        </is>
      </c>
      <c r="D446" s="2" t="inlineStr">
        <is>
          <t>обща ефективност</t>
        </is>
      </c>
      <c r="E446" s="2" t="inlineStr">
        <is>
          <t>3</t>
        </is>
      </c>
      <c r="F446" s="2" t="inlineStr">
        <is>
          <t/>
        </is>
      </c>
      <c r="G446" t="inlineStr">
        <is>
          <t>годишната сума на произведената електроенергия и механична енергия и произведената полезна топлинна енергия, разделена на количеството гориво, използвано за производството на топлинна енергия чрез процес на комбинирано производство на енергия и за брутното производство на електроенергия и механична енергия</t>
        </is>
      </c>
      <c r="H446" s="2" t="inlineStr">
        <is>
          <t>celková účinnost</t>
        </is>
      </c>
      <c r="I446" s="2" t="inlineStr">
        <is>
          <t>3</t>
        </is>
      </c>
      <c r="J446" s="2" t="inlineStr">
        <is>
          <t/>
        </is>
      </c>
      <c r="K446" t="inlineStr">
        <is>
          <t>roční objem výroby elektrické a mechanické energie a užitečného tepla 
dělený spotřebou paliva použitého k výrobě tepla v procesu kombinované 
výroby tepla a elektřiny a hrubé výroby elektrické a mechanické energie</t>
        </is>
      </c>
      <c r="L446" s="2" t="inlineStr">
        <is>
          <t>samlet effektivitet</t>
        </is>
      </c>
      <c r="M446" s="2" t="inlineStr">
        <is>
          <t>3</t>
        </is>
      </c>
      <c r="N446" s="2" t="inlineStr">
        <is>
          <t/>
        </is>
      </c>
      <c r="O446" t="inlineStr">
        <is>
          <t>årlig sum af el-, mekanisk energi- og nyttevarmeproduktion divideret med
forbruget af brændsel til varmeproduktionen i en kraftvarmeproduktionsproces og
til bruttoelektricitets- og mekanisk energiproduktion</t>
        </is>
      </c>
      <c r="P446" s="2" t="inlineStr">
        <is>
          <t>Gesamtwirkungsgrad</t>
        </is>
      </c>
      <c r="Q446" s="2" t="inlineStr">
        <is>
          <t>3</t>
        </is>
      </c>
      <c r="R446" s="2" t="inlineStr">
        <is>
          <t/>
        </is>
      </c>
      <c r="S446" t="inlineStr">
        <is>
          <t>Summe der jährlichen Erzeugung von Strom, mechanischer Energie und Nutzwärme im Verhältnis zum Brennstoff, der für die in KWK erzeugte Wärme und die Bruttoerzeugung von Strom und mechanischer Energie eingesetzt wurde</t>
        </is>
      </c>
      <c r="T446" s="2" t="inlineStr">
        <is>
          <t>συνολική απόδοση</t>
        </is>
      </c>
      <c r="U446" s="2" t="inlineStr">
        <is>
          <t>3</t>
        </is>
      </c>
      <c r="V446" s="2" t="inlineStr">
        <is>
          <t/>
        </is>
      </c>
      <c r="W446" t="inlineStr">
        <is>
          <t>λόγος της ετήσιας ποσότητας παραγόμενης ηλεκτρικής και μηχανικής ενέργειας και παραγόμενης ωφέλιμης θερμότητας προς τα καύσιμα που χρησιμοποιούνται για την παραγωγή θερμότητας στο πλαίσιο διαδικασίας συμπαραγωγής, καθώς και για την ακαθάριστη παραγωγή ηλεκτρικής και μηχανικής ενέργειας</t>
        </is>
      </c>
      <c r="X446" s="2" t="inlineStr">
        <is>
          <t>overall efficiency</t>
        </is>
      </c>
      <c r="Y446" s="2" t="inlineStr">
        <is>
          <t>3</t>
        </is>
      </c>
      <c r="Z446" s="2" t="inlineStr">
        <is>
          <t/>
        </is>
      </c>
      <c r="AA446" t="inlineStr">
        <is>
          <t>annual sum of electricity and mechanical energy production and useful heat output divided by the fuel input used for heat produced in a cogeneration process and gross electricity and mechanical energy production</t>
        </is>
      </c>
      <c r="AB446" s="2" t="inlineStr">
        <is>
          <t>eficiencia global</t>
        </is>
      </c>
      <c r="AC446" s="2" t="inlineStr">
        <is>
          <t>3</t>
        </is>
      </c>
      <c r="AD446" s="2" t="inlineStr">
        <is>
          <t/>
        </is>
      </c>
      <c r="AE446" t="inlineStr">
        <is>
          <t>Suma anual de la producción de electricidad y 
energía mecánica y de calor útil dividida por la cantidad de combustible
 consumida para la producción de calor mediante un proceso de 
cogeneración y para la producción bruta de electricidad y de energía 
mecánica.</t>
        </is>
      </c>
      <c r="AF446" s="2" t="inlineStr">
        <is>
          <t>üldkasutegur</t>
        </is>
      </c>
      <c r="AG446" s="2" t="inlineStr">
        <is>
          <t>3</t>
        </is>
      </c>
      <c r="AH446" s="2" t="inlineStr">
        <is>
          <t/>
        </is>
      </c>
      <c r="AI446" t="inlineStr">
        <is>
          <t>elektrienergia ja mehaanilise energia ning kasuliku soojuse aastatoodangu summa, mis on jagatud kütusekogusega, mida kasutati soojuse tootmiseks koostootmisprotsessis ning elektri- ja mehaanilise energia brutotoodangu saamiseks</t>
        </is>
      </c>
      <c r="AJ446" s="2" t="inlineStr">
        <is>
          <t>kokonaishyötysuhde</t>
        </is>
      </c>
      <c r="AK446" s="2" t="inlineStr">
        <is>
          <t>3</t>
        </is>
      </c>
      <c r="AL446" s="2" t="inlineStr">
        <is>
          <t/>
        </is>
      </c>
      <c r="AM446" t="inlineStr">
        <is>
          <t>sähkö- ja mekaanisen energian tuotannon ja hyötylämpötuotoksen vuosittainen summa jaettuna polttoainepanoksella, joka käytetään yhteistuotantoprosessissa tuotettavaan lämpöön ja sähkö- ja mekaanisen energian kokonaistuotantoon</t>
        </is>
      </c>
      <c r="AN446" s="2" t="inlineStr">
        <is>
          <t>rendement global</t>
        </is>
      </c>
      <c r="AO446" s="2" t="inlineStr">
        <is>
          <t>3</t>
        </is>
      </c>
      <c r="AP446" s="2" t="inlineStr">
        <is>
          <t/>
        </is>
      </c>
      <c r="AQ446" t="inlineStr">
        <is>
          <t>somme annuelle de la production d'électricité et d'énergie mécanique et 
de la production de chaleur utile divisée par le volume de combustible 
consommé aux fins de la production de chaleur dans un processus de 
cogénération et de la production brute d'électricité et d'énergie 
mécanique</t>
        </is>
      </c>
      <c r="AR446" s="2" t="inlineStr">
        <is>
          <t>éifeachtúlacht fhoriomlán</t>
        </is>
      </c>
      <c r="AS446" s="2" t="inlineStr">
        <is>
          <t>3</t>
        </is>
      </c>
      <c r="AT446" s="2" t="inlineStr">
        <is>
          <t/>
        </is>
      </c>
      <c r="AU446" t="inlineStr">
        <is>
          <t>suim bhliantúil an táirgthe leictreachais agus fuinnimh mheicniúil agus an aschuir teasa úsáidigh roinnte ar an ionchur breosla a úsáidtear le haghaidh teasa a tháirgtear i bpróiseas comhghiniúna agus olltáirgeadh leictreachais agus fuinnimh mheicniúil</t>
        </is>
      </c>
      <c r="AV446" s="2" t="inlineStr">
        <is>
          <t>cjelokupna učinkovitost</t>
        </is>
      </c>
      <c r="AW446" s="2" t="inlineStr">
        <is>
          <t>3</t>
        </is>
      </c>
      <c r="AX446" s="2" t="inlineStr">
        <is>
          <t/>
        </is>
      </c>
      <c r="AY446" t="inlineStr">
        <is>
          <t>godišnji iznos proizvodnje električne i mehaničke energije i proizvodnje korisne topline podijeljen s gorivom utrošenim za toplinsku energiju proizvedenu u postupku kogeneracije i bruto proizvodnju električne i mehaničke energije</t>
        </is>
      </c>
      <c r="AZ446" s="2" t="inlineStr">
        <is>
          <t>összhatásfok</t>
        </is>
      </c>
      <c r="BA446" s="2" t="inlineStr">
        <is>
          <t>4</t>
        </is>
      </c>
      <c r="BB446" s="2" t="inlineStr">
        <is>
          <t/>
        </is>
      </c>
      <c r="BC446" t="inlineStr">
        <is>
          <t>a termelt villamos energia, illetve mechanikai energia, valamint hasznos hő éves összege, osztva a kapcsolt hőenergia-termeléshez, valamint a bruttó villamosenergia- és mechanikaienergia-termeléshez felhasznált tüzelőanyaggal</t>
        </is>
      </c>
      <c r="BD446" s="2" t="inlineStr">
        <is>
          <t>rendimento complessivo</t>
        </is>
      </c>
      <c r="BE446" s="2" t="inlineStr">
        <is>
          <t>3</t>
        </is>
      </c>
      <c r="BF446" s="2" t="inlineStr">
        <is>
          <t/>
        </is>
      </c>
      <c r="BG446" t="inlineStr">
        <is>
          <t>somma annua della produzione di elettricità e di energia meccanica e della produzione termica utile divisa per il combustibile di alimentazione usato per il calore prodotto in un processo di cogenerazione e per la produzione lorda di elettricità e di energia meccanica</t>
        </is>
      </c>
      <c r="BH446" s="2" t="inlineStr">
        <is>
          <t>bendras naudingumas</t>
        </is>
      </c>
      <c r="BI446" s="2" t="inlineStr">
        <is>
          <t>3</t>
        </is>
      </c>
      <c r="BJ446" s="2" t="inlineStr">
        <is>
          <t/>
        </is>
      </c>
      <c r="BK446" t="inlineStr">
        <is>
          <t>elektros energijos ir mechaninės energijos gamybos ir pagamintos naudingosios šilumos kiekio metinė suma, padalyta iš kuro kiekio, kuris sunaudotas šilumos gamybai kogeneracijos metu ir elektros energijos ir mechaninės energijos bendrai gamybai</t>
        </is>
      </c>
      <c r="BL446" s="2" t="inlineStr">
        <is>
          <t>kopējā efektivitāte</t>
        </is>
      </c>
      <c r="BM446" s="2" t="inlineStr">
        <is>
          <t>3</t>
        </is>
      </c>
      <c r="BN446" s="2" t="inlineStr">
        <is>
          <t/>
        </is>
      </c>
      <c r="BO446" t="inlineStr">
        <is>
          <t>gadā saražotās elektroenerģijas, mehāniskās enerģijas un lietderīgā 
siltuma summa attiecībā pret kurināmā daudzumu, kas izmantots siltuma 
ražošanai koģenerācijas procesā un bruto elektroenerģijas un mehāniskās 
enerģijas ražošanai</t>
        </is>
      </c>
      <c r="BP446" s="2" t="inlineStr">
        <is>
          <t>effiċjenza kumplessiva</t>
        </is>
      </c>
      <c r="BQ446" s="2" t="inlineStr">
        <is>
          <t>3</t>
        </is>
      </c>
      <c r="BR446" s="2" t="inlineStr">
        <is>
          <t/>
        </is>
      </c>
      <c r="BS446" t="inlineStr">
        <is>
          <t>is-somma annwali tal-produzzjoni tal-elettriku u tal-enerġija mekkanika u tal-output ta' sħana utli diviża bl-input tal-fjuwil użat għas-sħana prodotta fi proċess ta' koġenerazzjoni u bil-produzzjoni grossa tal-elettriku u tal-enerġija mekkanika</t>
        </is>
      </c>
      <c r="BT446" s="2" t="inlineStr">
        <is>
          <t>totaal rendement</t>
        </is>
      </c>
      <c r="BU446" s="2" t="inlineStr">
        <is>
          <t>3</t>
        </is>
      </c>
      <c r="BV446" s="2" t="inlineStr">
        <is>
          <t/>
        </is>
      </c>
      <c r="BW446" t="inlineStr">
        <is>
          <t>"som op jaarbasis van de productie van elektriciteit en van mechanische energie en de opbrengst aan nuttige warmte, gedeeld door de brandstofinvoer die is gebruikt voor de opwekking van warmte in een warmtekrachtkoppelingsproces en voor de brutoproductie van elektriciteit en van mechanische energie"</t>
        </is>
      </c>
      <c r="BX446" s="2" t="inlineStr">
        <is>
          <t>sprawność ogólna</t>
        </is>
      </c>
      <c r="BY446" s="2" t="inlineStr">
        <is>
          <t>3</t>
        </is>
      </c>
      <c r="BZ446" s="2" t="inlineStr">
        <is>
          <t/>
        </is>
      </c>
      <c r="CA446" t="inlineStr">
        <is>
          <t>Suma rocznej produkcji energii elektrycznej i mechanicznej oraz ciepła użytkowego podzielona przez ilość paliwa zużytego do produkcji ciepła w procesie kogeneracji oraz do produkcji brutto energii elektrycznej i mechanicznej.</t>
        </is>
      </c>
      <c r="CB446" s="2" t="inlineStr">
        <is>
          <t>eficiência global</t>
        </is>
      </c>
      <c r="CC446" s="2" t="inlineStr">
        <is>
          <t>3</t>
        </is>
      </c>
      <c r="CD446" s="2" t="inlineStr">
        <is>
          <t/>
        </is>
      </c>
      <c r="CE446" t="inlineStr">
        <is>
          <t>Soma anual da produção de energia elétrica e mecânica e da produção de calor útil dividida pelo consumo de combustível utilizado na produção de calor num processo de cogeração e na produção bruta de energia elétrica e mecânica.</t>
        </is>
      </c>
      <c r="CF446" s="2" t="inlineStr">
        <is>
          <t>eficienţă globală</t>
        </is>
      </c>
      <c r="CG446" s="2" t="inlineStr">
        <is>
          <t>3</t>
        </is>
      </c>
      <c r="CH446" s="2" t="inlineStr">
        <is>
          <t/>
        </is>
      </c>
      <c r="CI446" t="inlineStr">
        <is>
          <t>suma
 producţiilor anuale de energie electrică, de energie mecanică şi de 
energie termică utilă, raportată la cantitatea de energie conţinută în 
combustibilii utilizaţi pentru producerea acestor energii într-un proces
 de cogenerare</t>
        </is>
      </c>
      <c r="CJ446" s="2" t="inlineStr">
        <is>
          <t>celková účinnosť</t>
        </is>
      </c>
      <c r="CK446" s="2" t="inlineStr">
        <is>
          <t>3</t>
        </is>
      </c>
      <c r="CL446" s="2" t="inlineStr">
        <is>
          <t/>
        </is>
      </c>
      <c r="CM446" t="inlineStr">
        <is>
          <t>ročný súčet výroby elektriny a mechanickej energie a
 využiteľného tepla vydelený vstupujúcim palivom použitým na výrobu tepla v
 procese kombinovanej výroby a na hrubú výrobu elektriny a mechanickej
 energie</t>
        </is>
      </c>
      <c r="CN446" s="2" t="inlineStr">
        <is>
          <t>celotni izkoristek</t>
        </is>
      </c>
      <c r="CO446" s="2" t="inlineStr">
        <is>
          <t>3</t>
        </is>
      </c>
      <c r="CP446" s="2" t="inlineStr">
        <is>
          <t/>
        </is>
      </c>
      <c r="CQ446" t="inlineStr">
        <is>
          <t>Celotni izkoristek pomeni letno vsoto proizvedene električne in mehanske energije ter koristne toplote, deljeno z vložkom goriva, ki se porabi za proizvodnjo toplote v soproizvodnji ter bruto proizvodnjo električne in mehanske energije.</t>
        </is>
      </c>
      <c r="CR446" s="2" t="inlineStr">
        <is>
          <t>total effektivitet</t>
        </is>
      </c>
      <c r="CS446" s="2" t="inlineStr">
        <is>
          <t>3</t>
        </is>
      </c>
      <c r="CT446" s="2" t="inlineStr">
        <is>
          <t/>
        </is>
      </c>
      <c r="CU446" t="inlineStr">
        <is>
          <t>årliga summan av produktionen av el och mekanisk energi och nyttiggjord värme dividerad med den bränslemängd som använts för den värme som producerats genom en kraftvärmeprocess och den totala produktionen av el och mekanisk energi</t>
        </is>
      </c>
    </row>
    <row r="447">
      <c r="A447" s="1" t="str">
        <f>HYPERLINK("https://iate.europa.eu/entry/result/3619591/all", "3619591")</f>
        <v>3619591</v>
      </c>
      <c r="B447" t="inlineStr">
        <is>
          <t>ENERGY;TRADE</t>
        </is>
      </c>
      <c r="C447" t="inlineStr">
        <is>
          <t>ENERGY|energy policy;TRADE|consumption|consumer|consumer protection</t>
        </is>
      </c>
      <c r="D447" s="2" t="inlineStr">
        <is>
          <t>енергиен омбудсман</t>
        </is>
      </c>
      <c r="E447" s="2" t="inlineStr">
        <is>
          <t>3</t>
        </is>
      </c>
      <c r="F447" s="2" t="inlineStr">
        <is>
          <t/>
        </is>
      </c>
      <c r="G447" t="inlineStr">
        <is>
          <t/>
        </is>
      </c>
      <c r="H447" s="2" t="inlineStr">
        <is>
          <t>veřejný ochránce práv pro energetiku</t>
        </is>
      </c>
      <c r="I447" s="2" t="inlineStr">
        <is>
          <t>3</t>
        </is>
      </c>
      <c r="J447" s="2" t="inlineStr">
        <is>
          <t/>
        </is>
      </c>
      <c r="K447" t="inlineStr">
        <is>
          <t/>
        </is>
      </c>
      <c r="L447" s="2" t="inlineStr">
        <is>
          <t>energiombudsmand</t>
        </is>
      </c>
      <c r="M447" s="2" t="inlineStr">
        <is>
          <t>3</t>
        </is>
      </c>
      <c r="N447" s="2" t="inlineStr">
        <is>
          <t/>
        </is>
      </c>
      <c r="O447" t="inlineStr">
        <is>
          <t/>
        </is>
      </c>
      <c r="P447" s="2" t="inlineStr">
        <is>
          <t>Ombudsstelle für Energieangelegenheiten</t>
        </is>
      </c>
      <c r="Q447" s="2" t="inlineStr">
        <is>
          <t>3</t>
        </is>
      </c>
      <c r="R447" s="2" t="inlineStr">
        <is>
          <t/>
        </is>
      </c>
      <c r="S447" t="inlineStr">
        <is>
          <t>unabhängige Einrichtung, über die &lt;a href="https://iate.europa.eu/entry/result/151519/all" target="_blank"&gt;Endkunden&lt;/a&gt; der Zugang zu einfachen, fairen, transparenten, unabhängigen, wirksamen und effizienten Mechanismen für die außergerichtliche Beilegung von Streitigkeiten gewährleistet wird, die sich aus den in den Rechtsvorschriften für den Energiesektor festgelegten Rechten und Pflichten ergeben</t>
        </is>
      </c>
      <c r="T447" s="2" t="inlineStr">
        <is>
          <t>διαμεσολαβητής/διαμεσολαβήτρια ενέργειας</t>
        </is>
      </c>
      <c r="U447" s="2" t="inlineStr">
        <is>
          <t>3</t>
        </is>
      </c>
      <c r="V447" s="2" t="inlineStr">
        <is>
          <t/>
        </is>
      </c>
      <c r="W447" t="inlineStr">
        <is>
          <t>ανεξάρτητος φορέας που εξασφαλίζει εξωδικαστική επίλυση διαφορών σε σχέση με τα δικαιώματα και τις υποχρεώσεις που θεσπίζονται από κανονισμούς για τον ενεργειακό τομέα, μεταξύ άλλων αναφορικά με ζητήματα ενεργειακής φτώχειας</t>
        </is>
      </c>
      <c r="X447" s="2" t="inlineStr">
        <is>
          <t>energy ombudsperson|
energy ombudsman</t>
        </is>
      </c>
      <c r="Y447" s="2" t="inlineStr">
        <is>
          <t>3|
3</t>
        </is>
      </c>
      <c r="Z447" s="2" t="inlineStr">
        <is>
          <t xml:space="preserve">|
</t>
        </is>
      </c>
      <c r="AA447" t="inlineStr">
        <is>
          <t>independent
 actor ensuring out-of-court settlement of disputes concerning rights and
 obligations established by energy sector regulations, including with regard
 to energy poverty issues</t>
        </is>
      </c>
      <c r="AB447" s="2" t="inlineStr">
        <is>
          <t>defensor del pueblo para la energía</t>
        </is>
      </c>
      <c r="AC447" s="2" t="inlineStr">
        <is>
          <t>3</t>
        </is>
      </c>
      <c r="AD447" s="2" t="inlineStr">
        <is>
          <t/>
        </is>
      </c>
      <c r="AE447" t="inlineStr">
        <is>
          <t>Figura independiente para la resolución extrajudicial de litigios 
que atañan a los derechos y obligaciones establecidos por la legislación del sector energético, incluyendo aquellos relativos a cuestiones relacionadas con la pobreza energética.</t>
        </is>
      </c>
      <c r="AF447" s="2" t="inlineStr">
        <is>
          <t>energiaombudsman</t>
        </is>
      </c>
      <c r="AG447" s="2" t="inlineStr">
        <is>
          <t>3</t>
        </is>
      </c>
      <c r="AH447" s="2" t="inlineStr">
        <is>
          <t/>
        </is>
      </c>
      <c r="AI447" t="inlineStr">
        <is>
          <t>sõltumatu organ, mis aitab kohtuväliselt lahendada energiasektori õigusnormidest tulenevaid, sh &lt;i&gt;energiaostuvõimetusega&lt;/i&gt; &lt;a href="/entry/result/2247916/all" id="ENTRY_TO_ENTRY_CONVERTER" target="_blank"&gt;IATE:2247916&lt;/a&gt; seotud küsimusi</t>
        </is>
      </c>
      <c r="AJ447" s="2" t="inlineStr">
        <is>
          <t>energia-asioiden oikeusasiamies</t>
        </is>
      </c>
      <c r="AK447" s="2" t="inlineStr">
        <is>
          <t>3</t>
        </is>
      </c>
      <c r="AL447" s="2" t="inlineStr">
        <is>
          <t/>
        </is>
      </c>
      <c r="AM447" t="inlineStr">
        <is>
          <t>riippumaton toimija, joka varmistaa, että energia-alan sääntelyssä vahvistettuihin oikeuksiin ja velvollisuuksiin liittyvät riidat, energiaköyhyyteen liittyvät kysymykset mukaan lukien, ratkaistaan tuomioistuinten ulkopuolella</t>
        </is>
      </c>
      <c r="AN447" s="2" t="inlineStr">
        <is>
          <t>médiateur de l'énergie</t>
        </is>
      </c>
      <c r="AO447" s="2" t="inlineStr">
        <is>
          <t>3</t>
        </is>
      </c>
      <c r="AP447" s="2" t="inlineStr">
        <is>
          <t/>
        </is>
      </c>
      <c r="AQ447" t="inlineStr">
        <is>
          <t/>
        </is>
      </c>
      <c r="AR447" s="2" t="inlineStr">
        <is>
          <t>ombudsman fuinnimh</t>
        </is>
      </c>
      <c r="AS447" s="2" t="inlineStr">
        <is>
          <t>3</t>
        </is>
      </c>
      <c r="AT447" s="2" t="inlineStr">
        <is>
          <t/>
        </is>
      </c>
      <c r="AU447" t="inlineStr">
        <is>
          <t/>
        </is>
      </c>
      <c r="AV447" s="2" t="inlineStr">
        <is>
          <t>pravobranitelj za energetiku|
ombudsman za energetiku</t>
        </is>
      </c>
      <c r="AW447" s="2" t="inlineStr">
        <is>
          <t>2|
2</t>
        </is>
      </c>
      <c r="AX447" s="2" t="inlineStr">
        <is>
          <t xml:space="preserve">|
</t>
        </is>
      </c>
      <c r="AY447" t="inlineStr">
        <is>
          <t/>
        </is>
      </c>
      <c r="AZ447" s="2" t="inlineStr">
        <is>
          <t>energiaügyi ombudsman</t>
        </is>
      </c>
      <c r="BA447" s="2" t="inlineStr">
        <is>
          <t>3</t>
        </is>
      </c>
      <c r="BB447" s="2" t="inlineStr">
        <is>
          <t/>
        </is>
      </c>
      <c r="BC447" t="inlineStr">
        <is>
          <t>olyan független szereplő, amely biztosítja az energiaágazati szabályozások által meghatározott jogokat és kötelezettségeket érintő, bíróságon kívüli vitarendezést</t>
        </is>
      </c>
      <c r="BD447" s="2" t="inlineStr">
        <is>
          <t>mediatore dell'energia</t>
        </is>
      </c>
      <c r="BE447" s="2" t="inlineStr">
        <is>
          <t>3</t>
        </is>
      </c>
      <c r="BF447" s="2" t="inlineStr">
        <is>
          <t/>
        </is>
      </c>
      <c r="BG447" t="inlineStr">
        <is>
          <t>&lt;div&gt;meccanismo indipendente che garantisce la risoluzione extragiudiziale delle controversie concernenti i diritti e gli obblighi stabiliti dalle norme che disciplinano il mercato dell'energia.&lt;/div&gt;</t>
        </is>
      </c>
      <c r="BH447" s="2" t="inlineStr">
        <is>
          <t>ombudsmenas energetikos reikalams|
energetikos reikalų ombudsmenas</t>
        </is>
      </c>
      <c r="BI447" s="2" t="inlineStr">
        <is>
          <t>2|
3</t>
        </is>
      </c>
      <c r="BJ447" s="2" t="inlineStr">
        <is>
          <t>|
preferred</t>
        </is>
      </c>
      <c r="BK447" t="inlineStr">
        <is>
          <t/>
        </is>
      </c>
      <c r="BL447" s="2" t="inlineStr">
        <is>
          <t>enerģētikas ombuds</t>
        </is>
      </c>
      <c r="BM447" s="2" t="inlineStr">
        <is>
          <t>3</t>
        </is>
      </c>
      <c r="BN447" s="2" t="inlineStr">
        <is>
          <t/>
        </is>
      </c>
      <c r="BO447" t="inlineStr">
        <is>
          <t/>
        </is>
      </c>
      <c r="BP447" s="2" t="inlineStr">
        <is>
          <t>ombudsman tal-enerġija|
ombudsperson tal-enerġija</t>
        </is>
      </c>
      <c r="BQ447" s="2" t="inlineStr">
        <is>
          <t>3|
3</t>
        </is>
      </c>
      <c r="BR447" s="2" t="inlineStr">
        <is>
          <t xml:space="preserve">|
</t>
        </is>
      </c>
      <c r="BS447" t="inlineStr">
        <is>
          <t>attur indipendenti li jiżgura s-soluzzjoni barra mill-qorti ta' tilwim b'rabta ma' drittijiet u obbligi stabbiliti bir-regolamenti tas-settur tal-enerġija, inkluż dawk b'rabta ma' kwistjonijiet ta' faqar enerġetiku</t>
        </is>
      </c>
      <c r="BT447" s="2" t="inlineStr">
        <is>
          <t>energieombudspersoon|
ombudsman voor energie|
ombudspersoon voor energie|
energieombudsman</t>
        </is>
      </c>
      <c r="BU447" s="2" t="inlineStr">
        <is>
          <t>3|
3|
3|
3</t>
        </is>
      </c>
      <c r="BV447" s="2" t="inlineStr">
        <is>
          <t xml:space="preserve">|
|
|
</t>
        </is>
      </c>
      <c r="BW447" t="inlineStr">
        <is>
          <t>onafhankelijke actor die is belast met de buitengerechtelijke beslechting van geschillen in verband met rechten en plichten die zijn vastgesteld in regelgeving voor de energiesector, alsook kwesties in verband met energiearmoede</t>
        </is>
      </c>
      <c r="BX447" s="2" t="inlineStr">
        <is>
          <t>rzecznik praw odbiorców energii</t>
        </is>
      </c>
      <c r="BY447" s="2" t="inlineStr">
        <is>
          <t>3</t>
        </is>
      </c>
      <c r="BZ447" s="2" t="inlineStr">
        <is>
          <t/>
        </is>
      </c>
      <c r="CA447" t="inlineStr">
        <is>
          <t>niezależny podmiot zapewniającu skuteczne rozpatrywanie skarg powstałych w związku z umowami o usługi energetyczne</t>
        </is>
      </c>
      <c r="CB447" s="2" t="inlineStr">
        <is>
          <t>provedor da energia</t>
        </is>
      </c>
      <c r="CC447" s="2" t="inlineStr">
        <is>
          <t>3</t>
        </is>
      </c>
      <c r="CD447" s="2" t="inlineStr">
        <is>
          <t/>
        </is>
      </c>
      <c r="CE447" t="inlineStr">
        <is>
          <t>Figura independente que ue assegura a resolução extrajudicial de litígios relativos a direitos e obrigações estabelecidos pela regulamentação do setor da energia, nomeadamente no que diz respeito a questões relacionadas com a pobreza energética.</t>
        </is>
      </c>
      <c r="CF447" s="2" t="inlineStr">
        <is>
          <t>mediator pentru energie</t>
        </is>
      </c>
      <c r="CG447" s="2" t="inlineStr">
        <is>
          <t>3</t>
        </is>
      </c>
      <c r="CH447" s="2" t="inlineStr">
        <is>
          <t/>
        </is>
      </c>
      <c r="CI447" t="inlineStr">
        <is>
          <t/>
        </is>
      </c>
      <c r="CJ447" s="2" t="inlineStr">
        <is>
          <t>ombudsman pre otázky energetiky|
ombudsman pre energetiku</t>
        </is>
      </c>
      <c r="CK447" s="2" t="inlineStr">
        <is>
          <t>3|
3</t>
        </is>
      </c>
      <c r="CL447" s="2" t="inlineStr">
        <is>
          <t xml:space="preserve">|
</t>
        </is>
      </c>
      <c r="CM447" t="inlineStr">
        <is>
          <t>nezávislý subjekt zabezpečujúci mimosúdne urovnanie sporov týkajúcich sa práv a povinností stanovených v predpisoch v odvetví energetiky, a to aj pokiaľ ide o otázky energetickej chudoby</t>
        </is>
      </c>
      <c r="CN447" s="2" t="inlineStr">
        <is>
          <t>varuh pravic porabnikov energije</t>
        </is>
      </c>
      <c r="CO447" s="2" t="inlineStr">
        <is>
          <t>3</t>
        </is>
      </c>
      <c r="CP447" s="2" t="inlineStr">
        <is>
          <t/>
        </is>
      </c>
      <c r="CQ447" t="inlineStr">
        <is>
          <t>neodvisen mehanizem za zunajsodno reševanje sporov v zvezi s pravicami in obveznostmi odjemalcev, ki jih določa ta direktiva, na voljo enostavni, pravični, pregledni, neodvisni, uspešni in učinkoviti mehanizmi zunajsodnega reševanja sporov</t>
        </is>
      </c>
      <c r="CR447" s="2" t="inlineStr">
        <is>
          <t>energiombudsman</t>
        </is>
      </c>
      <c r="CS447" s="2" t="inlineStr">
        <is>
          <t>3</t>
        </is>
      </c>
      <c r="CT447" s="2" t="inlineStr">
        <is>
          <t/>
        </is>
      </c>
      <c r="CU447" t="inlineStr">
        <is>
          <t/>
        </is>
      </c>
    </row>
    <row r="448">
      <c r="A448" s="1" t="str">
        <f>HYPERLINK("https://iate.europa.eu/entry/result/3619590/all", "3619590")</f>
        <v>3619590</v>
      </c>
      <c r="B448" t="inlineStr">
        <is>
          <t>ENERGY;ENVIRONMENT</t>
        </is>
      </c>
      <c r="C448" t="inlineStr">
        <is>
          <t>ENERGY|energy policy;ENVIRONMENT|environmental policy|climate change policy|adaptation to climate change</t>
        </is>
      </c>
      <c r="D448" s="2" t="inlineStr">
        <is>
          <t>показател за устойчивост на център за данни</t>
        </is>
      </c>
      <c r="E448" s="2" t="inlineStr">
        <is>
          <t>3</t>
        </is>
      </c>
      <c r="F448" s="2" t="inlineStr">
        <is>
          <t/>
        </is>
      </c>
      <c r="G448" t="inlineStr">
        <is>
          <t/>
        </is>
      </c>
      <c r="H448" s="2" t="inlineStr">
        <is>
          <t>ukazatel udržitelnosti datových center</t>
        </is>
      </c>
      <c r="I448" s="2" t="inlineStr">
        <is>
          <t>2</t>
        </is>
      </c>
      <c r="J448" s="2" t="inlineStr">
        <is>
          <t>proposed</t>
        </is>
      </c>
      <c r="K448" t="inlineStr">
        <is>
          <t/>
        </is>
      </c>
      <c r="L448" s="2" t="inlineStr">
        <is>
          <t>indikator for datacentres bæredygtighed</t>
        </is>
      </c>
      <c r="M448" s="2" t="inlineStr">
        <is>
          <t>3</t>
        </is>
      </c>
      <c r="N448" s="2" t="inlineStr">
        <is>
          <t/>
        </is>
      </c>
      <c r="O448" t="inlineStr">
        <is>
          <t>indikator, der kan anvendes til at måle et særligt aspekt af datacentres
energimæssige ydeevne og vandfodaftryk</t>
        </is>
      </c>
      <c r="P448" s="2" t="inlineStr">
        <is>
          <t>Nachhaltigkeitsindikator für Rechenzentren</t>
        </is>
      </c>
      <c r="Q448" s="2" t="inlineStr">
        <is>
          <t>3</t>
        </is>
      </c>
      <c r="R448" s="2" t="inlineStr">
        <is>
          <t/>
        </is>
      </c>
      <c r="S448" t="inlineStr">
        <is>
          <t>festzulegender Indikator, um einen bestimmten Aspekt in Bezug auf die Energieeffizienz und den Wasserfußabdruck von Rechenzentren zu messen</t>
        </is>
      </c>
      <c r="T448" s="2" t="inlineStr">
        <is>
          <t>δείκτης βιωσιμότητας κέντρου δεδομένων</t>
        </is>
      </c>
      <c r="U448" s="2" t="inlineStr">
        <is>
          <t>3</t>
        </is>
      </c>
      <c r="V448" s="2" t="inlineStr">
        <is>
          <t/>
        </is>
      </c>
      <c r="W448" t="inlineStr">
        <is>
          <t>δείκτης που θεσπίζεται για τη μέτρηση συγκεκριμένης πτυχής που σχετίζεται με την ενεργειακή απόδοση και το υδατικό αποτύπωμα κέντρων δεδομένων</t>
        </is>
      </c>
      <c r="X448" s="2" t="inlineStr">
        <is>
          <t>data center sustainability indicator|
data centre sustainability indicator</t>
        </is>
      </c>
      <c r="Y448" s="2" t="inlineStr">
        <is>
          <t>1|
3</t>
        </is>
      </c>
      <c r="Z448" s="2" t="inlineStr">
        <is>
          <t xml:space="preserve">|
</t>
        </is>
      </c>
      <c r="AA448" t="inlineStr">
        <is>
          <t>indicator to be established in order to measure a particular aspect related to the energy performance and water footprint of data centres</t>
        </is>
      </c>
      <c r="AB448" s="2" t="inlineStr">
        <is>
          <t>indicador de sostenibilidad del centro de datos</t>
        </is>
      </c>
      <c r="AC448" s="2" t="inlineStr">
        <is>
          <t>3</t>
        </is>
      </c>
      <c r="AD448" s="2" t="inlineStr">
        <is>
          <t/>
        </is>
      </c>
      <c r="AE448" t="inlineStr">
        <is>
          <t>Indicador establecido para medir aspectos relativos al rendimiento energético y la huella hídrica de los centros de datos.</t>
        </is>
      </c>
      <c r="AF448" s="2" t="inlineStr">
        <is>
          <t>andmekeskuse kestlikkuse näitaja</t>
        </is>
      </c>
      <c r="AG448" s="2" t="inlineStr">
        <is>
          <t>3</t>
        </is>
      </c>
      <c r="AH448" s="2" t="inlineStr">
        <is>
          <t/>
        </is>
      </c>
      <c r="AI448" t="inlineStr">
        <is>
          <t>näitaja, millega saab mõõta kestliku andmekeskuse nelja põhimõõdet:&lt;div&gt;kui tõhusalt see energiat kasutab, &lt;/div&gt;&lt;div&gt;kui suur osa sellest energiast pärineb taastuvatest energiaallikatest, &lt;/div&gt;&lt;div&gt;toodetud heitsoojuse taaskasutamist &lt;/div&gt;&lt;div&gt;ja magevee kasutamist&lt;/div&gt;</t>
        </is>
      </c>
      <c r="AJ448" s="2" t="inlineStr">
        <is>
          <t>datakeskuksen kestävyysindikaattori</t>
        </is>
      </c>
      <c r="AK448" s="2" t="inlineStr">
        <is>
          <t>3</t>
        </is>
      </c>
      <c r="AL448" s="2" t="inlineStr">
        <is>
          <t/>
        </is>
      </c>
      <c r="AM448" t="inlineStr">
        <is>
          <t/>
        </is>
      </c>
      <c r="AN448" s="2" t="inlineStr">
        <is>
          <t>indicateur de durabilité des centres de données</t>
        </is>
      </c>
      <c r="AO448" s="2" t="inlineStr">
        <is>
          <t>2</t>
        </is>
      </c>
      <c r="AP448" s="2" t="inlineStr">
        <is>
          <t/>
        </is>
      </c>
      <c r="AQ448" t="inlineStr">
        <is>
          <t/>
        </is>
      </c>
      <c r="AR448" s="2" t="inlineStr">
        <is>
          <t>táscaire inbhuanaitheachta lárionaid sonraí</t>
        </is>
      </c>
      <c r="AS448" s="2" t="inlineStr">
        <is>
          <t>3</t>
        </is>
      </c>
      <c r="AT448" s="2" t="inlineStr">
        <is>
          <t/>
        </is>
      </c>
      <c r="AU448" t="inlineStr">
        <is>
          <t/>
        </is>
      </c>
      <c r="AV448" s="2" t="inlineStr">
        <is>
          <t>pokazatelj održivosti podatkovnih centara</t>
        </is>
      </c>
      <c r="AW448" s="2" t="inlineStr">
        <is>
          <t>3</t>
        </is>
      </c>
      <c r="AX448" s="2" t="inlineStr">
        <is>
          <t/>
        </is>
      </c>
      <c r="AY448" t="inlineStr">
        <is>
          <t/>
        </is>
      </c>
      <c r="AZ448" s="2" t="inlineStr">
        <is>
          <t>adatközpont fenntarthatósági mutatója</t>
        </is>
      </c>
      <c r="BA448" s="2" t="inlineStr">
        <is>
          <t>3</t>
        </is>
      </c>
      <c r="BB448" s="2" t="inlineStr">
        <is>
          <t/>
        </is>
      </c>
      <c r="BC448" t="inlineStr">
        <is>
          <t/>
        </is>
      </c>
      <c r="BD448" s="2" t="inlineStr">
        <is>
          <t>indicatore di sostenibilità dei centri dati</t>
        </is>
      </c>
      <c r="BE448" s="2" t="inlineStr">
        <is>
          <t>3</t>
        </is>
      </c>
      <c r="BF448" s="2" t="inlineStr">
        <is>
          <t/>
        </is>
      </c>
      <c r="BG448" t="inlineStr">
        <is>
          <t>indicatore creato per misurare un determinato aspetto riguardante le prestazioni energetiche e l'impronta idrica dei centri di dati</t>
        </is>
      </c>
      <c r="BH448" s="2" t="inlineStr">
        <is>
          <t>duomenų centrų darnumo rodiklis</t>
        </is>
      </c>
      <c r="BI448" s="2" t="inlineStr">
        <is>
          <t>3</t>
        </is>
      </c>
      <c r="BJ448" s="2" t="inlineStr">
        <is>
          <t/>
        </is>
      </c>
      <c r="BK448" t="inlineStr">
        <is>
          <t/>
        </is>
      </c>
      <c r="BL448" s="2" t="inlineStr">
        <is>
          <t>datu centru ilgtspējas rādītājs</t>
        </is>
      </c>
      <c r="BM448" s="2" t="inlineStr">
        <is>
          <t>2</t>
        </is>
      </c>
      <c r="BN448" s="2" t="inlineStr">
        <is>
          <t/>
        </is>
      </c>
      <c r="BO448" t="inlineStr">
        <is>
          <t/>
        </is>
      </c>
      <c r="BP448" s="2" t="inlineStr">
        <is>
          <t>indikatur tas-sostenibbiltà taċ-ċentri tad-&lt;i&gt;data&lt;/i&gt;</t>
        </is>
      </c>
      <c r="BQ448" s="2" t="inlineStr">
        <is>
          <t>3</t>
        </is>
      </c>
      <c r="BR448" s="2" t="inlineStr">
        <is>
          <t/>
        </is>
      </c>
      <c r="BS448" t="inlineStr">
        <is>
          <t>indikatur li jrid jiġi stabbilit biex jitkejjel aspett partikolari relatat mal-prestazzjoni enerġetika u mal-impronta tal-ilma taċ-ċentri tad-&lt;i&gt;data&lt;/i&gt;</t>
        </is>
      </c>
      <c r="BT448" s="2" t="inlineStr">
        <is>
          <t>duurzaamheidsindicator voor datacentra</t>
        </is>
      </c>
      <c r="BU448" s="2" t="inlineStr">
        <is>
          <t>3</t>
        </is>
      </c>
      <c r="BV448" s="2" t="inlineStr">
        <is>
          <t/>
        </is>
      </c>
      <c r="BW448" t="inlineStr">
        <is>
          <t>indicator voor het meten van een bepaald aspect in verband met de energieprestatie en de watervoetafdruk van datacentra</t>
        </is>
      </c>
      <c r="BX448" s="2" t="inlineStr">
        <is>
          <t>wskaźnik zrównoważonego charakteru ośrodka przetwarzania danych</t>
        </is>
      </c>
      <c r="BY448" s="2" t="inlineStr">
        <is>
          <t>3</t>
        </is>
      </c>
      <c r="BZ448" s="2" t="inlineStr">
        <is>
          <t/>
        </is>
      </c>
      <c r="CA448" t="inlineStr">
        <is>
          <t/>
        </is>
      </c>
      <c r="CB448" s="2" t="inlineStr">
        <is>
          <t>indicador de sustentabilidade dos centros de dados</t>
        </is>
      </c>
      <c r="CC448" s="2" t="inlineStr">
        <is>
          <t>3</t>
        </is>
      </c>
      <c r="CD448" s="2" t="inlineStr">
        <is>
          <t>proposed</t>
        </is>
      </c>
      <c r="CE448" t="inlineStr">
        <is>
          <t>Indicador que mede um aspeto específico relacionado com o desempenho energético e a pegada hídrica dos centros de dados.</t>
        </is>
      </c>
      <c r="CF448" s="2" t="inlineStr">
        <is>
          <t>indicator de sustenabilitate a centrelor de date</t>
        </is>
      </c>
      <c r="CG448" s="2" t="inlineStr">
        <is>
          <t>3</t>
        </is>
      </c>
      <c r="CH448" s="2" t="inlineStr">
        <is>
          <t/>
        </is>
      </c>
      <c r="CI448" t="inlineStr">
        <is>
          <t/>
        </is>
      </c>
      <c r="CJ448" s="2" t="inlineStr">
        <is>
          <t>ukazovateľ udržateľnosti dátových centier</t>
        </is>
      </c>
      <c r="CK448" s="2" t="inlineStr">
        <is>
          <t>3</t>
        </is>
      </c>
      <c r="CL448" s="2" t="inlineStr">
        <is>
          <t/>
        </is>
      </c>
      <c r="CM448" t="inlineStr">
        <is>
          <t>ukazovateľ, ktorý sa má stanoviť na meranie konkrétneho aspektu týkajúceho sa energetickej hospodárnosti a vodnej stopy dátových centier</t>
        </is>
      </c>
      <c r="CN448" s="2" t="inlineStr">
        <is>
          <t>kazalnik trajnostnosti podatkovnega centra</t>
        </is>
      </c>
      <c r="CO448" s="2" t="inlineStr">
        <is>
          <t>3</t>
        </is>
      </c>
      <c r="CP448" s="2" t="inlineStr">
        <is>
          <t/>
        </is>
      </c>
      <c r="CQ448" t="inlineStr">
        <is>
          <t>kazalnik, na podlagi kakterega se ocenjuje, kako trajnostni so podatkovni centri, in vključuje štiri osnovne razsežnosti: energijska učinkovitost, delež rabe obnovljivih virov energije, izraba odpadne toplote, ki jo proizvaja, in poraba pitne vode</t>
        </is>
      </c>
      <c r="CR448" s="2" t="inlineStr">
        <is>
          <t>hållbarhetsindikator för datacentraler</t>
        </is>
      </c>
      <c r="CS448" s="2" t="inlineStr">
        <is>
          <t>3</t>
        </is>
      </c>
      <c r="CT448" s="2" t="inlineStr">
        <is>
          <t/>
        </is>
      </c>
      <c r="CU448" t="inlineStr">
        <is>
          <t/>
        </is>
      </c>
    </row>
    <row r="449">
      <c r="A449" s="1" t="str">
        <f>HYPERLINK("https://iate.europa.eu/entry/result/3619589/all", "3619589")</f>
        <v>3619589</v>
      </c>
      <c r="B449" t="inlineStr">
        <is>
          <t>ENERGY;TRADE</t>
        </is>
      </c>
      <c r="C449" t="inlineStr">
        <is>
          <t>ENERGY|energy policy;TRADE|consumption|consumer|consumer protection</t>
        </is>
      </c>
      <c r="D449" s="2" t="inlineStr">
        <is>
          <t>уязвим клиент</t>
        </is>
      </c>
      <c r="E449" s="2" t="inlineStr">
        <is>
          <t>3</t>
        </is>
      </c>
      <c r="F449" s="2" t="inlineStr">
        <is>
          <t/>
        </is>
      </c>
      <c r="G449" t="inlineStr">
        <is>
          <t/>
        </is>
      </c>
      <c r="H449" s="2" t="inlineStr">
        <is>
          <t>zranitelný zákazník</t>
        </is>
      </c>
      <c r="I449" s="2" t="inlineStr">
        <is>
          <t>3</t>
        </is>
      </c>
      <c r="J449" s="2" t="inlineStr">
        <is>
          <t/>
        </is>
      </c>
      <c r="K449" t="inlineStr">
        <is>
          <t/>
        </is>
      </c>
      <c r="L449" s="2" t="inlineStr">
        <is>
          <t>sårbar kunde</t>
        </is>
      </c>
      <c r="M449" s="2" t="inlineStr">
        <is>
          <t>3</t>
        </is>
      </c>
      <c r="N449" s="2" t="inlineStr">
        <is>
          <t/>
        </is>
      </c>
      <c r="O449" t="inlineStr">
        <is>
          <t/>
        </is>
      </c>
      <c r="P449" s="2" t="inlineStr">
        <is>
          <t>schutzbedürftiger Kunde</t>
        </is>
      </c>
      <c r="Q449" s="2" t="inlineStr">
        <is>
          <t>3</t>
        </is>
      </c>
      <c r="R449" s="2" t="inlineStr">
        <is>
          <t/>
        </is>
      </c>
      <c r="S449" t="inlineStr">
        <is>
          <t>Person, die auf dem Energiemarkt aufgrund von Kriterien wie der Höhe des Einkommens, dem Anteil der Energieausgaben am verfügbaren Einkommen, dem Alter oder der Energieeffizienz von Wohnungen benachteiligt wird und in schwierigen Zeiten besonderen Schutz benötigt</t>
        </is>
      </c>
      <c r="T449" s="2" t="inlineStr">
        <is>
          <t>ευάλωτος καταναλωτής|
ευάλωτος πελάτης</t>
        </is>
      </c>
      <c r="U449" s="2" t="inlineStr">
        <is>
          <t>3|
3</t>
        </is>
      </c>
      <c r="V449" s="2" t="inlineStr">
        <is>
          <t>|
preferred</t>
        </is>
      </c>
      <c r="W449" t="inlineStr">
        <is>
          <t>άτομο που βρίσκεται σε μειονεκτική θέση στην αγορά ενέργειας, για παράδειγμα, λόγω των επιπέδων εισοδήματος, του μεριδίου των ενεργειακών δαπανών του διαθέσιμου εισοδήματος, της ενεργειακής απόδοσης των κατοικιών, ηλικίας κ.λπ., με αποτέλεσμα να χρήζει ειδικής προστασίας σε κρίσιμες περιόδους</t>
        </is>
      </c>
      <c r="X449" s="2" t="inlineStr">
        <is>
          <t>vulnerable customer</t>
        </is>
      </c>
      <c r="Y449" s="2" t="inlineStr">
        <is>
          <t>3</t>
        </is>
      </c>
      <c r="Z449" s="2" t="inlineStr">
        <is>
          <t/>
        </is>
      </c>
      <c r="AA449" t="inlineStr">
        <is>
          <t>person in a disadvantaged position on the energy market for reasons such as income level, the share of disposable income needed for energy expenditure, age, or the energy efficiency of homes, and requiring specific protection at critical times</t>
        </is>
      </c>
      <c r="AB449" s="2" t="inlineStr">
        <is>
          <t>consumidor vulnerable</t>
        </is>
      </c>
      <c r="AC449" s="2" t="inlineStr">
        <is>
          <t>3</t>
        </is>
      </c>
      <c r="AD449" s="2" t="inlineStr">
        <is>
          <t/>
        </is>
      </c>
      <c r="AE449" t="inlineStr">
        <is>
          <t>Persona en una posición de desventaja en el mercado energético debido, entre otras razones, a los niveles de renta, 
la proporción de la renta disponible dedicada al gasto energético, la 
eficiencia energética de los hogares, la dependencia crítica de 
equipamientos eléctricos por motivos de salud, la edad u otros 
criterios, y que necesita una protección específica en momentos críticos.</t>
        </is>
      </c>
      <c r="AF449" s="2" t="inlineStr">
        <is>
          <t>vähekaitstud klient</t>
        </is>
      </c>
      <c r="AG449" s="2" t="inlineStr">
        <is>
          <t>2</t>
        </is>
      </c>
      <c r="AH449" s="2" t="inlineStr">
        <is>
          <t>proposed</t>
        </is>
      </c>
      <c r="AI449" t="inlineStr">
        <is>
          <t>tarbija, kes oma vanuse, tervisliku olukorra, ebapiisava sissetuleku vms tõttu on haavatavas olukorras ning kelle tarbijaõiguste tagamiseks on vaja võtta lisameetmeid</t>
        </is>
      </c>
      <c r="AJ449" s="2" t="inlineStr">
        <is>
          <t>heikossa asemassa oleva asiakas</t>
        </is>
      </c>
      <c r="AK449" s="2" t="inlineStr">
        <is>
          <t>3</t>
        </is>
      </c>
      <c r="AL449" s="2" t="inlineStr">
        <is>
          <t/>
        </is>
      </c>
      <c r="AM449" t="inlineStr">
        <is>
          <t>eri syistä (tulotaso, energiamenojen osuus käytettävissä olevista tuloista, kotien energiatehokkuus, kriittinen riippuvuus sähkölaitteista terveyden vuoksi, ikä) energiamarkkinoilla epäedullisessa asemassa oleva henkilö</t>
        </is>
      </c>
      <c r="AN449" s="2" t="inlineStr">
        <is>
          <t>consommateur vulnérable</t>
        </is>
      </c>
      <c r="AO449" s="2" t="inlineStr">
        <is>
          <t>2</t>
        </is>
      </c>
      <c r="AP449" s="2" t="inlineStr">
        <is>
          <t/>
        </is>
      </c>
      <c r="AQ449" t="inlineStr">
        <is>
          <t/>
        </is>
      </c>
      <c r="AR449" s="2" t="inlineStr">
        <is>
          <t>tomhaltóir leochaileach</t>
        </is>
      </c>
      <c r="AS449" s="2" t="inlineStr">
        <is>
          <t>3</t>
        </is>
      </c>
      <c r="AT449" s="2" t="inlineStr">
        <is>
          <t/>
        </is>
      </c>
      <c r="AU449" t="inlineStr">
        <is>
          <t/>
        </is>
      </c>
      <c r="AV449" s="2" t="inlineStr">
        <is>
          <t>ugroženi kupac</t>
        </is>
      </c>
      <c r="AW449" s="2" t="inlineStr">
        <is>
          <t>3</t>
        </is>
      </c>
      <c r="AX449" s="2" t="inlineStr">
        <is>
          <t/>
        </is>
      </c>
      <c r="AY449" t="inlineStr">
        <is>
          <t/>
        </is>
      </c>
      <c r="AZ449" s="2" t="inlineStr">
        <is>
          <t>kiszolgáltatott helyzetben lévő felhasználó|
védendő fogyasztó</t>
        </is>
      </c>
      <c r="BA449" s="2" t="inlineStr">
        <is>
          <t>3|
3</t>
        </is>
      </c>
      <c r="BB449" s="2" t="inlineStr">
        <is>
          <t>|
admitted</t>
        </is>
      </c>
      <c r="BC449" t="inlineStr">
        <is>
          <t>olyan személy, aki hátrányos helyzetben van az energiapiacon pl. a jövedelemszintje, az energiafelhasználás költségeire rendelkezésre álló jövedelmének aránya, az életkora vagy az otthona energiahatékonysága miatt, és különleges védelmet igényel a kritikus időszakokban</t>
        </is>
      </c>
      <c r="BD449" s="2" t="inlineStr">
        <is>
          <t>cliente vulnerabile</t>
        </is>
      </c>
      <c r="BE449" s="2" t="inlineStr">
        <is>
          <t>3</t>
        </is>
      </c>
      <c r="BF449" s="2" t="inlineStr">
        <is>
          <t/>
        </is>
      </c>
      <c r="BG449" t="inlineStr">
        <is>
          <t>persona in condizione svantaggiata sul mercato energetico, per motivi che possono comprendere i livelli di reddito, la quota del reddito disponibile destinata alle spese per l'energia, l'efficienza energetica delle abitazioni, la dipendenza critica dalle apparecchiature elettriche per motivi di salute, l'età o altri criteri e che possono necessitare di un'adeguata protezione nei periodi critici</t>
        </is>
      </c>
      <c r="BH449" s="2" t="inlineStr">
        <is>
          <t>pažeidžiamas vartotojas</t>
        </is>
      </c>
      <c r="BI449" s="2" t="inlineStr">
        <is>
          <t>3</t>
        </is>
      </c>
      <c r="BJ449" s="2" t="inlineStr">
        <is>
          <t/>
        </is>
      </c>
      <c r="BK449" t="inlineStr">
        <is>
          <t/>
        </is>
      </c>
      <c r="BL449" s="2" t="inlineStr">
        <is>
          <t>mazaizsargāts lietotājs</t>
        </is>
      </c>
      <c r="BM449" s="2" t="inlineStr">
        <is>
          <t>2</t>
        </is>
      </c>
      <c r="BN449" s="2" t="inlineStr">
        <is>
          <t/>
        </is>
      </c>
      <c r="BO449" t="inlineStr">
        <is>
          <t/>
        </is>
      </c>
      <c r="BP449" s="2" t="inlineStr">
        <is>
          <t>klijent vulnerabbli</t>
        </is>
      </c>
      <c r="BQ449" s="2" t="inlineStr">
        <is>
          <t>3</t>
        </is>
      </c>
      <c r="BR449" s="2" t="inlineStr">
        <is>
          <t/>
        </is>
      </c>
      <c r="BS449" t="inlineStr">
        <is>
          <t>persuna f'pożizzjoni żvantaġġata fis-suq tal-enerġija minħabba, fost affarijiet oħra, il-livell tal-introjtu, il-proporzjon tan-nefqa għall-enerġija mill-introjtu disponibbli, l-effiċjenza enerġetika tad-dar, l-età, eċċ. u li teħtieġ protezzjoni speċifika fi żminijiet kritiċi</t>
        </is>
      </c>
      <c r="BT449" s="2" t="inlineStr">
        <is>
          <t>kwetsbare afnemer</t>
        </is>
      </c>
      <c r="BU449" s="2" t="inlineStr">
        <is>
          <t>3</t>
        </is>
      </c>
      <c r="BV449" s="2" t="inlineStr">
        <is>
          <t/>
        </is>
      </c>
      <c r="BW449" t="inlineStr">
        <is>
          <t>persoon in een achtergestelde positie op de energiemarkt om redenen zoals inkomensniveau, aandeel van het beschikbare inkomen dat nodig is voor energie-uitgaven, leeftijd of energie-efficiëntie van huizen en die specifieke bescherming nodig heeft in moeilijke tijden</t>
        </is>
      </c>
      <c r="BX449" s="2" t="inlineStr">
        <is>
          <t>odbiorca wrażliwy</t>
        </is>
      </c>
      <c r="BY449" s="2" t="inlineStr">
        <is>
          <t>3</t>
        </is>
      </c>
      <c r="BZ449" s="2" t="inlineStr">
        <is>
          <t/>
        </is>
      </c>
      <c r="CA449" t="inlineStr">
        <is>
          <t/>
        </is>
      </c>
      <c r="CB449" s="2" t="inlineStr">
        <is>
          <t>cliente vulnerável</t>
        </is>
      </c>
      <c r="CC449" s="2" t="inlineStr">
        <is>
          <t>3</t>
        </is>
      </c>
      <c r="CD449" s="2" t="inlineStr">
        <is>
          <t/>
        </is>
      </c>
      <c r="CE449" t="inlineStr">
        <is>
          <t>Pessoa que está em desvantagem no mercado da energia devido aos níveis de rendimento, a percentagem do rendimento disponível que é gasta com as despesas de energia, a eficiência energética das habitações, a dependência crítica de equipamento elétrico por razões de saúde, a idade ou outros critérios que requere a existência de salvaguardas adequadas para proteger essa pessoa.</t>
        </is>
      </c>
      <c r="CF449" s="2" t="inlineStr">
        <is>
          <t>client vulnerabil</t>
        </is>
      </c>
      <c r="CG449" s="2" t="inlineStr">
        <is>
          <t>3</t>
        </is>
      </c>
      <c r="CH449" s="2" t="inlineStr">
        <is>
          <t/>
        </is>
      </c>
      <c r="CI449" t="inlineStr">
        <is>
          <t/>
        </is>
      </c>
      <c r="CJ449" s="2" t="inlineStr">
        <is>
          <t>zraniteľný odberateľ</t>
        </is>
      </c>
      <c r="CK449" s="2" t="inlineStr">
        <is>
          <t>3</t>
        </is>
      </c>
      <c r="CL449" s="2" t="inlineStr">
        <is>
          <t/>
        </is>
      </c>
      <c r="CM449" t="inlineStr">
        <is>
          <t>osoba, ktorá je v znevýhodnenej pozícii na trhu s energiou z dôvodov, ako je úroveň príjmu, podiel disponibilného príjmu potrebného na výdavky na energiu, vek alebo energetická hospodárnosť domácností, a ktorá si vyžaduje osobitnú ochranu v kritických časoch</t>
        </is>
      </c>
      <c r="CN449" s="2" t="inlineStr">
        <is>
          <t>ranljivi odjemalec</t>
        </is>
      </c>
      <c r="CO449" s="2" t="inlineStr">
        <is>
          <t>3</t>
        </is>
      </c>
      <c r="CP449" s="2" t="inlineStr">
        <is>
          <t/>
        </is>
      </c>
      <c r="CQ449" t="inlineStr">
        <is>
          <t>oseba, ki zaradi nizkih dohodkov, visokega deleža izdatkov za energijo glede na razpoložljivi dohodek, nizke energijske učinkovitosti stanovanja, kritične odvisnosti od električne opreme iz zdravstvenih razlogov, starosti ali drugih razlogov za račune za energijo običajno porabi večji delež svojega razpoložljivega dohodka kot drugi odjemalci in zato potrebuje posebno zakonsko zaščito, ki blaži pojav energijske revščine, in med drugim lahko vključuje prepoved odklopa električne energije tem odjemalcem v kritičnem obdobju</t>
        </is>
      </c>
      <c r="CR449" s="2" t="inlineStr">
        <is>
          <t>utsatt kund</t>
        </is>
      </c>
      <c r="CS449" s="2" t="inlineStr">
        <is>
          <t>3</t>
        </is>
      </c>
      <c r="CT449" s="2" t="inlineStr">
        <is>
          <t/>
        </is>
      </c>
      <c r="CU449" t="inlineStr">
        <is>
          <t/>
        </is>
      </c>
    </row>
    <row r="450">
      <c r="A450" s="1" t="str">
        <f>HYPERLINK("https://iate.europa.eu/entry/result/3536239/all", "3536239")</f>
        <v>3536239</v>
      </c>
      <c r="B450" t="inlineStr">
        <is>
          <t>INDUSTRY;ENERGY;ENVIRONMENT</t>
        </is>
      </c>
      <c r="C450" t="inlineStr">
        <is>
          <t>INDUSTRY|building and public works|building industry;ENERGY|energy policy;ENVIRONMENT|environmental policy|climate change policy|adaptation to climate change</t>
        </is>
      </c>
      <c r="D450" s="2" t="inlineStr">
        <is>
          <t>процент на саниране</t>
        </is>
      </c>
      <c r="E450" s="2" t="inlineStr">
        <is>
          <t>3</t>
        </is>
      </c>
      <c r="F450" s="2" t="inlineStr">
        <is>
          <t/>
        </is>
      </c>
      <c r="G450" t="inlineStr">
        <is>
          <t/>
        </is>
      </c>
      <c r="H450" s="2" t="inlineStr">
        <is>
          <t>míra energetických renovací|
míra renovací budov|
míra renovací</t>
        </is>
      </c>
      <c r="I450" s="2" t="inlineStr">
        <is>
          <t>3|
3|
3</t>
        </is>
      </c>
      <c r="J450" s="2" t="inlineStr">
        <is>
          <t xml:space="preserve">|
|
</t>
        </is>
      </c>
      <c r="K450" t="inlineStr">
        <is>
          <t/>
        </is>
      </c>
      <c r="L450" s="2" t="inlineStr">
        <is>
          <t>renoveringsprocent for bygninger|
energirenoveringsprocent|
renoveringsprocent</t>
        </is>
      </c>
      <c r="M450" s="2" t="inlineStr">
        <is>
          <t>3|
3|
3</t>
        </is>
      </c>
      <c r="N450" s="2" t="inlineStr">
        <is>
          <t xml:space="preserve">|
|
</t>
        </is>
      </c>
      <c r="O450" t="inlineStr">
        <is>
          <t>procent af bygningsmassen, der renoveres for at forbedre dens energimæssige
ydeevne</t>
        </is>
      </c>
      <c r="P450" s="2" t="inlineStr">
        <is>
          <t>Renovierungsquote</t>
        </is>
      </c>
      <c r="Q450" s="2" t="inlineStr">
        <is>
          <t>3</t>
        </is>
      </c>
      <c r="R450" s="2" t="inlineStr">
        <is>
          <t/>
        </is>
      </c>
      <c r="S450" t="inlineStr">
        <is>
          <t>Prozentsatz des Gebäudebestands, der renoviert wird, um seine Energieeffizienz zu erhöhen</t>
        </is>
      </c>
      <c r="T450" s="2" t="inlineStr">
        <is>
          <t>ποσοστό ανακαίνισης|
ποσοστό ανακαίνισης κτιρίων|
ποσοστό ενεργειακής ανακαίνισης</t>
        </is>
      </c>
      <c r="U450" s="2" t="inlineStr">
        <is>
          <t>3|
3|
3</t>
        </is>
      </c>
      <c r="V450" s="2" t="inlineStr">
        <is>
          <t xml:space="preserve">|
|
</t>
        </is>
      </c>
      <c r="W450" t="inlineStr">
        <is>
          <t>ποσοστό του κτιριακού αποθέματος που ανακαινίζεται με στόχο να αυξηθεί η ενεργειακή του απόδοση</t>
        </is>
      </c>
      <c r="X450" s="2" t="inlineStr">
        <is>
          <t>renovation rate|
energy renovation rate|
building renovation rate</t>
        </is>
      </c>
      <c r="Y450" s="2" t="inlineStr">
        <is>
          <t>3|
3|
3</t>
        </is>
      </c>
      <c r="Z450" s="2" t="inlineStr">
        <is>
          <t xml:space="preserve">|
|
</t>
        </is>
      </c>
      <c r="AA450" t="inlineStr">
        <is>
          <t>percentage
 of the building stock that is renovated in order to increase its energy
 performance</t>
        </is>
      </c>
      <c r="AB450" s="2" t="inlineStr">
        <is>
          <t>índice de renovación|
tasa de renovación energética|
índice de renovación de edificios</t>
        </is>
      </c>
      <c r="AC450" s="2" t="inlineStr">
        <is>
          <t>3|
3|
3</t>
        </is>
      </c>
      <c r="AD450" s="2" t="inlineStr">
        <is>
          <t xml:space="preserve">|
|
</t>
        </is>
      </c>
      <c r="AE450" t="inlineStr">
        <is>
          <t>Porcentaje del parque inmobiliario que se renueva con el fin de aumentar su rendimiento energético.</t>
        </is>
      </c>
      <c r="AF450" s="2" t="inlineStr">
        <is>
          <t>energiatõhusaks renoveerimise määr|
hoonete renoveerimise määr</t>
        </is>
      </c>
      <c r="AG450" s="2" t="inlineStr">
        <is>
          <t>3|
3</t>
        </is>
      </c>
      <c r="AH450" s="2" t="inlineStr">
        <is>
          <t xml:space="preserve">|
</t>
        </is>
      </c>
      <c r="AI450" t="inlineStr">
        <is>
          <t>hoonefondi osa, mida on energiatõhususe suurendamiseks renoveeritud</t>
        </is>
      </c>
      <c r="AJ450" s="2" t="inlineStr">
        <is>
          <t>rakennusten peruskorjausaste|
peruskorjausaste</t>
        </is>
      </c>
      <c r="AK450" s="2" t="inlineStr">
        <is>
          <t>3|
3</t>
        </is>
      </c>
      <c r="AL450" s="2" t="inlineStr">
        <is>
          <t xml:space="preserve">|
</t>
        </is>
      </c>
      <c r="AM450" t="inlineStr">
        <is>
          <t>sen rakennuskannan prosenttiosuus, joka peruskorjataan rakennusten energiatehokkuuden parantamiseksi</t>
        </is>
      </c>
      <c r="AN450" s="2" t="inlineStr">
        <is>
          <t>taux de rénovation des bâtiments|
taux de rénovation énergétique|
taux de rénovation</t>
        </is>
      </c>
      <c r="AO450" s="2" t="inlineStr">
        <is>
          <t>3|
3|
3</t>
        </is>
      </c>
      <c r="AP450" s="2" t="inlineStr">
        <is>
          <t xml:space="preserve">|
|
</t>
        </is>
      </c>
      <c r="AQ450" t="inlineStr">
        <is>
          <t/>
        </is>
      </c>
      <c r="AR450" s="2" t="inlineStr">
        <is>
          <t>ráta athchóirithe fuinnimh|
ráta athchóirithe foirgneamh</t>
        </is>
      </c>
      <c r="AS450" s="2" t="inlineStr">
        <is>
          <t>3|
3</t>
        </is>
      </c>
      <c r="AT450" s="2" t="inlineStr">
        <is>
          <t xml:space="preserve">|
</t>
        </is>
      </c>
      <c r="AU450" t="inlineStr">
        <is>
          <t/>
        </is>
      </c>
      <c r="AV450" s="2" t="inlineStr">
        <is>
          <t>stopa obnove|
stopa energetske obnove|
stopa obnove zgrada</t>
        </is>
      </c>
      <c r="AW450" s="2" t="inlineStr">
        <is>
          <t>3|
3|
3</t>
        </is>
      </c>
      <c r="AX450" s="2" t="inlineStr">
        <is>
          <t xml:space="preserve">|
|
</t>
        </is>
      </c>
      <c r="AY450" t="inlineStr">
        <is>
          <t/>
        </is>
      </c>
      <c r="AZ450" s="2" t="inlineStr">
        <is>
          <t>épületfelújítások aránya</t>
        </is>
      </c>
      <c r="BA450" s="2" t="inlineStr">
        <is>
          <t>3</t>
        </is>
      </c>
      <c r="BB450" s="2" t="inlineStr">
        <is>
          <t/>
        </is>
      </c>
      <c r="BC450" t="inlineStr">
        <is>
          <t/>
        </is>
      </c>
      <c r="BD450" s="2" t="inlineStr">
        <is>
          <t>tasso di ristrutturazione edilizia|
tasso di ristrutturazione</t>
        </is>
      </c>
      <c r="BE450" s="2" t="inlineStr">
        <is>
          <t>3|
3</t>
        </is>
      </c>
      <c r="BF450" s="2" t="inlineStr">
        <is>
          <t xml:space="preserve">|
</t>
        </is>
      </c>
      <c r="BG450" t="inlineStr">
        <is>
          <t>percentuale del parco immobiliare sottoposto a ristrutturazione allo scopo di migliorarne la prestazione energetica</t>
        </is>
      </c>
      <c r="BH450" s="2" t="inlineStr">
        <is>
          <t>renovacijos mastas|
pastatų renovacijos mastas|
energinės renovacijos mastas|
renovacijos norma</t>
        </is>
      </c>
      <c r="BI450" s="2" t="inlineStr">
        <is>
          <t>3|
3|
3|
3</t>
        </is>
      </c>
      <c r="BJ450" s="2" t="inlineStr">
        <is>
          <t xml:space="preserve">|
|
|
</t>
        </is>
      </c>
      <c r="BK450" t="inlineStr">
        <is>
          <t/>
        </is>
      </c>
      <c r="BL450" s="2" t="inlineStr">
        <is>
          <t>renovācijas rādītājs|
energorenovācijas rādītājs</t>
        </is>
      </c>
      <c r="BM450" s="2" t="inlineStr">
        <is>
          <t>2|
2</t>
        </is>
      </c>
      <c r="BN450" s="2" t="inlineStr">
        <is>
          <t xml:space="preserve">|
</t>
        </is>
      </c>
      <c r="BO450" t="inlineStr">
        <is>
          <t/>
        </is>
      </c>
      <c r="BP450" s="2" t="inlineStr">
        <is>
          <t>rata tar-rinnovazzjoni tal-bini|
rata tar-rinnovazzjoni enerġetika|
rata tar-rinnovazzjoni</t>
        </is>
      </c>
      <c r="BQ450" s="2" t="inlineStr">
        <is>
          <t>3|
3|
3</t>
        </is>
      </c>
      <c r="BR450" s="2" t="inlineStr">
        <is>
          <t xml:space="preserve">|
|
</t>
        </is>
      </c>
      <c r="BS450" t="inlineStr">
        <is>
          <t>il-perċentwal tal-istokk tal-bini li jiġi rinnovat biex tiżdied il-prestazzjoni enerġetika tiegħu</t>
        </is>
      </c>
      <c r="BT450" s="2" t="inlineStr">
        <is>
          <t>renovatiegraad|
renovatiepercentage|
renovatietempo</t>
        </is>
      </c>
      <c r="BU450" s="2" t="inlineStr">
        <is>
          <t>3|
3|
3</t>
        </is>
      </c>
      <c r="BV450" s="2" t="inlineStr">
        <is>
          <t xml:space="preserve">|
|
</t>
        </is>
      </c>
      <c r="BW450" t="inlineStr">
        <is>
          <t>percentage van het gebouwenbestand dat wordt gerenoveerd om de energieprestaties ervan te verbeteren</t>
        </is>
      </c>
      <c r="BX450" s="2" t="inlineStr">
        <is>
          <t>wskaźnik renowacji</t>
        </is>
      </c>
      <c r="BY450" s="2" t="inlineStr">
        <is>
          <t>3</t>
        </is>
      </c>
      <c r="BZ450" s="2" t="inlineStr">
        <is>
          <t/>
        </is>
      </c>
      <c r="CA450" t="inlineStr">
        <is>
          <t>odsetek budynków remontowanych w celu poprawy efektywności energetycznej</t>
        </is>
      </c>
      <c r="CB450" s="2" t="inlineStr">
        <is>
          <t>taxa de renovação dos edifícios|
taxa de renovação energética de edifícios</t>
        </is>
      </c>
      <c r="CC450" s="2" t="inlineStr">
        <is>
          <t>3|
3</t>
        </is>
      </c>
      <c r="CD450" s="2" t="inlineStr">
        <is>
          <t xml:space="preserve">|
</t>
        </is>
      </c>
      <c r="CE450" t="inlineStr">
        <is>
          <t>percentagem do parque imobiliário que é renovado a fim de aumentar o seu desempenho energético.</t>
        </is>
      </c>
      <c r="CF450" s="2" t="inlineStr">
        <is>
          <t>rată de renovare</t>
        </is>
      </c>
      <c r="CG450" s="2" t="inlineStr">
        <is>
          <t>3</t>
        </is>
      </c>
      <c r="CH450" s="2" t="inlineStr">
        <is>
          <t/>
        </is>
      </c>
      <c r="CI450" t="inlineStr">
        <is>
          <t/>
        </is>
      </c>
      <c r="CJ450" s="2" t="inlineStr">
        <is>
          <t>miera obnovy budov|
miera obnovy|
miera energetickej obnovy</t>
        </is>
      </c>
      <c r="CK450" s="2" t="inlineStr">
        <is>
          <t>3|
3|
3</t>
        </is>
      </c>
      <c r="CL450" s="2" t="inlineStr">
        <is>
          <t xml:space="preserve">|
|
</t>
        </is>
      </c>
      <c r="CM450" t="inlineStr">
        <is>
          <t>percentuálny podiel fondu budov, ktorý sa renovuje s cieľom zvýšiť jeho &lt;a href="https://iate.europa.eu/entry/slideshow/1636655593473/2246179/sk" target="_blank"&gt;energetickú hospodárnosť&lt;/a&gt;</t>
        </is>
      </c>
      <c r="CN450" s="2" t="inlineStr">
        <is>
          <t>stopnja prenove</t>
        </is>
      </c>
      <c r="CO450" s="2" t="inlineStr">
        <is>
          <t>3</t>
        </is>
      </c>
      <c r="CP450" s="2" t="inlineStr">
        <is>
          <t/>
        </is>
      </c>
      <c r="CQ450" t="inlineStr">
        <is>
          <t>letni delež prenovljenega stavbnega fonda</t>
        </is>
      </c>
      <c r="CR450" s="2" t="inlineStr">
        <is>
          <t>renoveringstakt</t>
        </is>
      </c>
      <c r="CS450" s="2" t="inlineStr">
        <is>
          <t>3</t>
        </is>
      </c>
      <c r="CT450" s="2" t="inlineStr">
        <is>
          <t/>
        </is>
      </c>
      <c r="CU450" t="inlineStr">
        <is>
          <t/>
        </is>
      </c>
    </row>
    <row r="451">
      <c r="A451" s="1" t="str">
        <f>HYPERLINK("https://iate.europa.eu/entry/result/3619588/all", "3619588")</f>
        <v>3619588</v>
      </c>
      <c r="B451" t="inlineStr">
        <is>
          <t>ENERGY;ENVIRONMENT</t>
        </is>
      </c>
      <c r="C451" t="inlineStr">
        <is>
          <t>ENERGY|energy policy;ENVIRONMENT|environmental policy|climate change policy|adaptation to climate change</t>
        </is>
      </c>
      <c r="D451" s="2" t="inlineStr">
        <is>
          <t>период на задължения</t>
        </is>
      </c>
      <c r="E451" s="2" t="inlineStr">
        <is>
          <t>3</t>
        </is>
      </c>
      <c r="F451" s="2" t="inlineStr">
        <is>
          <t/>
        </is>
      </c>
      <c r="G451" t="inlineStr">
        <is>
          <t/>
        </is>
      </c>
      <c r="H451" s="2" t="inlineStr">
        <is>
          <t>období, po které povinnost platí</t>
        </is>
      </c>
      <c r="I451" s="2" t="inlineStr">
        <is>
          <t>3</t>
        </is>
      </c>
      <c r="J451" s="2" t="inlineStr">
        <is>
          <t/>
        </is>
      </c>
      <c r="K451" t="inlineStr">
        <is>
          <t>víceleté období, pro které jsou stanoveny cíle energetické účinnosti podle směrnice o energetické účinnosti</t>
        </is>
      </c>
      <c r="L451" s="2" t="inlineStr">
        <is>
          <t>forpligtelsesperiode</t>
        </is>
      </c>
      <c r="M451" s="2" t="inlineStr">
        <is>
          <t>3</t>
        </is>
      </c>
      <c r="N451" s="2" t="inlineStr">
        <is>
          <t/>
        </is>
      </c>
      <c r="O451" t="inlineStr">
        <is>
          <t>flerårig periode, for hvilken der fastsættes energieffektivitetsmål i henhold
til direktivet om energieffektivitet</t>
        </is>
      </c>
      <c r="P451" s="2" t="inlineStr">
        <is>
          <t>Verpflichtungszeitraum</t>
        </is>
      </c>
      <c r="Q451" s="2" t="inlineStr">
        <is>
          <t>3</t>
        </is>
      </c>
      <c r="R451" s="2" t="inlineStr">
        <is>
          <t/>
        </is>
      </c>
      <c r="S451" t="inlineStr">
        <is>
          <t>mehrere Jahre umfassender Zeitraum, für den Energieeffizienzziele gemäß der Energieeffizienzrichtlinie gesetzt werden</t>
        </is>
      </c>
      <c r="T451" s="2" t="inlineStr">
        <is>
          <t>περίοδος επιβολής της υποχρέωσης</t>
        </is>
      </c>
      <c r="U451" s="2" t="inlineStr">
        <is>
          <t>3</t>
        </is>
      </c>
      <c r="V451" s="2" t="inlineStr">
        <is>
          <t/>
        </is>
      </c>
      <c r="W451" t="inlineStr">
        <is>
          <t>πολυετής περίοδος για την οποία, στο πλαίσιο της οδηγίας για την ενεργειακή απόδοση, ορίζονται στόχοι ενεργειακής απόδοσης</t>
        </is>
      </c>
      <c r="X451" s="2" t="inlineStr">
        <is>
          <t>obligation period</t>
        </is>
      </c>
      <c r="Y451" s="2" t="inlineStr">
        <is>
          <t>3</t>
        </is>
      </c>
      <c r="Z451" s="2" t="inlineStr">
        <is>
          <t/>
        </is>
      </c>
      <c r="AA451" t="inlineStr">
        <is>
          <t>multi-year
 period for which energy efficiency targets are set under the Energy Efficiency
 Directive</t>
        </is>
      </c>
      <c r="AB451" s="2" t="inlineStr">
        <is>
          <t>período de obligación</t>
        </is>
      </c>
      <c r="AC451" s="2" t="inlineStr">
        <is>
          <t>3</t>
        </is>
      </c>
      <c r="AD451" s="2" t="inlineStr">
        <is>
          <t/>
        </is>
      </c>
      <c r="AE451" t="inlineStr">
        <is>
          <t>Periodo multianual para el que se establecen objetivos de eficiencia energética en el marco de la Directiva de eficiencia energética.</t>
        </is>
      </c>
      <c r="AF451" s="2" t="inlineStr">
        <is>
          <t>kohustusperiood</t>
        </is>
      </c>
      <c r="AG451" s="2" t="inlineStr">
        <is>
          <t>3</t>
        </is>
      </c>
      <c r="AH451" s="2" t="inlineStr">
        <is>
          <t/>
        </is>
      </c>
      <c r="AI451" t="inlineStr">
        <is>
          <t>ajavahemik, mille jooksul tuleb saavutada energiatõhususe direktiivis sätestatud &lt;i&gt;energiatõhususe eesmärgid&lt;/i&gt; &lt;a href="/entry/result/3536229/all" id="ENTRY_TO_ENTRY_CONVERTER" target="_blank"&gt;IATE:3536229&lt;/a&gt;</t>
        </is>
      </c>
      <c r="AJ451" s="2" t="inlineStr">
        <is>
          <t>velvoitekausi</t>
        </is>
      </c>
      <c r="AK451" s="2" t="inlineStr">
        <is>
          <t>3</t>
        </is>
      </c>
      <c r="AL451" s="2" t="inlineStr">
        <is>
          <t/>
        </is>
      </c>
      <c r="AM451" t="inlineStr">
        <is>
          <t>monivuotinen ajanjakso, joksi energiatehokkuusdirektiivin mukaiset energiansäästötavoitteet vahvistetaan</t>
        </is>
      </c>
      <c r="AN451" s="2" t="inlineStr">
        <is>
          <t>période d'obligation</t>
        </is>
      </c>
      <c r="AO451" s="2" t="inlineStr">
        <is>
          <t>3</t>
        </is>
      </c>
      <c r="AP451" s="2" t="inlineStr">
        <is>
          <t/>
        </is>
      </c>
      <c r="AQ451" t="inlineStr">
        <is>
          <t>période pluriannuelle pour laquelle des objectifs d'économies d'énergie sont fixées dans la directive sur l'efficacité énergétique</t>
        </is>
      </c>
      <c r="AR451" s="2" t="inlineStr">
        <is>
          <t>tréimhse oibleagáide</t>
        </is>
      </c>
      <c r="AS451" s="2" t="inlineStr">
        <is>
          <t>3</t>
        </is>
      </c>
      <c r="AT451" s="2" t="inlineStr">
        <is>
          <t/>
        </is>
      </c>
      <c r="AU451" t="inlineStr">
        <is>
          <t/>
        </is>
      </c>
      <c r="AV451" s="2" t="inlineStr">
        <is>
          <t>razdoblje obveze</t>
        </is>
      </c>
      <c r="AW451" s="2" t="inlineStr">
        <is>
          <t>3</t>
        </is>
      </c>
      <c r="AX451" s="2" t="inlineStr">
        <is>
          <t/>
        </is>
      </c>
      <c r="AY451" t="inlineStr">
        <is>
          <t/>
        </is>
      </c>
      <c r="AZ451" s="2" t="inlineStr">
        <is>
          <t>kötelezettségi időszak</t>
        </is>
      </c>
      <c r="BA451" s="2" t="inlineStr">
        <is>
          <t>3</t>
        </is>
      </c>
      <c r="BB451" s="2" t="inlineStr">
        <is>
          <t/>
        </is>
      </c>
      <c r="BC451" t="inlineStr">
        <is>
          <t>olyan többéves időszak, amelyre vonatkozóan az energiahatékonyságról szóló irányelv energiahatékonysági célokat határoz meg</t>
        </is>
      </c>
      <c r="BD451" s="2" t="inlineStr">
        <is>
          <t>periodo d'obbligo</t>
        </is>
      </c>
      <c r="BE451" s="2" t="inlineStr">
        <is>
          <t>3</t>
        </is>
      </c>
      <c r="BF451" s="2" t="inlineStr">
        <is>
          <t/>
        </is>
      </c>
      <c r="BG451" t="inlineStr">
        <is>
          <t>periodo di più anni entro il quale devono essere raggiunti gli obiettivi di efficienza nell'ambito della direttiva sull'efficienza energetica</t>
        </is>
      </c>
      <c r="BH451" s="2" t="inlineStr">
        <is>
          <t>įpareigojimo taikymo laikotarpis</t>
        </is>
      </c>
      <c r="BI451" s="2" t="inlineStr">
        <is>
          <t>3</t>
        </is>
      </c>
      <c r="BJ451" s="2" t="inlineStr">
        <is>
          <t/>
        </is>
      </c>
      <c r="BK451" t="inlineStr">
        <is>
          <t/>
        </is>
      </c>
      <c r="BL451" s="2" t="inlineStr">
        <is>
          <t>pienākuma laikposms|
pienākuma periods</t>
        </is>
      </c>
      <c r="BM451" s="2" t="inlineStr">
        <is>
          <t>2|
3</t>
        </is>
      </c>
      <c r="BN451" s="2" t="inlineStr">
        <is>
          <t>|
preferred</t>
        </is>
      </c>
      <c r="BO451" t="inlineStr">
        <is>
          <t/>
        </is>
      </c>
      <c r="BP451" s="2" t="inlineStr">
        <is>
          <t>perjodu ta' obbligu</t>
        </is>
      </c>
      <c r="BQ451" s="2" t="inlineStr">
        <is>
          <t>3</t>
        </is>
      </c>
      <c r="BR451" s="2" t="inlineStr">
        <is>
          <t/>
        </is>
      </c>
      <c r="BS451" t="inlineStr">
        <is>
          <t>perjodu ta' diversi snin li għal matulu jiġu stabbiliti miri ta' effiċjenza enerġetika skont id-Direttiva dwar l-effiċjenza enerġetika</t>
        </is>
      </c>
      <c r="BT451" s="2" t="inlineStr">
        <is>
          <t>verplichtingsperiode</t>
        </is>
      </c>
      <c r="BU451" s="2" t="inlineStr">
        <is>
          <t>3</t>
        </is>
      </c>
      <c r="BV451" s="2" t="inlineStr">
        <is>
          <t/>
        </is>
      </c>
      <c r="BW451" t="inlineStr">
        <is>
          <t>meerjarige periode waarvoor energie-efficiëntiestreefcijfers zijn vastgesteld krachtens de energie-efficiëntierichtlijn</t>
        </is>
      </c>
      <c r="BX451" s="2" t="inlineStr">
        <is>
          <t>okres objęty obowiązkiem</t>
        </is>
      </c>
      <c r="BY451" s="2" t="inlineStr">
        <is>
          <t>3</t>
        </is>
      </c>
      <c r="BZ451" s="2" t="inlineStr">
        <is>
          <t/>
        </is>
      </c>
      <c r="CA451" t="inlineStr">
        <is>
          <t/>
        </is>
      </c>
      <c r="CB451" s="2" t="inlineStr">
        <is>
          <t>período de vigência da obrigação</t>
        </is>
      </c>
      <c r="CC451" s="2" t="inlineStr">
        <is>
          <t>3</t>
        </is>
      </c>
      <c r="CD451" s="2" t="inlineStr">
        <is>
          <t/>
        </is>
      </c>
      <c r="CE451" t="inlineStr">
        <is>
          <t/>
        </is>
      </c>
      <c r="CF451" s="2" t="inlineStr">
        <is>
          <t>perioadă de obligații</t>
        </is>
      </c>
      <c r="CG451" s="2" t="inlineStr">
        <is>
          <t>3</t>
        </is>
      </c>
      <c r="CH451" s="2" t="inlineStr">
        <is>
          <t/>
        </is>
      </c>
      <c r="CI451" t="inlineStr">
        <is>
          <t/>
        </is>
      </c>
      <c r="CJ451" s="2" t="inlineStr">
        <is>
          <t>povinné obdobie</t>
        </is>
      </c>
      <c r="CK451" s="2" t="inlineStr">
        <is>
          <t>3</t>
        </is>
      </c>
      <c r="CL451" s="2" t="inlineStr">
        <is>
          <t/>
        </is>
      </c>
      <c r="CM451" t="inlineStr">
        <is>
          <t>viacročné obdobie, na ktoré sa stanovujú ciele energetickej efektívnosti podľa smernice o energetickej efektívnosti</t>
        </is>
      </c>
      <c r="CN451" s="2" t="inlineStr">
        <is>
          <t>obdobje obveznosti</t>
        </is>
      </c>
      <c r="CO451" s="2" t="inlineStr">
        <is>
          <t>3</t>
        </is>
      </c>
      <c r="CP451" s="2" t="inlineStr">
        <is>
          <t/>
        </is>
      </c>
      <c r="CQ451" t="inlineStr">
        <is>
          <t>obdobje, v katerem morajo zavezanci izpolniti svoje predpisane obveznosti</t>
        </is>
      </c>
      <c r="CR451" s="2" t="inlineStr">
        <is>
          <t>sparkravsperiod</t>
        </is>
      </c>
      <c r="CS451" s="2" t="inlineStr">
        <is>
          <t>3</t>
        </is>
      </c>
      <c r="CT451" s="2" t="inlineStr">
        <is>
          <t/>
        </is>
      </c>
      <c r="CU451" t="inlineStr">
        <is>
          <t>flerårsperiod för vilka energieffektivitetskrav fastställs enligt direktivet om energieffektivitet</t>
        </is>
      </c>
    </row>
    <row r="452">
      <c r="A452" s="1" t="str">
        <f>HYPERLINK("https://iate.europa.eu/entry/result/3547520/all", "3547520")</f>
        <v>3547520</v>
      </c>
      <c r="B452" t="inlineStr">
        <is>
          <t>ENERGY;ENVIRONMENT</t>
        </is>
      </c>
      <c r="C452" t="inlineStr">
        <is>
          <t>ENERGY|energy policy;ENVIRONMENT|environmental policy|climate change policy|adaptation to climate change</t>
        </is>
      </c>
      <c r="D452" s="2" t="inlineStr">
        <is>
          <t>участваща страна</t>
        </is>
      </c>
      <c r="E452" s="2" t="inlineStr">
        <is>
          <t>3</t>
        </is>
      </c>
      <c r="F452" s="2" t="inlineStr">
        <is>
          <t/>
        </is>
      </c>
      <c r="G452" t="inlineStr">
        <is>
          <t>предприятие или публичен орган, които са се ангажирали да постигнат определени цели по силата на доброволно споразумение или които попадат в обхвата на инструмент на националната регулаторна политика</t>
        </is>
      </c>
      <c r="H452" s="2" t="inlineStr">
        <is>
          <t>zúčastněná strana</t>
        </is>
      </c>
      <c r="I452" s="2" t="inlineStr">
        <is>
          <t>3</t>
        </is>
      </c>
      <c r="J452" s="2" t="inlineStr">
        <is>
          <t/>
        </is>
      </c>
      <c r="K452" t="inlineStr">
        <is>
          <t>podnik nebo veřejný subjekt, který se zavázal splnit určité cíle podle 
dobrovolné dohody, nebo na který se vztahuje vnitrostátní regulační 
politický nástroj</t>
        </is>
      </c>
      <c r="L452" s="2" t="inlineStr">
        <is>
          <t>deltagende part</t>
        </is>
      </c>
      <c r="M452" s="2" t="inlineStr">
        <is>
          <t>3</t>
        </is>
      </c>
      <c r="N452" s="2" t="inlineStr">
        <is>
          <t/>
        </is>
      </c>
      <c r="O452" t="inlineStr">
        <is>
          <t>virksomhed eller offentligt organ, der har forpligtet sig til at nå visse
mål i henhold til en frivillig aftale eller er omfattet af et nationalt
politisk lovgivningsinstrument</t>
        </is>
      </c>
      <c r="P452" s="2" t="inlineStr">
        <is>
          <t>teilnehmende Partei</t>
        </is>
      </c>
      <c r="Q452" s="2" t="inlineStr">
        <is>
          <t>3</t>
        </is>
      </c>
      <c r="R452" s="2" t="inlineStr">
        <is>
          <t/>
        </is>
      </c>
      <c r="S452" t="inlineStr">
        <is>
          <t>Unternehmen oder öffentliche Einrichtung, die sich verpflichtet hat, im Rahmen einer freiwilligen Vereinbarung bestimmte Ziele zu erreichen, oder die unter ein nationales ordnungsrechtliches Instrument fällt</t>
        </is>
      </c>
      <c r="T452" s="2" t="inlineStr">
        <is>
          <t>συμμετέχον μέρος</t>
        </is>
      </c>
      <c r="U452" s="2" t="inlineStr">
        <is>
          <t>3</t>
        </is>
      </c>
      <c r="V452" s="2" t="inlineStr">
        <is>
          <t/>
        </is>
      </c>
      <c r="W452" t="inlineStr">
        <is>
          <t>επιχείρηση ή δημόσιος φορέας που δεσμεύεται να επιτύχει ορισμένους στόχους βάσει εθελοντικής συμφωνίας, ή καλύπτεται από εθνικό κανονιστικό μέσο πολιτικής</t>
        </is>
      </c>
      <c r="X452" s="2" t="inlineStr">
        <is>
          <t>participating party</t>
        </is>
      </c>
      <c r="Y452" s="2" t="inlineStr">
        <is>
          <t>3</t>
        </is>
      </c>
      <c r="Z452" s="2" t="inlineStr">
        <is>
          <t/>
        </is>
      </c>
      <c r="AA452" t="inlineStr">
        <is>
          <t>enterprise or public body that has committed itself to reaching certain objectives under a voluntary agreement, or is covered by a national regulatory policy instrument</t>
        </is>
      </c>
      <c r="AB452" s="2" t="inlineStr">
        <is>
          <t>parte participante</t>
        </is>
      </c>
      <c r="AC452" s="2" t="inlineStr">
        <is>
          <t>3</t>
        </is>
      </c>
      <c r="AD452" s="2" t="inlineStr">
        <is>
          <t/>
        </is>
      </c>
      <c r="AE452" t="inlineStr">
        <is>
          <t>Empresa u organismo público que se ha 
comprometido a cumplir determinados objetivos en virtud de un acuerdo 
voluntario, o que está cubierto por un instrumento nacional de 
regulación de la actuación.</t>
        </is>
      </c>
      <c r="AF452" s="2" t="inlineStr">
        <is>
          <t>osalev isik</t>
        </is>
      </c>
      <c r="AG452" s="2" t="inlineStr">
        <is>
          <t>3</t>
        </is>
      </c>
      <c r="AH452" s="2" t="inlineStr">
        <is>
          <t/>
        </is>
      </c>
      <c r="AI452" t="inlineStr">
        <is>
          <t>ettevõtja või avaliku sektori asutus, kes on võtnud endale vabatahtliku kokkuleppega kohustuse saavutada teatavad eesmärgid või kes on hõlmatud riikliku regulatiivse poliitikainstrumendiga</t>
        </is>
      </c>
      <c r="AJ452" s="2" t="inlineStr">
        <is>
          <t>osallistuva osapuoli</t>
        </is>
      </c>
      <c r="AK452" s="2" t="inlineStr">
        <is>
          <t>3</t>
        </is>
      </c>
      <c r="AL452" s="2" t="inlineStr">
        <is>
          <t/>
        </is>
      </c>
      <c r="AM452" t="inlineStr">
        <is>
          <t>yritys tai julkinen elin, joka on sitoutunut tiettyjen tavoitteiden 
saavuttamiseen vapaaehtoisella sopimuksella tai jota koskee kansallinen 
sääntelypoliittinen väline</t>
        </is>
      </c>
      <c r="AN452" s="2" t="inlineStr">
        <is>
          <t>partie volontaire</t>
        </is>
      </c>
      <c r="AO452" s="2" t="inlineStr">
        <is>
          <t>3</t>
        </is>
      </c>
      <c r="AP452" s="2" t="inlineStr">
        <is>
          <t/>
        </is>
      </c>
      <c r="AQ452" t="inlineStr">
        <is>
          <t>entreprise ou organisme public qui s'est engagé à atteindre certains 
objectifs dans le cadre d'un accord volontaire ou au titre d'un 
instrument national de réglementation</t>
        </is>
      </c>
      <c r="AR452" s="2" t="inlineStr">
        <is>
          <t>páirtí rannpháirteach</t>
        </is>
      </c>
      <c r="AS452" s="2" t="inlineStr">
        <is>
          <t>3</t>
        </is>
      </c>
      <c r="AT452" s="2" t="inlineStr">
        <is>
          <t/>
        </is>
      </c>
      <c r="AU452" t="inlineStr">
        <is>
          <t>gníomhaíocht as a
 dtagann feabhsuithe éifeachtúlachta fuinnimh atá infhíoraithe, intomhaiste nó
 inmheasaithe agus a dhéantar mar thoradh ar ghníomhaíocht beartais</t>
        </is>
      </c>
      <c r="AV452" s="2" t="inlineStr">
        <is>
          <t>stranka sudionica</t>
        </is>
      </c>
      <c r="AW452" s="2" t="inlineStr">
        <is>
          <t>3</t>
        </is>
      </c>
      <c r="AX452" s="2" t="inlineStr">
        <is>
          <t/>
        </is>
      </c>
      <c r="AY452" t="inlineStr">
        <is>
          <t>poduzeće ili javno tijelo koje se obvezalo ostvariti određene ciljeve na temelju dobrovoljnog sporazuma ili je obuhvaćeno instrumentom nacionalne regulatorne politike</t>
        </is>
      </c>
      <c r="AZ452" s="2" t="inlineStr">
        <is>
          <t>részt vevő fél</t>
        </is>
      </c>
      <c r="BA452" s="2" t="inlineStr">
        <is>
          <t>3</t>
        </is>
      </c>
      <c r="BB452" s="2" t="inlineStr">
        <is>
          <t/>
        </is>
      </c>
      <c r="BC452" t="inlineStr">
        <is>
          <t>olyan vállalkozás vagy közintézmény, amely egy önkéntes megállapodás keretében vállalta bizonyos célkitűzések elérését, vagy amely nemzeti szabályozás hatálya alá tartozik</t>
        </is>
      </c>
      <c r="BD452" s="2" t="inlineStr">
        <is>
          <t>parte partecipante</t>
        </is>
      </c>
      <c r="BE452" s="2" t="inlineStr">
        <is>
          <t>3</t>
        </is>
      </c>
      <c r="BF452" s="2" t="inlineStr">
        <is>
          <t/>
        </is>
      </c>
      <c r="BG452" t="inlineStr">
        <is>
          <t>impresa od organismo pubblico che ha assunto l'impegno di raggiungere determinati obiettivi nell'ambito di un accordo volontario o è disciplinato da uno strumento politico normativo nazionale</t>
        </is>
      </c>
      <c r="BH452" s="2" t="inlineStr">
        <is>
          <t>dalyvaujančioji šalis</t>
        </is>
      </c>
      <c r="BI452" s="2" t="inlineStr">
        <is>
          <t>3</t>
        </is>
      </c>
      <c r="BJ452" s="2" t="inlineStr">
        <is>
          <t/>
        </is>
      </c>
      <c r="BK452" t="inlineStr">
        <is>
          <t>įmonė arba viešoji organizacija, kuri yra įsipareigojusi pagal savanorišką susitarimą pasiekti tam tikrus tikslus arba kuriai taikoma nacionalinė reguliavimo politikos priemonė</t>
        </is>
      </c>
      <c r="BL452" s="2" t="inlineStr">
        <is>
          <t>iesaistītā puse</t>
        </is>
      </c>
      <c r="BM452" s="2" t="inlineStr">
        <is>
          <t>3</t>
        </is>
      </c>
      <c r="BN452" s="2" t="inlineStr">
        <is>
          <t/>
        </is>
      </c>
      <c r="BO452" t="inlineStr">
        <is>
          <t>uzņēmums vai publiska struktūra, kas, balstoties uz brīvprātīgu 
vienošanos, ir apņēmusies sasniegt konkrētus mērķus vai uz kuru attiecas
 valsts regulatīvs politikas instruments</t>
        </is>
      </c>
      <c r="BP452" s="2" t="inlineStr">
        <is>
          <t>parti parteċipanti</t>
        </is>
      </c>
      <c r="BQ452" s="2" t="inlineStr">
        <is>
          <t>3</t>
        </is>
      </c>
      <c r="BR452" s="2" t="inlineStr">
        <is>
          <t/>
        </is>
      </c>
      <c r="BS452" t="inlineStr">
        <is>
          <t>intrapriża jew korp pubbliku li impenja ruħu li jilħaq ċerti għanijiet taħt ftehim volontarju, jew li huwa kopert minn strument regolatorju ta' politika nazzjonali</t>
        </is>
      </c>
      <c r="BT452" s="2" t="inlineStr">
        <is>
          <t>deelnemende partij</t>
        </is>
      </c>
      <c r="BU452" s="2" t="inlineStr">
        <is>
          <t>3</t>
        </is>
      </c>
      <c r="BV452" s="2" t="inlineStr">
        <is>
          <t/>
        </is>
      </c>
      <c r="BW452" t="inlineStr">
        <is>
          <t>onderneming of overheidsinstantie die zich ertoe heeft verbonden bepaalde doelstellingen te bereiken in het kader van een vrijwillige overeenkomst, of die onder een beleidsinstrument van nationale regelgeving valt</t>
        </is>
      </c>
      <c r="BX452" s="2" t="inlineStr">
        <is>
          <t>strona uczestnicząca</t>
        </is>
      </c>
      <c r="BY452" s="2" t="inlineStr">
        <is>
          <t>3</t>
        </is>
      </c>
      <c r="BZ452" s="2" t="inlineStr">
        <is>
          <t/>
        </is>
      </c>
      <c r="CA452" t="inlineStr">
        <is>
          <t>Przedsiębiorstwo lub instytucja publiczna, które zobowiązało się lub która zobowiązała się do osiągnięcia pewnych celów w ramach dobrowolnej umowy lub jest objęte(-a) krajowym instrumentem polityki regulacyjnej.</t>
        </is>
      </c>
      <c r="CB452" s="2" t="inlineStr">
        <is>
          <t>parte interveniente</t>
        </is>
      </c>
      <c r="CC452" s="2" t="inlineStr">
        <is>
          <t>3</t>
        </is>
      </c>
      <c r="CD452" s="2" t="inlineStr">
        <is>
          <t/>
        </is>
      </c>
      <c r="CE452" t="inlineStr">
        <is>
          <t>Empresa ou um organismo público que se comprometeram a atingir determinados objetivos no quadro de um acordo voluntário, ou que estejam abrangidos por um instrumento nacional de regulamentação.</t>
        </is>
      </c>
      <c r="CF452" s="2" t="inlineStr">
        <is>
          <t>parte participantă</t>
        </is>
      </c>
      <c r="CG452" s="2" t="inlineStr">
        <is>
          <t>3</t>
        </is>
      </c>
      <c r="CH452" s="2" t="inlineStr">
        <is>
          <t/>
        </is>
      </c>
      <c r="CI452" t="inlineStr">
        <is>
          <t>întreprindere sau organism public care s-a angajat să atingă anumite 
obiective în cadrul unui acord voluntar sau căruia i se aplică un 
instrument național de politică de reglementare</t>
        </is>
      </c>
      <c r="CJ452" s="2" t="inlineStr">
        <is>
          <t>zúčastňujúci sa subjekt</t>
        </is>
      </c>
      <c r="CK452" s="2" t="inlineStr">
        <is>
          <t>3</t>
        </is>
      </c>
      <c r="CL452" s="2" t="inlineStr">
        <is>
          <t/>
        </is>
      </c>
      <c r="CM452" t="inlineStr">
        <is>
          <t>podnik alebo verejný subjekt, ktorý sa zaviazal dosiahnuť určité ciele v rámci dobrovoľnej dohody alebo na ktorý sa vzťahuje vnútroštátny nástroj regulačnej politiky</t>
        </is>
      </c>
      <c r="CN452" s="2" t="inlineStr">
        <is>
          <t>udeležena stran</t>
        </is>
      </c>
      <c r="CO452" s="2" t="inlineStr">
        <is>
          <t>3</t>
        </is>
      </c>
      <c r="CP452" s="2" t="inlineStr">
        <is>
          <t/>
        </is>
      </c>
      <c r="CQ452" t="inlineStr">
        <is>
          <t>podjetje ali javni organ, ki se je s prostovoljnim sporazumom zavezal, da bo dosegel nekatere cilje, ali ki je zajet v instrumentu nacionalne regulativne politike</t>
        </is>
      </c>
      <c r="CR452" s="2" t="inlineStr">
        <is>
          <t>deltagande part</t>
        </is>
      </c>
      <c r="CS452" s="2" t="inlineStr">
        <is>
          <t>3</t>
        </is>
      </c>
      <c r="CT452" s="2" t="inlineStr">
        <is>
          <t/>
        </is>
      </c>
      <c r="CU452" t="inlineStr">
        <is>
          <t>företag eller offentligt organ, som inom ramen för ett frivilligt avtal har förbundit sig att uppfylla vissa mål eller som omfattas av ett nationellt, reglerat styrmedel.</t>
        </is>
      </c>
    </row>
    <row r="453">
      <c r="A453" s="1" t="str">
        <f>HYPERLINK("https://iate.europa.eu/entry/result/3547519/all", "3547519")</f>
        <v>3547519</v>
      </c>
      <c r="B453" t="inlineStr">
        <is>
          <t>ENERGY;ENVIRONMENT</t>
        </is>
      </c>
      <c r="C453" t="inlineStr">
        <is>
          <t>ENERGY|energy policy;ENVIRONMENT|environmental policy|climate change policy|adaptation to climate change</t>
        </is>
      </c>
      <c r="D453" s="2" t="inlineStr">
        <is>
          <t>изпълняваща страна</t>
        </is>
      </c>
      <c r="E453" s="2" t="inlineStr">
        <is>
          <t>3</t>
        </is>
      </c>
      <c r="F453" s="2" t="inlineStr">
        <is>
          <t/>
        </is>
      </c>
      <c r="G453" t="inlineStr">
        <is>
          <t>правно образувание с правомощия, предоставени от правителствен или друг публичен орган, да разработва, управлява или оперира схема за финансиране от името на държавен или друг публичен орган</t>
        </is>
      </c>
      <c r="H453" s="2" t="inlineStr">
        <is>
          <t>pověřená strana</t>
        </is>
      </c>
      <c r="I453" s="2" t="inlineStr">
        <is>
          <t>3</t>
        </is>
      </c>
      <c r="J453" s="2" t="inlineStr">
        <is>
          <t/>
        </is>
      </c>
      <c r="K453" t="inlineStr">
        <is>
          <t>právnická osoba pověřená vládou nebo jiným veřejným subjektem 
vytvořením, řízením nebo provozem finančního systému jménem vlády nebo 
jiného veřejného subjektu</t>
        </is>
      </c>
      <c r="L453" s="2" t="inlineStr">
        <is>
          <t>bemyndiget part</t>
        </is>
      </c>
      <c r="M453" s="2" t="inlineStr">
        <is>
          <t>3</t>
        </is>
      </c>
      <c r="N453" s="2" t="inlineStr">
        <is>
          <t/>
        </is>
      </c>
      <c r="O453" t="inlineStr">
        <is>
          <t>juridisk person, der er tillagt delegerede beføjelser af en regering eller
et andet offentligt organ til at udvikle, forvalte eller anvende en
finansieringsordning på vegne af regeringen eller et andet offentligt organ</t>
        </is>
      </c>
      <c r="P453" s="2" t="inlineStr">
        <is>
          <t>beauftragte Partei</t>
        </is>
      </c>
      <c r="Q453" s="2" t="inlineStr">
        <is>
          <t>3</t>
        </is>
      </c>
      <c r="R453" s="2" t="inlineStr">
        <is>
          <t/>
        </is>
      </c>
      <c r="S453" t="inlineStr">
        <is>
          <t>juristische Person, der vom Staat oder einer anderen öffentlichen Einrichtung die Befugnis übertragen wurde, im Auftrag der Regierung oder einer anderen öffentlichen Einrichtung eine Finanzierungsregelung auszuarbeiten, zu verwalten und umzusetzen</t>
        </is>
      </c>
      <c r="T453" s="2" t="inlineStr">
        <is>
          <t>εξουσιοδοτηθέν μέρος</t>
        </is>
      </c>
      <c r="U453" s="2" t="inlineStr">
        <is>
          <t>3</t>
        </is>
      </c>
      <c r="V453" s="2" t="inlineStr">
        <is>
          <t/>
        </is>
      </c>
      <c r="W453" t="inlineStr">
        <is>
          <t>νομικό πρόσωπο στο οποίο έχει ανατεθεί από κυβέρνηση ή από άλλο δημόσιο φορέα εξουσία ανάπτυξης, διαχείρισης ή λειτουργίας ενός χρηματοδοτικού προγράμματος εξ ονόματος της κυβέρνησης ή του άλλου δημόσιου φορέα</t>
        </is>
      </c>
      <c r="X453" s="2" t="inlineStr">
        <is>
          <t>entrusted party</t>
        </is>
      </c>
      <c r="Y453" s="2" t="inlineStr">
        <is>
          <t>3</t>
        </is>
      </c>
      <c r="Z453" s="2" t="inlineStr">
        <is>
          <t/>
        </is>
      </c>
      <c r="AA453" t="inlineStr">
        <is>
          <t>legal entity with delegated power from a government or other public body to develop, manage or operate a financing scheme on behalf of the government or other public body</t>
        </is>
      </c>
      <c r="AB453" s="2" t="inlineStr">
        <is>
          <t>parte encargada</t>
        </is>
      </c>
      <c r="AC453" s="2" t="inlineStr">
        <is>
          <t>3</t>
        </is>
      </c>
      <c r="AD453" s="2" t="inlineStr">
        <is>
          <t/>
        </is>
      </c>
      <c r="AE453" t="inlineStr">
        <is>
          <t>Entidad jurídica con competencias delegadas por 
una institución u otro organismo de carácter público para concebir, 
gestionar o aplicar un sistema de financiación en nombre de la 
Administración o de otro organismo público.</t>
        </is>
      </c>
      <c r="AF453" s="2" t="inlineStr">
        <is>
          <t>volitatud isik</t>
        </is>
      </c>
      <c r="AG453" s="2" t="inlineStr">
        <is>
          <t>3</t>
        </is>
      </c>
      <c r="AH453" s="2" t="inlineStr">
        <is>
          <t/>
        </is>
      </c>
      <c r="AI453" t="inlineStr">
        <is>
          <t>juriidiline isik, kellele valitsus või muu avaliku sektori asutus on delegeerinud volitused arendada, juhtida või hallata rahastamiskava valitsuse või muu avaliku sektori asutuse nimel</t>
        </is>
      </c>
      <c r="AJ453" s="2" t="inlineStr">
        <is>
          <t>toimeksi saanut osapuoli</t>
        </is>
      </c>
      <c r="AK453" s="2" t="inlineStr">
        <is>
          <t>3</t>
        </is>
      </c>
      <c r="AL453" s="2" t="inlineStr">
        <is>
          <t/>
        </is>
      </c>
      <c r="AM453" t="inlineStr">
        <is>
          <t>oikeussubjekti, jolle hallitus tai muu julkinen elin on siirtänyt 
toimivallan kehittää, hallinnoida tai käyttää rahoitusjärjestelmää 
hallituksen tai muun julkisen elimen puolesta</t>
        </is>
      </c>
      <c r="AN453" s="2" t="inlineStr">
        <is>
          <t>partie délégataire</t>
        </is>
      </c>
      <c r="AO453" s="2" t="inlineStr">
        <is>
          <t>3</t>
        </is>
      </c>
      <c r="AP453" s="2" t="inlineStr">
        <is>
          <t/>
        </is>
      </c>
      <c r="AQ453" t="inlineStr">
        <is>
          <t>entité juridique exerçant des pouvoirs délégués par un gouvernement ou 
un autre organisme public en vue de mettre au point, de gérer ou 
d'exploiter un mécanisme de financement pour le compte dudit 
gouvernement ou organisme public</t>
        </is>
      </c>
      <c r="AR453" s="2" t="inlineStr">
        <is>
          <t>páirtí iontaoibhe</t>
        </is>
      </c>
      <c r="AS453" s="2" t="inlineStr">
        <is>
          <t>3</t>
        </is>
      </c>
      <c r="AT453" s="2" t="inlineStr">
        <is>
          <t/>
        </is>
      </c>
      <c r="AU453" t="inlineStr">
        <is>
          <t>eintiteas dlíthiúil
 a bhfuil cumhacht tarmligthe aige ó rialtas nó ó chomhlacht poiblí eile chun
 scéim maoinithe a fhorbairt, a bhainistiú nó a oibriú thar ceann an rialtais
 nó thar ceann comhlachta phoiblí eile</t>
        </is>
      </c>
      <c r="AV453" s="2" t="inlineStr">
        <is>
          <t>ovlaštena stranka</t>
        </is>
      </c>
      <c r="AW453" s="2" t="inlineStr">
        <is>
          <t>3</t>
        </is>
      </c>
      <c r="AX453" s="2" t="inlineStr">
        <is>
          <t/>
        </is>
      </c>
      <c r="AY453" t="inlineStr">
        <is>
          <t>pravni subjekt na koji je vlada ili drugo javno tijelo prenijelo ovlasti za razvoj financijskog plana, njegovo upravljanje ili rad u ime vlade ili drugog javnog tijela</t>
        </is>
      </c>
      <c r="AZ453" s="2" t="inlineStr">
        <is>
          <t>megbízott fél</t>
        </is>
      </c>
      <c r="BA453" s="2" t="inlineStr">
        <is>
          <t>3</t>
        </is>
      </c>
      <c r="BB453" s="2" t="inlineStr">
        <is>
          <t/>
        </is>
      </c>
      <c r="BC453" t="inlineStr">
        <is>
          <t>&lt;div&gt;&lt;div&gt;&lt;div&gt;&lt;div&gt;&lt;div&gt;&lt;div&gt;olyan jogi személy, amely a kormánytól vagy más közintézménytől felhatalmazást kapott arra, hogy a kormány vagy más közintézmény nevében dolgozzon ki, kezeljen vagy működtessen egy finanszírozási rendszert&lt;/div&gt;&lt;/div&gt;&lt;/div&gt;&lt;/div&gt;&lt;/div&gt;&lt;/div&gt;</t>
        </is>
      </c>
      <c r="BD453" s="2" t="inlineStr">
        <is>
          <t>parte incaricata</t>
        </is>
      </c>
      <c r="BE453" s="2" t="inlineStr">
        <is>
          <t>3</t>
        </is>
      </c>
      <c r="BF453" s="2" t="inlineStr">
        <is>
          <t/>
        </is>
      </c>
      <c r="BG453" t="inlineStr">
        <is>
          <t>entità giuridica alla quale un governo o altro organismo pubblico hanno delegato il potere di elaborare, amministrare o gestire un regime di finanziamento a nome di detto governo o altro organismo pubblico</t>
        </is>
      </c>
      <c r="BH453" s="2" t="inlineStr">
        <is>
          <t>įgaliotoji šalis</t>
        </is>
      </c>
      <c r="BI453" s="2" t="inlineStr">
        <is>
          <t>3</t>
        </is>
      </c>
      <c r="BJ453" s="2" t="inlineStr">
        <is>
          <t/>
        </is>
      </c>
      <c r="BK453" t="inlineStr">
        <is>
          <t>juridinis asmuo, kuriam vyriausybė ar kita viešoji organizacija suteikė įgaliojimus vyriausybės ar kitos viešosios organizacijos vardu kurti, valdyti ar taikyti finansavimo sistemą</t>
        </is>
      </c>
      <c r="BL453" s="2" t="inlineStr">
        <is>
          <t>pilnvarotā puse</t>
        </is>
      </c>
      <c r="BM453" s="2" t="inlineStr">
        <is>
          <t>3</t>
        </is>
      </c>
      <c r="BN453" s="2" t="inlineStr">
        <is>
          <t/>
        </is>
      </c>
      <c r="BO453" t="inlineStr">
        <is>
          <t>juridiska persona, kurai valdība vai cita publiska struktūra ir 
deleģējusi pilnvaras valdības vai citas publiskas struktūras vārdā 
izstrādāt, pārvaldīt vai uzturēt finanšu shēmu</t>
        </is>
      </c>
      <c r="BP453" s="2" t="inlineStr">
        <is>
          <t>parti inkarigata</t>
        </is>
      </c>
      <c r="BQ453" s="2" t="inlineStr">
        <is>
          <t>3</t>
        </is>
      </c>
      <c r="BR453" s="2" t="inlineStr">
        <is>
          <t/>
        </is>
      </c>
      <c r="BS453" t="inlineStr">
        <is>
          <t>entità ġuridika b'setgħa delegata minn gvern jew korp pubbliku ieħor biex tiżviluppa, timmaniġġja jew topera skema ta' finanzjament f'isem il-gvern jew entità pubblika oħra</t>
        </is>
      </c>
      <c r="BT453" s="2" t="inlineStr">
        <is>
          <t>met de uitvoering belaste partij</t>
        </is>
      </c>
      <c r="BU453" s="2" t="inlineStr">
        <is>
          <t>3</t>
        </is>
      </c>
      <c r="BV453" s="2" t="inlineStr">
        <is>
          <t/>
        </is>
      </c>
      <c r="BW453" t="inlineStr">
        <is>
          <t>"juridische entiteit met de door een overheid of een andere overheidsinstantie gedelegeerde bevoegdheid om een financieringsregeling te ontwikkelen, te beheren of uit te voeren namens de overheid of een andere overheidsinstantie"</t>
        </is>
      </c>
      <c r="BX453" s="2" t="inlineStr">
        <is>
          <t>strona uprawniona</t>
        </is>
      </c>
      <c r="BY453" s="2" t="inlineStr">
        <is>
          <t>3</t>
        </is>
      </c>
      <c r="BZ453" s="2" t="inlineStr">
        <is>
          <t/>
        </is>
      </c>
      <c r="CA453" t="inlineStr">
        <is>
          <t>Podmiot prawny, któremu rząd lub inna instytucja publiczna przekazały uprawnienia do opracowywania, prowadzenia lub realizowania planu finansowego w imieniu tego rządu lub tej instytucji publicznej.</t>
        </is>
      </c>
      <c r="CB453" s="2" t="inlineStr">
        <is>
          <t>parte executante</t>
        </is>
      </c>
      <c r="CC453" s="2" t="inlineStr">
        <is>
          <t>3</t>
        </is>
      </c>
      <c r="CD453" s="2" t="inlineStr">
        <is>
          <t/>
        </is>
      </c>
      <c r="CE453" t="inlineStr">
        <is>
          <t>Entidade jurídica que exerce poderes delegados por um governo ou por outro organismo público para desenvolver, gerir ou explorar em seu nome um mecanismo de financiamento.</t>
        </is>
      </c>
      <c r="CF453" s="2" t="inlineStr">
        <is>
          <t>parte mandatată</t>
        </is>
      </c>
      <c r="CG453" s="2" t="inlineStr">
        <is>
          <t>3</t>
        </is>
      </c>
      <c r="CH453" s="2" t="inlineStr">
        <is>
          <t/>
        </is>
      </c>
      <c r="CI453" t="inlineStr">
        <is>
          <t>entitate
 juridică căreia i-au fost delegate competențe de către administrația 
publică sau de un alt organism public pentru a dezvolta, gestiona sau 
exploata un sistem de finanțare în numele administrației publice sau al 
altui organism public</t>
        </is>
      </c>
      <c r="CJ453" s="2" t="inlineStr">
        <is>
          <t>poverený subjekt</t>
        </is>
      </c>
      <c r="CK453" s="2" t="inlineStr">
        <is>
          <t>3</t>
        </is>
      </c>
      <c r="CL453" s="2" t="inlineStr">
        <is>
          <t/>
        </is>
      </c>
      <c r="CM453" t="inlineStr">
        <is>
          <t>právnická osoba, na ktorú vláda alebo iný verejný subjekt delegovali právomoc vypracovať, riadiť alebo prevádzkovať finančnú schému v ich mene</t>
        </is>
      </c>
      <c r="CN453" s="2" t="inlineStr">
        <is>
          <t>pooblaščena stran</t>
        </is>
      </c>
      <c r="CO453" s="2" t="inlineStr">
        <is>
          <t>3</t>
        </is>
      </c>
      <c r="CP453" s="2" t="inlineStr">
        <is>
          <t/>
        </is>
      </c>
      <c r="CQ453" t="inlineStr">
        <is>
          <t>pravni subjekt, ki ga vlada ali drug javni organ pooblasti, da pripravi, upravlja ali vodi program financiranja v imenu vlade ali drugega javnega organa</t>
        </is>
      </c>
      <c r="CR453" s="2" t="inlineStr">
        <is>
          <t>bemyndigad part</t>
        </is>
      </c>
      <c r="CS453" s="2" t="inlineStr">
        <is>
          <t>3</t>
        </is>
      </c>
      <c r="CT453" s="2" t="inlineStr">
        <is>
          <t/>
        </is>
      </c>
      <c r="CU453" t="inlineStr">
        <is>
          <t>juridisk person till vilken en statlig myndighet eller ett annat offentligt organ har delegerat befogenheten att utarbeta, förvalta eller hantera ett finansieringssystem för en statlig myndighets eller ett offentligt organs räkning</t>
        </is>
      </c>
    </row>
    <row r="454">
      <c r="A454" s="1" t="str">
        <f>HYPERLINK("https://iate.europa.eu/entry/result/2246100/all", "2246100")</f>
        <v>2246100</v>
      </c>
      <c r="B454" t="inlineStr">
        <is>
          <t>ENERGY</t>
        </is>
      </c>
      <c r="C454" t="inlineStr">
        <is>
          <t>ENERGY|energy policy|energy policy|energy distribution</t>
        </is>
      </c>
      <c r="D454" s="2" t="inlineStr">
        <is>
          <t>предприятие за продажба на енергия на дребно</t>
        </is>
      </c>
      <c r="E454" s="2" t="inlineStr">
        <is>
          <t>3</t>
        </is>
      </c>
      <c r="F454" s="2" t="inlineStr">
        <is>
          <t/>
        </is>
      </c>
      <c r="G454" t="inlineStr">
        <is>
          <t>физическо или юридическо лице, което продава енергия на крайни клиенти</t>
        </is>
      </c>
      <c r="H454" s="2" t="inlineStr">
        <is>
          <t>maloobchodní prodejce energie</t>
        </is>
      </c>
      <c r="I454" s="2" t="inlineStr">
        <is>
          <t>3</t>
        </is>
      </c>
      <c r="J454" s="2" t="inlineStr">
        <is>
          <t/>
        </is>
      </c>
      <c r="K454" t="inlineStr">
        <is>
          <t>fyzická nebo právnická osoba, která se zabývá prodejem energie konečným zákazníkům</t>
        </is>
      </c>
      <c r="L454" s="2" t="inlineStr">
        <is>
          <t>energileverandør i detailleddet</t>
        </is>
      </c>
      <c r="M454" s="2" t="inlineStr">
        <is>
          <t>3</t>
        </is>
      </c>
      <c r="N454" s="2" t="inlineStr">
        <is>
          <t/>
        </is>
      </c>
      <c r="O454" t="inlineStr">
        <is>
          <t>fysisk eller juridisk person, der sælger energi til &lt;a href="https://iate.europa.eu/entry/result/151519/da" target="_blank"&gt;slutkunder&lt;/a&gt;</t>
        </is>
      </c>
      <c r="P454" s="2" t="inlineStr">
        <is>
          <t>Energieeinzelhandelsunternehmen</t>
        </is>
      </c>
      <c r="Q454" s="2" t="inlineStr">
        <is>
          <t>3</t>
        </is>
      </c>
      <c r="R454" s="2" t="inlineStr">
        <is>
          <t/>
        </is>
      </c>
      <c r="S454" t="inlineStr">
        <is>
          <t>natürliche oder juristische Person, die Energie an &lt;a href="https://iate.europa.eu/entry/result/151519/all" target="_blank"&gt;Endkunden&lt;/a&gt; verkauft</t>
        </is>
      </c>
      <c r="T454" s="2" t="inlineStr">
        <is>
          <t>εταιρεία λιανικής πώλησης ενέργειας</t>
        </is>
      </c>
      <c r="U454" s="2" t="inlineStr">
        <is>
          <t>3</t>
        </is>
      </c>
      <c r="V454" s="2" t="inlineStr">
        <is>
          <t/>
        </is>
      </c>
      <c r="W454" t="inlineStr">
        <is>
          <t>φυσικό ή νομικό πρόσωπο που πωλεί ενέργεια σε &lt;a href="https://iate.europa.eu/entry/result/151519/en-el" target="_blank"&gt;τελικούς πελάτες&lt;/a&gt;</t>
        </is>
      </c>
      <c r="X454" s="2" t="inlineStr">
        <is>
          <t>retail energy sales company</t>
        </is>
      </c>
      <c r="Y454" s="2" t="inlineStr">
        <is>
          <t>3</t>
        </is>
      </c>
      <c r="Z454" s="2" t="inlineStr">
        <is>
          <t/>
        </is>
      </c>
      <c r="AA454" t="inlineStr">
        <is>
          <t>natural or legal person who sells energy to &lt;a href="https://iate.europa.eu/entry/result/151519" target="_blank"&gt;final customers&lt;/a&gt;</t>
        </is>
      </c>
      <c r="AB454" s="2" t="inlineStr">
        <is>
          <t>empresa minorista de venta de energía</t>
        </is>
      </c>
      <c r="AC454" s="2" t="inlineStr">
        <is>
          <t>3</t>
        </is>
      </c>
      <c r="AD454" s="2" t="inlineStr">
        <is>
          <t/>
        </is>
      </c>
      <c r="AE454" t="inlineStr">
        <is>
          <t>Toda persona física o jurídica que vende energía al &lt;a href="https://iate.europa.eu/entry/result/151519/es" target="_blank"&gt;cliente final&lt;/a&gt;.</t>
        </is>
      </c>
      <c r="AF454" s="2" t="inlineStr">
        <is>
          <t>energia jaemüügi ettevõtja</t>
        </is>
      </c>
      <c r="AG454" s="2" t="inlineStr">
        <is>
          <t>3</t>
        </is>
      </c>
      <c r="AH454" s="2" t="inlineStr">
        <is>
          <t/>
        </is>
      </c>
      <c r="AI454" t="inlineStr">
        <is>
          <t>füüsiline või juriidiline isik, kes tegeleb energia müügiga &lt;i&gt;lõpptarbijatele &lt;/i&gt;&lt;a href="/entry/result/151519/all" id="ENTRY_TO_ENTRY_CONVERTER" target="_blank"&gt;IATE:151519&lt;/a&gt;</t>
        </is>
      </c>
      <c r="AJ454" s="2" t="inlineStr">
        <is>
          <t>energian vähittäismyyntiyritys</t>
        </is>
      </c>
      <c r="AK454" s="2" t="inlineStr">
        <is>
          <t>3</t>
        </is>
      </c>
      <c r="AL454" s="2" t="inlineStr">
        <is>
          <t/>
        </is>
      </c>
      <c r="AM454" t="inlineStr">
        <is>
          <t>luonnollinen henkilö tai oikeushenkilö, joka myy energiaa &lt;a href="https://iate.europa.eu/entry/result/151519/fi" target="_blank"&gt;loppuasiakkaille&lt;time datetime="3.11.2021"&gt; (3.11.2021)&lt;/time&gt;&lt;/a&gt;</t>
        </is>
      </c>
      <c r="AN454" s="2" t="inlineStr">
        <is>
          <t>entreprise de vente d'énergie au détail</t>
        </is>
      </c>
      <c r="AO454" s="2" t="inlineStr">
        <is>
          <t>3</t>
        </is>
      </c>
      <c r="AP454" s="2" t="inlineStr">
        <is>
          <t/>
        </is>
      </c>
      <c r="AQ454" t="inlineStr">
        <is>
          <t>personne physique ou morale qui vend de l'énergie aux clients finals</t>
        </is>
      </c>
      <c r="AR454" s="2" t="inlineStr">
        <is>
          <t>cuideachta díolacháin fuinnimh miondíola</t>
        </is>
      </c>
      <c r="AS454" s="2" t="inlineStr">
        <is>
          <t>3</t>
        </is>
      </c>
      <c r="AT454" s="2" t="inlineStr">
        <is>
          <t/>
        </is>
      </c>
      <c r="AU454" t="inlineStr">
        <is>
          <t>duine nádúrtha nó dlítheanach a dhíolann fuinneamh le custaiméirí deiridh</t>
        </is>
      </c>
      <c r="AV454" s="2" t="inlineStr">
        <is>
          <t>poduzeće za maloprodaju energije</t>
        </is>
      </c>
      <c r="AW454" s="2" t="inlineStr">
        <is>
          <t>3</t>
        </is>
      </c>
      <c r="AX454" s="2" t="inlineStr">
        <is>
          <t/>
        </is>
      </c>
      <c r="AY454" t="inlineStr">
        <is>
          <t>fizička ili pravna osoba koja prodaje energiju krajnjim kupcima</t>
        </is>
      </c>
      <c r="AZ454" s="2" t="inlineStr">
        <is>
          <t>kiskereskedelmienergia-értékesítő vállalkozás</t>
        </is>
      </c>
      <c r="BA454" s="2" t="inlineStr">
        <is>
          <t>3</t>
        </is>
      </c>
      <c r="BB454" s="2" t="inlineStr">
        <is>
          <t/>
        </is>
      </c>
      <c r="BC454" t="inlineStr">
        <is>
          <t>&lt;div&gt;&lt;div&gt;&lt;div&gt;&lt;div&gt;&lt;div&gt;&lt;div&gt;az a természetes vagy jogi személy, aki energiát ad el a végső felhasználók számára&lt;/div&gt;&lt;/div&gt;&lt;/div&gt;&lt;/div&gt;&lt;/div&gt;&lt;/div&gt;</t>
        </is>
      </c>
      <c r="BD454" s="2" t="inlineStr">
        <is>
          <t>società di vendita di energia al dettaglio</t>
        </is>
      </c>
      <c r="BE454" s="2" t="inlineStr">
        <is>
          <t>3</t>
        </is>
      </c>
      <c r="BF454" s="2" t="inlineStr">
        <is>
          <t/>
        </is>
      </c>
      <c r="BG454" t="inlineStr">
        <is>
          <t>persona fisica o giuridica che vende energia a &lt;a href="https://iate.europa.eu/entry/result/151519/en-it" target="_blank"&gt;clienti finali&lt;/a&gt;</t>
        </is>
      </c>
      <c r="BH454" s="2" t="inlineStr">
        <is>
          <t>mažmeninės prekybos energija įmonė</t>
        </is>
      </c>
      <c r="BI454" s="2" t="inlineStr">
        <is>
          <t>3</t>
        </is>
      </c>
      <c r="BJ454" s="2" t="inlineStr">
        <is>
          <t/>
        </is>
      </c>
      <c r="BK454" t="inlineStr">
        <is>
          <t>fizinis arba juridinis asmuo, kuris parduoda energiją galutiniams vartotojams</t>
        </is>
      </c>
      <c r="BL454" s="2" t="inlineStr">
        <is>
          <t>enerģijas mazumtirdzniecības uzņēmums</t>
        </is>
      </c>
      <c r="BM454" s="2" t="inlineStr">
        <is>
          <t>3</t>
        </is>
      </c>
      <c r="BN454" s="2" t="inlineStr">
        <is>
          <t/>
        </is>
      </c>
      <c r="BO454" t="inlineStr">
        <is>
          <t>fiziska vai juridiska persona, kas pārdod enerģiju galalietotājiem</t>
        </is>
      </c>
      <c r="BP454" s="2" t="inlineStr">
        <is>
          <t>kumpanija li tbigħ l-enerġija bl-imnut</t>
        </is>
      </c>
      <c r="BQ454" s="2" t="inlineStr">
        <is>
          <t>3</t>
        </is>
      </c>
      <c r="BR454" s="2" t="inlineStr">
        <is>
          <t/>
        </is>
      </c>
      <c r="BS454" t="inlineStr">
        <is>
          <t>persuna fiżika jew ġuridika li tbigħ l-enerġija lill-klijenti aħħarin</t>
        </is>
      </c>
      <c r="BT454" s="2" t="inlineStr">
        <is>
          <t>detailhandelaar in energie</t>
        </is>
      </c>
      <c r="BU454" s="2" t="inlineStr">
        <is>
          <t>3</t>
        </is>
      </c>
      <c r="BV454" s="2" t="inlineStr">
        <is>
          <t/>
        </is>
      </c>
      <c r="BW454" t="inlineStr">
        <is>
          <t>"natuurlijk persoon of rechtspersoon die energie aan eindafnemers verkoopt"</t>
        </is>
      </c>
      <c r="BX454" s="2" t="inlineStr">
        <is>
          <t>przedsiębiorstwo prowadzące detaliczną sprzedaż energii</t>
        </is>
      </c>
      <c r="BY454" s="2" t="inlineStr">
        <is>
          <t>3</t>
        </is>
      </c>
      <c r="BZ454" s="2" t="inlineStr">
        <is>
          <t/>
        </is>
      </c>
      <c r="CA454" t="inlineStr">
        <is>
          <t>Osoba fizyczna lub prawna sprzedająca energię odbiorcom końcowym</t>
        </is>
      </c>
      <c r="CB454" s="2" t="inlineStr">
        <is>
          <t>empresa de venda de energia a retalho</t>
        </is>
      </c>
      <c r="CC454" s="2" t="inlineStr">
        <is>
          <t>3</t>
        </is>
      </c>
      <c r="CD454" s="2" t="inlineStr">
        <is>
          <t/>
        </is>
      </c>
      <c r="CE454" t="inlineStr">
        <is>
          <t>Pessoa singular ou coletiva que vende energia aos consumidores finais.</t>
        </is>
      </c>
      <c r="CF454" s="2" t="inlineStr">
        <is>
          <t>societate de vânzare cu amănuntul a energiei</t>
        </is>
      </c>
      <c r="CG454" s="2" t="inlineStr">
        <is>
          <t>3</t>
        </is>
      </c>
      <c r="CH454" s="2" t="inlineStr">
        <is>
          <t/>
        </is>
      </c>
      <c r="CI454" t="inlineStr">
        <is>
          <t>persoană fizică şi juridică care vinde energie consumatorilor finali</t>
        </is>
      </c>
      <c r="CJ454" s="2" t="inlineStr">
        <is>
          <t>maloobchodná energetická spoločnosť</t>
        </is>
      </c>
      <c r="CK454" s="2" t="inlineStr">
        <is>
          <t>3</t>
        </is>
      </c>
      <c r="CL454" s="2" t="inlineStr">
        <is>
          <t/>
        </is>
      </c>
      <c r="CM454" t="inlineStr">
        <is>
          <t>fyzická alebo právnická osoba, ktorá predáva
 energiu &lt;a href="https://iate.europa.eu/entry/slideshow/1636653104198/151519/sk" target="_blank"&gt;koncovým odberateľom&lt;/a&gt;</t>
        </is>
      </c>
      <c r="CN454" s="2" t="inlineStr">
        <is>
          <t>podjetje za maloprodajo energije</t>
        </is>
      </c>
      <c r="CO454" s="2" t="inlineStr">
        <is>
          <t>3</t>
        </is>
      </c>
      <c r="CP454" s="2" t="inlineStr">
        <is>
          <t/>
        </is>
      </c>
      <c r="CQ454" t="inlineStr">
        <is>
          <t>fizična ali pravna oseba, ki prodaja energijo končnim odjemalcem</t>
        </is>
      </c>
      <c r="CR454" s="2" t="inlineStr">
        <is>
          <t>företag som säljer energi i detaljistledet</t>
        </is>
      </c>
      <c r="CS454" s="2" t="inlineStr">
        <is>
          <t>3</t>
        </is>
      </c>
      <c r="CT454" s="2" t="inlineStr">
        <is>
          <t/>
        </is>
      </c>
      <c r="CU454" t="inlineStr">
        <is>
          <t>fysisk eller juridisk person som säljer energi till slutkunder</t>
        </is>
      </c>
    </row>
    <row r="455">
      <c r="A455" s="1" t="str">
        <f>HYPERLINK("https://iate.europa.eu/entry/result/2246098/all", "2246098")</f>
        <v>2246098</v>
      </c>
      <c r="B455" t="inlineStr">
        <is>
          <t>ENERGY</t>
        </is>
      </c>
      <c r="C455" t="inlineStr">
        <is>
          <t>ENERGY|energy policy|energy policy|energy distribution</t>
        </is>
      </c>
      <c r="D455" s="2" t="inlineStr">
        <is>
          <t>енергоразпределително предприятие</t>
        </is>
      </c>
      <c r="E455" s="2" t="inlineStr">
        <is>
          <t>3</t>
        </is>
      </c>
      <c r="F455" s="2" t="inlineStr">
        <is>
          <t/>
        </is>
      </c>
      <c r="G455" t="inlineStr">
        <is>
          <t>физическо или юридическо лице, включително оператор на разпределителна система, отговарящо за транспортирането на енергия с оглед тя да бъде доставена на крайни клиенти или до разпределителни станции, продаващи енергия на крайни клиенти</t>
        </is>
      </c>
      <c r="H455" s="2" t="inlineStr">
        <is>
          <t>distributor energie</t>
        </is>
      </c>
      <c r="I455" s="2" t="inlineStr">
        <is>
          <t>3</t>
        </is>
      </c>
      <c r="J455" s="2" t="inlineStr">
        <is>
          <t/>
        </is>
      </c>
      <c r="K455" t="inlineStr">
        <is>
          <t>fyzická nebo právnická osoba, včetně provozovatelů distribučního 
systému, jež odpovídá za přepravu energie s ohledem na její dodání 
konečným zákazníkům nebo distribučním místům, která energii konečným 
zákazníkům prodávají</t>
        </is>
      </c>
      <c r="L455" s="2" t="inlineStr">
        <is>
          <t>energidistributør</t>
        </is>
      </c>
      <c r="M455" s="2" t="inlineStr">
        <is>
          <t>3</t>
        </is>
      </c>
      <c r="N455" s="2" t="inlineStr">
        <is>
          <t/>
        </is>
      </c>
      <c r="O455" t="inlineStr">
        <is>
          <t>fysisk eller juridisk person, herunder en &lt;a href="https://iate.europa.eu/entry/result/927530/da" target="_blank"&gt;distributionssystemoperatør&lt;/a&gt;, der
er ansvarlig for transport af energi med henblik på levering til slutkunder
eller til distributionsstationer, der sælger energi til slutkunder</t>
        </is>
      </c>
      <c r="P455" s="2" t="inlineStr">
        <is>
          <t>Energieverteiler</t>
        </is>
      </c>
      <c r="Q455" s="2" t="inlineStr">
        <is>
          <t>3</t>
        </is>
      </c>
      <c r="R455" s="2" t="inlineStr">
        <is>
          <t/>
        </is>
      </c>
      <c r="S455" t="inlineStr">
        <is>
          <t>natürliche oder juristische Person, einschließlich eines &lt;a href="https://iate.europa.eu/entry/result/927530/all" target="_blank"&gt;Verteilernetzbetreibers&lt;/a&gt;, die für den Transport von Energie zur Abgabe an &lt;a href="https://iate.europa.eu/entry/result/151519/all" target="_blank"&gt;Endkunden&lt;/a&gt; oder an Verteilerstationen, die Energie an &lt;a href="https://iate.europa.eu/entry/result/151519/all" target="_blank"&gt;Endkunden&lt;/a&gt; verkaufen, verantwortlich ist</t>
        </is>
      </c>
      <c r="T455" s="2" t="inlineStr">
        <is>
          <t>διανομέας ενέργειας</t>
        </is>
      </c>
      <c r="U455" s="2" t="inlineStr">
        <is>
          <t>3</t>
        </is>
      </c>
      <c r="V455" s="2" t="inlineStr">
        <is>
          <t/>
        </is>
      </c>
      <c r="W455" t="inlineStr">
        <is>
          <t>φυσικό ή νομικό πρόσωπο, συμπεριλαμβανομένου του &lt;a href="https://iate.europa.eu/entry/result/927530/en-el" target="_blank"&gt;διαχειριστή συστήματος διανομής&lt;/a&gt;, που είναι υπεύθυνο για τη μεταφορά ενέργειας, με σκοπό να την παραδώσει στους τελικούς καταναλωτές ή σε σταθμούς διανομής που πωλούν ενέργεια στους τελικούς καταναλωτές</t>
        </is>
      </c>
      <c r="X455" s="2" t="inlineStr">
        <is>
          <t>energy distributor</t>
        </is>
      </c>
      <c r="Y455" s="2" t="inlineStr">
        <is>
          <t>3</t>
        </is>
      </c>
      <c r="Z455" s="2" t="inlineStr">
        <is>
          <t/>
        </is>
      </c>
      <c r="AA455" t="inlineStr">
        <is>
          <t>natural or legal person, including a &lt;a href="https://iate.europa.eu/entry/result/927530/en" target="_blank"&gt;distribution system operator&lt;/a&gt;, responsible for transporting energy with a view to its delivery to final customers or to distribution stations that sell energy to final customers</t>
        </is>
      </c>
      <c r="AB455" s="2" t="inlineStr">
        <is>
          <t>distribuidor de energía</t>
        </is>
      </c>
      <c r="AC455" s="2" t="inlineStr">
        <is>
          <t>3</t>
        </is>
      </c>
      <c r="AD455" s="2" t="inlineStr">
        <is>
          <t/>
        </is>
      </c>
      <c r="AE455" t="inlineStr">
        <is>
          <t>Toda persona física o jurídica, incluidos los 
&lt;a href="https://iate.europa.eu/entry/result/927530/es" target="_blank"&gt;operadores de sistemas de distribución&lt;/a&gt;, responsable del transporte de 
energía con vistas a su entrega a los clientes finales o a las compañías
 de distribución que venden energía a los clientes finales.</t>
        </is>
      </c>
      <c r="AF455" s="2" t="inlineStr">
        <is>
          <t>energiatarnija</t>
        </is>
      </c>
      <c r="AG455" s="2" t="inlineStr">
        <is>
          <t>3</t>
        </is>
      </c>
      <c r="AH455" s="2" t="inlineStr">
        <is>
          <t/>
        </is>
      </c>
      <c r="AI455" t="inlineStr">
        <is>
          <t>füüsiline või juriidiline isik, sealhulgas jaotusvõrguettevõtja, kes vastutab energia transpordi eest selle tarnimiseks lõpptarbijatele või jaotusjaamadele, mis müüvad energiat lõpptarbijatele</t>
        </is>
      </c>
      <c r="AJ455" s="2" t="inlineStr">
        <is>
          <t>energian jakelija</t>
        </is>
      </c>
      <c r="AK455" s="2" t="inlineStr">
        <is>
          <t>3</t>
        </is>
      </c>
      <c r="AL455" s="2" t="inlineStr">
        <is>
          <t/>
        </is>
      </c>
      <c r="AM455" t="inlineStr">
        <is>
          <t>luonnollinen henkilö tai oikeushenkilö, myös &lt;a href="https://iate.europa.eu/entry/result/927530/fi" target="_blank"&gt;jakeluverkonhaltija&lt;time datetime="3.11.2021"&gt; (3.11.2021)&lt;/time&gt;&lt;/a&gt;, joka vastaa energian siirrosta sen toimittamiseksi loppuasiakkaille tai energiaa loppuasiakkaille myyville jakeluasemille</t>
        </is>
      </c>
      <c r="AN455" s="2" t="inlineStr">
        <is>
          <t>distributeur d'énergie</t>
        </is>
      </c>
      <c r="AO455" s="2" t="inlineStr">
        <is>
          <t>3</t>
        </is>
      </c>
      <c r="AP455" s="2" t="inlineStr">
        <is>
          <t/>
        </is>
      </c>
      <c r="AQ455" t="inlineStr">
        <is>
          <t>personne physique ou morale, y compris un gestionnaire de réseau de 
distribution, responsable du transport de l'énergie en vue de sa 
livraison aux clients finals ou aux stations de distribution qui vendent
 de l'énergie aux clients finals</t>
        </is>
      </c>
      <c r="AR455" s="2" t="inlineStr">
        <is>
          <t>dáileoir fuinnimh</t>
        </is>
      </c>
      <c r="AS455" s="2" t="inlineStr">
        <is>
          <t>3</t>
        </is>
      </c>
      <c r="AT455" s="2" t="inlineStr">
        <is>
          <t/>
        </is>
      </c>
      <c r="AU455" t="inlineStr">
        <is>
          <t>duine nádúrtha nó dlítheanach, lena n‑áirítear oibreoir córais dáileacháin, atá freagrach as fuinneamh a iompar d’fhonn é a sheachadadh ar chustaiméirí deiridh nó ar stáisiúin dáileacháin a dhíolann fuinneamh leis na custaiméirí deiridh</t>
        </is>
      </c>
      <c r="AV455" s="2" t="inlineStr">
        <is>
          <t>distributer energije</t>
        </is>
      </c>
      <c r="AW455" s="2" t="inlineStr">
        <is>
          <t>3</t>
        </is>
      </c>
      <c r="AX455" s="2" t="inlineStr">
        <is>
          <t/>
        </is>
      </c>
      <c r="AY455" t="inlineStr">
        <is>
          <t>fizička ili pravna osoba, uključujući operatora distribucijskog sustava, odgovorna za prijenos ili transport energije s ciljem njezine isporuke krajnjim kupcima ili do distribucijskih stanica koje prodaju energiju krajnjim kupcima</t>
        </is>
      </c>
      <c r="AZ455" s="2" t="inlineStr">
        <is>
          <t>energiaelosztó</t>
        </is>
      </c>
      <c r="BA455" s="2" t="inlineStr">
        <is>
          <t>3</t>
        </is>
      </c>
      <c r="BB455" s="2" t="inlineStr">
        <is>
          <t/>
        </is>
      </c>
      <c r="BC455" t="inlineStr">
        <is>
          <t>az a természetes vagy jogi személy, az elosztórendszer-üzemeltetőket is beleértve, aki az energia végső felhasználókhoz, illetve a végső felhasználók számára energiát értékesítő elosztóállomásokhoz történő szállításáért felel</t>
        </is>
      </c>
      <c r="BD455" s="2" t="inlineStr">
        <is>
          <t>distributore di energia</t>
        </is>
      </c>
      <c r="BE455" s="2" t="inlineStr">
        <is>
          <t>3</t>
        </is>
      </c>
      <c r="BF455" s="2" t="inlineStr">
        <is>
          <t/>
        </is>
      </c>
      <c r="BG455" t="inlineStr">
        <is>
          <t>persona fisica o giuridica, compreso il gestore del sistema di distribuzione, responsabile del trasporto di energia al fine della sua fornitura a clienti finali e a stazioni di distribuzione che vendono energia a clienti finali</t>
        </is>
      </c>
      <c r="BH455" s="2" t="inlineStr">
        <is>
          <t>energijos skirstytojas</t>
        </is>
      </c>
      <c r="BI455" s="2" t="inlineStr">
        <is>
          <t>3</t>
        </is>
      </c>
      <c r="BJ455" s="2" t="inlineStr">
        <is>
          <t/>
        </is>
      </c>
      <c r="BK455" t="inlineStr">
        <is>
          <t>fizinis ar juridinis asmuo (įskaitant skirstymo sistemos operatorių), atsakingas už energijos transportavimą siekiant ją pateikti galutiniams vartotojams arba paskirstymo centrams, parduodantiems energiją galutiniams vartotojams</t>
        </is>
      </c>
      <c r="BL455" s="2" t="inlineStr">
        <is>
          <t>enerģijas sadales uzņēmums</t>
        </is>
      </c>
      <c r="BM455" s="2" t="inlineStr">
        <is>
          <t>3</t>
        </is>
      </c>
      <c r="BN455" s="2" t="inlineStr">
        <is>
          <t/>
        </is>
      </c>
      <c r="BO455" t="inlineStr">
        <is>
          <t>fiziska vai juridiska persona, tostarp sadales sistēmas operators, kas ir atbildīga par enerģijas transportēšanu, lai to piegādātu galalietotājiem vai sadales stacijām, kuras pārdod enerģiju galalietotājiem</t>
        </is>
      </c>
      <c r="BP455" s="2" t="inlineStr">
        <is>
          <t>distributur tal-enerġija</t>
        </is>
      </c>
      <c r="BQ455" s="2" t="inlineStr">
        <is>
          <t>3</t>
        </is>
      </c>
      <c r="BR455" s="2" t="inlineStr">
        <is>
          <t/>
        </is>
      </c>
      <c r="BS455" t="inlineStr">
        <is>
          <t>persuna fiżika jew ġuridika, inkluż operatur tas-sistema tad-distribuzzjoni, responsabbli għat-trasport tal-enerġija bl-għan li titwassal għand il-klijenti aħħarin jew fl-istazzjonijiet tad-distribuzzjoni li jbigħu l-enerġija lill-klijenti finali</t>
        </is>
      </c>
      <c r="BT455" s="2" t="inlineStr">
        <is>
          <t>energiedistributeur</t>
        </is>
      </c>
      <c r="BU455" s="2" t="inlineStr">
        <is>
          <t>3</t>
        </is>
      </c>
      <c r="BV455" s="2" t="inlineStr">
        <is>
          <t/>
        </is>
      </c>
      <c r="BW455" t="inlineStr">
        <is>
          <t>"natuurlijk persoon of rechtspersoon, waaronder een distributiesysteembeheerder, die verantwoordelijk is voor het transport van energie, met het oog op levering aan de eindafnemers of aan de distributiestations die energie aan eindafnemers verkopen"</t>
        </is>
      </c>
      <c r="BX455" s="2" t="inlineStr">
        <is>
          <t>dystrybutor energii</t>
        </is>
      </c>
      <c r="BY455" s="2" t="inlineStr">
        <is>
          <t>3</t>
        </is>
      </c>
      <c r="BZ455" s="2" t="inlineStr">
        <is>
          <t/>
        </is>
      </c>
      <c r="CA455" t="inlineStr">
        <is>
          <t>Osoba fizyczna lub prawna, w tym operator systemu dystrybucyjnego, odpowiedzialna za przesył energii w celu jej dostarczenia do odbiorców końcowych lub do elementów systemów dystrybucyjnych, które sprzedają energię odbiorcom końcowym.</t>
        </is>
      </c>
      <c r="CB455" s="2" t="inlineStr">
        <is>
          <t>distribuidor de energia</t>
        </is>
      </c>
      <c r="CC455" s="2" t="inlineStr">
        <is>
          <t>3</t>
        </is>
      </c>
      <c r="CD455" s="2" t="inlineStr">
        <is>
          <t/>
        </is>
      </c>
      <c r="CE455" t="inlineStr">
        <is>
          <t>Pessoa singular ou coletiva, incluindo um operador de rede de distribuição, responsável pelo transporte de energia tendo em vista o seu fornecimento aos consumidores finais ou a estações de distribuição que vendem energia aos consumidores finais</t>
        </is>
      </c>
      <c r="CF455" s="2" t="inlineStr">
        <is>
          <t>distribuitor de energie</t>
        </is>
      </c>
      <c r="CG455" s="2" t="inlineStr">
        <is>
          <t>3</t>
        </is>
      </c>
      <c r="CH455" s="2" t="inlineStr">
        <is>
          <t/>
        </is>
      </c>
      <c r="CI455" t="inlineStr">
        <is>
          <t>persoană
 fizică sau juridică, inclusiv un operator de distribuție, responsabilă 
de transportul energiei, în vederea livrării acesteia la consumatorii 
finali sau la stațiile de distribuție care vând energie consumatorilor 
finali în condiții de eficiență</t>
        </is>
      </c>
      <c r="CJ455" s="2" t="inlineStr">
        <is>
          <t>distribútor energie</t>
        </is>
      </c>
      <c r="CK455" s="2" t="inlineStr">
        <is>
          <t>3</t>
        </is>
      </c>
      <c r="CL455" s="2" t="inlineStr">
        <is>
          <t/>
        </is>
      </c>
      <c r="CM455" t="inlineStr">
        <is>
          <t>fyzická alebo právnická osoba vrátane &lt;a href="https://iate.europa.eu/entry/result/927530/sk" target="_blank"&gt;prevádzkovateľa distribučnej sústavy&lt;/a&gt; zodpovedná za distribúciu energie na účely jej dodania
 &lt;a href="https://iate.europa.eu/entry/slideshow/1636652279873/151519/sk" target="_blank"&gt;koncovým odberateľom&lt;/a&gt; alebo do distribučných staníc, z ktorých sa energia
 predáva koncovým odberateľom</t>
        </is>
      </c>
      <c r="CN455" s="2" t="inlineStr">
        <is>
          <t>distributer energije</t>
        </is>
      </c>
      <c r="CO455" s="2" t="inlineStr">
        <is>
          <t>3</t>
        </is>
      </c>
      <c r="CP455" s="2" t="inlineStr">
        <is>
          <t/>
        </is>
      </c>
      <c r="CQ455" t="inlineStr">
        <is>
          <t>fizična ali pravna oseba, tudi &lt;a href="https://iate.europa.eu/entry/result/927530/sl" target="_blank"&gt;operater distribucijskega sistema&lt;/a&gt;, ki je odgovorna za prenos energije zaradi dobave končnim odjemalcem ali distribucijskim postajam, ki energijo prodajajo končnim odjemalcem</t>
        </is>
      </c>
      <c r="CR455" s="2" t="inlineStr">
        <is>
          <t>energidistributör</t>
        </is>
      </c>
      <c r="CS455" s="2" t="inlineStr">
        <is>
          <t>3</t>
        </is>
      </c>
      <c r="CT455" s="2" t="inlineStr">
        <is>
          <t/>
        </is>
      </c>
      <c r="CU455" t="inlineStr">
        <is>
          <t>fysisk eller juridisk person, inklusive en systemansvarig för distributionssystem, som ansvarar för transport av energi för leverans till slutkunder eller till distributionsstationer som säljer energi till slutkunder</t>
        </is>
      </c>
    </row>
    <row r="456">
      <c r="A456" s="1" t="str">
        <f>HYPERLINK("https://iate.europa.eu/entry/result/3536232/all", "3536232")</f>
        <v>3536232</v>
      </c>
      <c r="B456" t="inlineStr">
        <is>
          <t>ENERGY;ENVIRONMENT</t>
        </is>
      </c>
      <c r="C456" t="inlineStr">
        <is>
          <t>ENERGY|energy policy;ENVIRONMENT|environmental policy|climate change policy|adaptation to climate change</t>
        </is>
      </c>
      <c r="D456" s="2" t="inlineStr">
        <is>
          <t>схема за задължения за енергийна ефективност</t>
        </is>
      </c>
      <c r="E456" s="2" t="inlineStr">
        <is>
          <t>3</t>
        </is>
      </c>
      <c r="F456" s="2" t="inlineStr">
        <is>
          <t/>
        </is>
      </c>
      <c r="G456" t="inlineStr">
        <is>
          <t/>
        </is>
      </c>
      <c r="H456" s="2" t="inlineStr">
        <is>
          <t>vnitrostátní systém povinného zvyšování energetické účinnosti|
systém povinného zvyšování energetické účinnosti</t>
        </is>
      </c>
      <c r="I456" s="2" t="inlineStr">
        <is>
          <t>3|
3</t>
        </is>
      </c>
      <c r="J456" s="2" t="inlineStr">
        <is>
          <t xml:space="preserve">|
</t>
        </is>
      </c>
      <c r="K456" t="inlineStr">
        <is>
          <t/>
        </is>
      </c>
      <c r="L456" s="2" t="inlineStr">
        <is>
          <t>national ordning for energispareforpligtelser|
ordning for energispareforpligtelser</t>
        </is>
      </c>
      <c r="M456" s="2" t="inlineStr">
        <is>
          <t>3|
3</t>
        </is>
      </c>
      <c r="N456" s="2" t="inlineStr">
        <is>
          <t xml:space="preserve">|
</t>
        </is>
      </c>
      <c r="O456" t="inlineStr">
        <is>
          <t/>
        </is>
      </c>
      <c r="P456" s="2" t="inlineStr">
        <is>
          <t>Energieeffizienzverpflichtungssystem|
EEVS</t>
        </is>
      </c>
      <c r="Q456" s="2" t="inlineStr">
        <is>
          <t>3|
3</t>
        </is>
      </c>
      <c r="R456" s="2" t="inlineStr">
        <is>
          <t xml:space="preserve">|
</t>
        </is>
      </c>
      <c r="S456" t="inlineStr">
        <is>
          <t>von den Mitgliedstaaten zur Erfüllung ihrer Verpflichtungen hinsichtlich der Erreichung von Energieeinsparungen eingerichtetes Mess-, Kontroll- und Prüfsystem, in dessen Rahmen zumindest für einen statistisch signifikanten, eine repräsentative Stichprobe darstellenden Prozentsatz der von den &lt;a href="https://iate.europa.eu/entry/result/3547518/all" target="_blank"&gt;verpflichteten Parteien&lt;/a&gt; ergriffenen Maßnahmen zur Energieeffizienzverbesserung eine dokumentierte Prüfung durchgeführt wird, wobei diese Messung, Kontrolle und Überprüfung unabhängig von den &lt;a href="https://iate.europa.eu/entry/result/3547518/all" target="_blank"&gt;verpflichteten Parteien&lt;/a&gt; erfolgt</t>
        </is>
      </c>
      <c r="T456" s="2" t="inlineStr">
        <is>
          <t>εθνικό καθεστώς επιβολής της υποχρέωσης ενεργειακής απόδοσης|
καθεστώς επιβολής της υποχρέωσης ενεργειακής απόδοσης|
ΚΕΥΕΑ</t>
        </is>
      </c>
      <c r="U456" s="2" t="inlineStr">
        <is>
          <t>3|
3|
3</t>
        </is>
      </c>
      <c r="V456" s="2" t="inlineStr">
        <is>
          <t xml:space="preserve">|
|
</t>
        </is>
      </c>
      <c r="W456" t="inlineStr">
        <is>
          <t>νομοθετικός μηχανισμός ο οποίος ορίζει για τα &lt;a href="https://iate.europa.eu/entry/result/3547518/en-el" target="_blank"&gt;υπόχρεα μέρη&lt;/a&gt; απαιτήσεις για την επίτευξη ποσοτικών στόχων ως προς την εξοικονόμηση ενέργειας σε ολόκληρο το χαρτοφυλάκιο των πελατών τους</t>
        </is>
      </c>
      <c r="X456" s="2" t="inlineStr">
        <is>
          <t>energy efficiency obligation scheme|
national energy efficiency obligation scheme|
EEOS</t>
        </is>
      </c>
      <c r="Y456" s="2" t="inlineStr">
        <is>
          <t>3|
3|
3</t>
        </is>
      </c>
      <c r="Z456" s="2" t="inlineStr">
        <is>
          <t xml:space="preserve">|
|
</t>
        </is>
      </c>
      <c r="AA456" t="inlineStr">
        <is>
          <t>legislative
 mechanism that places requirements on &lt;a href="https://iate.europa.eu/entry/result/3547518" target="_blank"&gt;obligated parties&lt;/a&gt; to meet quantitative energy savings targets across their
 customer portfolio</t>
        </is>
      </c>
      <c r="AB456" s="2" t="inlineStr">
        <is>
          <t>sistema nacional de obligaciones de eficiencia energética|
sistema de obligaciones de eficiencia energética</t>
        </is>
      </c>
      <c r="AC456" s="2" t="inlineStr">
        <is>
          <t>3|
3</t>
        </is>
      </c>
      <c r="AD456" s="2" t="inlineStr">
        <is>
          <t xml:space="preserve">|
</t>
        </is>
      </c>
      <c r="AE456" t="inlineStr">
        <is>
          <t>Mecanismo legislativo que impone a las &lt;a href="https://iate.europa.eu/entry/result/3547518/es" target="_blank"&gt;partes obligadas&lt;/a&gt; satisfacer objetivos cuantitativos de ahorro energético en toda su cartera de clientes.</t>
        </is>
      </c>
      <c r="AF456" s="2" t="inlineStr">
        <is>
          <t>energiatõhususkohustuste süsteem</t>
        </is>
      </c>
      <c r="AG456" s="2" t="inlineStr">
        <is>
          <t>3</t>
        </is>
      </c>
      <c r="AH456" s="2" t="inlineStr">
        <is>
          <t/>
        </is>
      </c>
      <c r="AI456" t="inlineStr">
        <is>
          <t>poliitikameede, millega kehtestatakse &lt;i&gt;kohustatud isikutele &lt;/i&gt;&lt;a href="/entry/result/3547518/all" id="ENTRY_TO_ENTRY_CONVERTER" target="_blank"&gt;IATE:3547518&lt;/a&gt; nõuded, et täita nende kliendibaasis arvulised energiasäästueesmärgid</t>
        </is>
      </c>
      <c r="AJ456" s="2" t="inlineStr">
        <is>
          <t>energiatehokkuusvelvoitejärjestelmä|
kansallinen energiatehokkuusvelvoitejärjestelmä</t>
        </is>
      </c>
      <c r="AK456" s="2" t="inlineStr">
        <is>
          <t>3|
3</t>
        </is>
      </c>
      <c r="AL456" s="2" t="inlineStr">
        <is>
          <t xml:space="preserve">|
</t>
        </is>
      </c>
      <c r="AM456" t="inlineStr">
        <is>
          <t>lainsäädäntötoimi, jossa &lt;a href="https://iate.europa.eu/entry/result/3547518/fi" target="_blank"&gt;velvoitettujen osapuolten&lt;/a&gt; edellytetään saavuttavan määrälliset energiansäästötavoitteet koko asiakaskannassaan</t>
        </is>
      </c>
      <c r="AN456" s="2" t="inlineStr">
        <is>
          <t>mécanisme d’obligations en matière d’efficacité énergétique</t>
        </is>
      </c>
      <c r="AO456" s="2" t="inlineStr">
        <is>
          <t>3</t>
        </is>
      </c>
      <c r="AP456" s="2" t="inlineStr">
        <is>
          <t/>
        </is>
      </c>
      <c r="AQ456" t="inlineStr">
        <is>
          <t>mécanisme mis en place par un État membre afin de réaliser le volume d'économies d'énergie requis par la directive sur l'efficacité énergétique en fixant à des parties obligées des objectifs d'économies d'énergie à réaliser auprès des clients finals</t>
        </is>
      </c>
      <c r="AR456" s="2" t="inlineStr">
        <is>
          <t>scéim um oibleagáid éifeachtúlachta fuinnimh|
scéim náisiúnta um oibleagáid éifeachtúlachta fuinnimh</t>
        </is>
      </c>
      <c r="AS456" s="2" t="inlineStr">
        <is>
          <t>3|
3</t>
        </is>
      </c>
      <c r="AT456" s="2" t="inlineStr">
        <is>
          <t xml:space="preserve">|
</t>
        </is>
      </c>
      <c r="AU456" t="inlineStr">
        <is>
          <t/>
        </is>
      </c>
      <c r="AV456" s="2" t="inlineStr">
        <is>
          <t>EEOS|
sustav obveze energetske učinkovitosti|
nacionalni sustav obveze energetske učinkovitosti</t>
        </is>
      </c>
      <c r="AW456" s="2" t="inlineStr">
        <is>
          <t>3|
3|
3</t>
        </is>
      </c>
      <c r="AX456" s="2" t="inlineStr">
        <is>
          <t xml:space="preserve">|
|
</t>
        </is>
      </c>
      <c r="AY456" t="inlineStr">
        <is>
          <t/>
        </is>
      </c>
      <c r="AZ456" s="2" t="inlineStr">
        <is>
          <t>energiahatékonysági kötelezettségi rendszer</t>
        </is>
      </c>
      <c r="BA456" s="2" t="inlineStr">
        <is>
          <t>3</t>
        </is>
      </c>
      <c r="BB456" s="2" t="inlineStr">
        <is>
          <t/>
        </is>
      </c>
      <c r="BC456" t="inlineStr">
        <is>
          <t>a tagállamok által abból a célból létrehozott mechanizmus, hogy elérjék az energiahatékonyságról szóló irányelv által előírt kötelezettség teljesítéséhez szükséges energiamegtakarítási mennyiséget a kötelezett felek által a végső felhasználók körében megvalósítandó energiamegtakarításon keresztül</t>
        </is>
      </c>
      <c r="BD456" s="2" t="inlineStr">
        <is>
          <t>regime obbligatorio di efficienza energetica|
regime nazionale obbligatorio di efficienza energetica|
regime obbligatorio</t>
        </is>
      </c>
      <c r="BE456" s="2" t="inlineStr">
        <is>
          <t>3|
3|
3</t>
        </is>
      </c>
      <c r="BF456" s="2" t="inlineStr">
        <is>
          <t xml:space="preserve">|
|
</t>
        </is>
      </c>
      <c r="BG456" t="inlineStr">
        <is>
          <t>&lt;div&gt;obiettivo vincolante di risparmio nazionale cumulato di energia finale, sulle vendite medie
annue di energia ai clienti finali, da conseguire nel periodo 2014-2030&lt;br&gt;&lt;/div&gt;</t>
        </is>
      </c>
      <c r="BH456" s="2" t="inlineStr">
        <is>
          <t>energijos vartojimo efektyvumo įpareigojimų sistema|
EVEĮS|
nacionalinė energijos vartojimo efektyvumo įpareigojimų sistema</t>
        </is>
      </c>
      <c r="BI456" s="2" t="inlineStr">
        <is>
          <t>3|
3|
3</t>
        </is>
      </c>
      <c r="BJ456" s="2" t="inlineStr">
        <is>
          <t xml:space="preserve">|
|
</t>
        </is>
      </c>
      <c r="BK456" t="inlineStr">
        <is>
          <t>sistema, užtikrinanti, kad įpareigotosios šalys pasiektų joms nustatytą energijos suvartojimo 
taupymo tikslą</t>
        </is>
      </c>
      <c r="BL456" s="2" t="inlineStr">
        <is>
          <t>energoefektivitātes pienākuma shēma</t>
        </is>
      </c>
      <c r="BM456" s="2" t="inlineStr">
        <is>
          <t>3</t>
        </is>
      </c>
      <c r="BN456" s="2" t="inlineStr">
        <is>
          <t/>
        </is>
      </c>
      <c r="BO456" t="inlineStr">
        <is>
          <t/>
        </is>
      </c>
      <c r="BP456" s="2" t="inlineStr">
        <is>
          <t>skema ta' obbligi b'rabta mal-effiċjenza enerġetika</t>
        </is>
      </c>
      <c r="BQ456" s="2" t="inlineStr">
        <is>
          <t>3</t>
        </is>
      </c>
      <c r="BR456" s="2" t="inlineStr">
        <is>
          <t/>
        </is>
      </c>
      <c r="BS456" t="inlineStr">
        <is>
          <t>mekkaniżmu leġiżlattiv li jpoġġi rekwiżiti fuq il-partijiet obbligati biex jilħqu l-miri kwantitattivi ta' ffrankar tal-enerġija fil-portafoll sħiħ tal-klijenti tagħhom</t>
        </is>
      </c>
      <c r="BT456" s="2" t="inlineStr">
        <is>
          <t>verplichtingsregeling voor energie-efficiëntie|
regeling voor energie-efficiëntieverplichtingen</t>
        </is>
      </c>
      <c r="BU456" s="2" t="inlineStr">
        <is>
          <t>3|
3</t>
        </is>
      </c>
      <c r="BV456" s="2" t="inlineStr">
        <is>
          <t xml:space="preserve">|
</t>
        </is>
      </c>
      <c r="BW456" t="inlineStr">
        <is>
          <t>wetgevingsmechanisme op grond waarvan aan verplichtingen gebonden partijen kwantitatieve energie-efficiëntiestreefdoelen moeten halen bij hun klantenbestand</t>
        </is>
      </c>
      <c r="BX456" s="2" t="inlineStr">
        <is>
          <t>system zobowiązujący do efektywności energetycznej|
krajowy system zobowiązujący do efektywności energetycznej</t>
        </is>
      </c>
      <c r="BY456" s="2" t="inlineStr">
        <is>
          <t>3|
3</t>
        </is>
      </c>
      <c r="BZ456" s="2" t="inlineStr">
        <is>
          <t xml:space="preserve">|
</t>
        </is>
      </c>
      <c r="CA456" t="inlineStr">
        <is>
          <t>mechanizm prawny zobowiązujący strony do osiągania ilościowych celów w zakresie efektywności energetycznej</t>
        </is>
      </c>
      <c r="CB456" s="2" t="inlineStr">
        <is>
          <t>regime de obrigação de eficiência energética</t>
        </is>
      </c>
      <c r="CC456" s="2" t="inlineStr">
        <is>
          <t>3</t>
        </is>
      </c>
      <c r="CD456" s="2" t="inlineStr">
        <is>
          <t/>
        </is>
      </c>
      <c r="CE456" t="inlineStr">
        <is>
          <t>Mecanismo estabelecido pelos Estados-Membros que assegura que os distribuidores de energia e/ou as empresas de venda de energia a retalho que exercem a sua atividade no território de um Estado-Membro, atinjam um objetivo cumulativo de economias finais de energia.</t>
        </is>
      </c>
      <c r="CF456" s="2" t="inlineStr">
        <is>
          <t>schemă de obligații în materie de eficiență energetică</t>
        </is>
      </c>
      <c r="CG456" s="2" t="inlineStr">
        <is>
          <t>3</t>
        </is>
      </c>
      <c r="CH456" s="2" t="inlineStr">
        <is>
          <t/>
        </is>
      </c>
      <c r="CI456" t="inlineStr">
        <is>
          <t/>
        </is>
      </c>
      <c r="CJ456" s="2" t="inlineStr">
        <is>
          <t>národná povinná schéma energetickej efektívnosti|
povinná schéma energetickej efektívnosti</t>
        </is>
      </c>
      <c r="CK456" s="2" t="inlineStr">
        <is>
          <t>3|
3</t>
        </is>
      </c>
      <c r="CL456" s="2" t="inlineStr">
        <is>
          <t xml:space="preserve">|
</t>
        </is>
      </c>
      <c r="CM456" t="inlineStr">
        <is>
          <t>legislatívny mechanizmus, ktorým sa ukladajú požiadavky na &lt;a href="https://iate.europa.eu/entry/slideshow/1636651994410/3547518/sk" target="_blank"&gt;povinné strany&lt;/a&gt;, aby splnili kvantitatívne ciele úspor energie v celom svojom portfóliu odberateľov</t>
        </is>
      </c>
      <c r="CN456" s="2" t="inlineStr">
        <is>
          <t>shema obveznosti energijske učinkovitosti</t>
        </is>
      </c>
      <c r="CO456" s="2" t="inlineStr">
        <is>
          <t>3</t>
        </is>
      </c>
      <c r="CP456" s="2" t="inlineStr">
        <is>
          <t/>
        </is>
      </c>
      <c r="CQ456" t="inlineStr">
        <is>
          <t>zakonodajni mehanizem, s katerim države članice med distributerji energije, podjetji za maloprodajo energije in distributerji ali podjetji za maloprodajo goriva za prevoz, ki delujejo na njihovem ozemlju, na podlagi objektivnih in nediskriminatornih meril določijo zavezance za doseganje prihrankov energije ki jih ti dosežejo pri končnih odjemalcih ali drugih subjektih, če se država članica tako odloči</t>
        </is>
      </c>
      <c r="CR456" s="2" t="inlineStr">
        <is>
          <t>kvotpliktsystem för energieffektivitet</t>
        </is>
      </c>
      <c r="CS456" s="2" t="inlineStr">
        <is>
          <t>3</t>
        </is>
      </c>
      <c r="CT456" s="2" t="inlineStr">
        <is>
          <t/>
        </is>
      </c>
      <c r="CU456" t="inlineStr">
        <is>
          <t/>
        </is>
      </c>
    </row>
    <row r="457">
      <c r="A457" s="1" t="str">
        <f>HYPERLINK("https://iate.europa.eu/entry/result/3619555/all", "3619555")</f>
        <v>3619555</v>
      </c>
      <c r="B457" t="inlineStr">
        <is>
          <t>TRANSPORT;ENERGY</t>
        </is>
      </c>
      <c r="C457" t="inlineStr">
        <is>
          <t>TRANSPORT|land transport|land transport|road transport;ENERGY|energy policy</t>
        </is>
      </c>
      <c r="D457" s="2" t="inlineStr">
        <is>
          <t>замяна на акумулатори</t>
        </is>
      </c>
      <c r="E457" s="2" t="inlineStr">
        <is>
          <t>3</t>
        </is>
      </c>
      <c r="F457" s="2" t="inlineStr">
        <is>
          <t/>
        </is>
      </c>
      <c r="G457" t="inlineStr">
        <is>
          <t/>
        </is>
      </c>
      <c r="H457" s="2" t="inlineStr">
        <is>
          <t>výměna baterie</t>
        </is>
      </c>
      <c r="I457" s="2" t="inlineStr">
        <is>
          <t>3</t>
        </is>
      </c>
      <c r="J457" s="2" t="inlineStr">
        <is>
          <t/>
        </is>
      </c>
      <c r="K457" t="inlineStr">
        <is>
          <t/>
        </is>
      </c>
      <c r="L457" s="2" t="inlineStr">
        <is>
          <t>batteriskift</t>
        </is>
      </c>
      <c r="M457" s="2" t="inlineStr">
        <is>
          <t>3</t>
        </is>
      </c>
      <c r="N457" s="2" t="inlineStr">
        <is>
          <t/>
        </is>
      </c>
      <c r="O457" t="inlineStr">
        <is>
          <t/>
        </is>
      </c>
      <c r="P457" s="2" t="inlineStr">
        <is>
          <t>Batteriewechsel</t>
        </is>
      </c>
      <c r="Q457" s="2" t="inlineStr">
        <is>
          <t>3</t>
        </is>
      </c>
      <c r="R457" s="2" t="inlineStr">
        <is>
          <t/>
        </is>
      </c>
      <c r="S457" t="inlineStr">
        <is>
          <t>Austausch einer Altbatterie gegen eine aufgeladene Batterie</t>
        </is>
      </c>
      <c r="T457" s="2" t="inlineStr">
        <is>
          <t>αντικατάσταση συσσωρευτή|
σημείο αντικαστάστασης συσσωρευτή</t>
        </is>
      </c>
      <c r="U457" s="2" t="inlineStr">
        <is>
          <t>3|
2</t>
        </is>
      </c>
      <c r="V457" s="2" t="inlineStr">
        <is>
          <t xml:space="preserve">|
</t>
        </is>
      </c>
      <c r="W457" t="inlineStr">
        <is>
          <t>υπηρεσία αντικατάστασης αποφορτισμένου συσσωρευτή με πλήρως φορτισμένο ή εγκατάσταση όπου παρέχεται η υπηρεσία αυτή στους οδηγούς οχημάτων</t>
        </is>
      </c>
      <c r="X457" s="2" t="inlineStr">
        <is>
          <t>battery swapping</t>
        </is>
      </c>
      <c r="Y457" s="2" t="inlineStr">
        <is>
          <t>3</t>
        </is>
      </c>
      <c r="Z457" s="2" t="inlineStr">
        <is>
          <t/>
        </is>
      </c>
      <c r="AA457" t="inlineStr">
        <is>
          <t>facility or service in which vehicle drivers can swap a spent battery for a charged one</t>
        </is>
      </c>
      <c r="AB457" s="2" t="inlineStr">
        <is>
          <t>cambio de batería</t>
        </is>
      </c>
      <c r="AC457" s="2" t="inlineStr">
        <is>
          <t>3</t>
        </is>
      </c>
      <c r="AD457" s="2" t="inlineStr">
        <is>
          <t/>
        </is>
      </c>
      <c r="AE457" t="inlineStr">
        <is>
          <t>Sistema que permite a los usuarios de vehículos eléctricos intercambiar las baterías agotadas por otras ya cargadas.</t>
        </is>
      </c>
      <c r="AF457" s="2" t="inlineStr">
        <is>
          <t>akuvahetus</t>
        </is>
      </c>
      <c r="AG457" s="2" t="inlineStr">
        <is>
          <t>3</t>
        </is>
      </c>
      <c r="AH457" s="2" t="inlineStr">
        <is>
          <t/>
        </is>
      </c>
      <c r="AI457" t="inlineStr">
        <is>
          <t>süsteem või teenus laadimist vajava aku vahetamiseks täislaetud aku vastu</t>
        </is>
      </c>
      <c r="AJ457" s="2" t="inlineStr">
        <is>
          <t>akunvaihto</t>
        </is>
      </c>
      <c r="AK457" s="2" t="inlineStr">
        <is>
          <t>3</t>
        </is>
      </c>
      <c r="AL457" s="2" t="inlineStr">
        <is>
          <t/>
        </is>
      </c>
      <c r="AM457" t="inlineStr">
        <is>
          <t>palvelu, jossa sähkökäyttöisen ajoneuvon tyhjä akku vaihdetaan ladattuun, tai tähän tarkoitettu laitteisto</t>
        </is>
      </c>
      <c r="AN457" s="2" t="inlineStr">
        <is>
          <t>échange de batteries</t>
        </is>
      </c>
      <c r="AO457" s="2" t="inlineStr">
        <is>
          <t>3</t>
        </is>
      </c>
      <c r="AP457" s="2" t="inlineStr">
        <is>
          <t/>
        </is>
      </c>
      <c r="AQ457" t="inlineStr">
        <is>
          <t>système permettant aux utilisateurs de véhicules électriques d'échanger la batterie vide de leur véhicule contre une batterie rechargée</t>
        </is>
      </c>
      <c r="AR457" s="2" t="inlineStr">
        <is>
          <t>malartú ceallraí</t>
        </is>
      </c>
      <c r="AS457" s="2" t="inlineStr">
        <is>
          <t>3</t>
        </is>
      </c>
      <c r="AT457" s="2" t="inlineStr">
        <is>
          <t/>
        </is>
      </c>
      <c r="AU457" t="inlineStr">
        <is>
          <t/>
        </is>
      </c>
      <c r="AV457" s="2" t="inlineStr">
        <is>
          <t>zamjena baterija</t>
        </is>
      </c>
      <c r="AW457" s="2" t="inlineStr">
        <is>
          <t>3</t>
        </is>
      </c>
      <c r="AX457" s="2" t="inlineStr">
        <is>
          <t/>
        </is>
      </c>
      <c r="AY457" t="inlineStr">
        <is>
          <t/>
        </is>
      </c>
      <c r="AZ457" s="2" t="inlineStr">
        <is>
          <t>akkumulátorcsere</t>
        </is>
      </c>
      <c r="BA457" s="2" t="inlineStr">
        <is>
          <t>3</t>
        </is>
      </c>
      <c r="BB457" s="2" t="inlineStr">
        <is>
          <t/>
        </is>
      </c>
      <c r="BC457" t="inlineStr">
        <is>
          <t/>
        </is>
      </c>
      <c r="BD457" s="2" t="inlineStr">
        <is>
          <t>sostituzione delle batterie|
battery swapping|
battery swap</t>
        </is>
      </c>
      <c r="BE457" s="2" t="inlineStr">
        <is>
          <t>3|
3|
3</t>
        </is>
      </c>
      <c r="BF457" s="2" t="inlineStr">
        <is>
          <t xml:space="preserve">|
|
</t>
        </is>
      </c>
      <c r="BG457" t="inlineStr">
        <is>
          <t>tecnica che consiste nello scambiare la batteria dell’auto elettrica scarica con una già carica</t>
        </is>
      </c>
      <c r="BH457" s="2" t="inlineStr">
        <is>
          <t>baterijų keitimas|
akumuliatorių keitimas</t>
        </is>
      </c>
      <c r="BI457" s="2" t="inlineStr">
        <is>
          <t>3|
2</t>
        </is>
      </c>
      <c r="BJ457" s="2" t="inlineStr">
        <is>
          <t xml:space="preserve">|
</t>
        </is>
      </c>
      <c r="BK457" t="inlineStr">
        <is>
          <t/>
        </is>
      </c>
      <c r="BL457" s="2" t="inlineStr">
        <is>
          <t>baterijas nomaiņa</t>
        </is>
      </c>
      <c r="BM457" s="2" t="inlineStr">
        <is>
          <t>3</t>
        </is>
      </c>
      <c r="BN457" s="2" t="inlineStr">
        <is>
          <t/>
        </is>
      </c>
      <c r="BO457" t="inlineStr">
        <is>
          <t/>
        </is>
      </c>
      <c r="BP457" s="2" t="inlineStr">
        <is>
          <t>tpartit ta' batteriji</t>
        </is>
      </c>
      <c r="BQ457" s="2" t="inlineStr">
        <is>
          <t>3</t>
        </is>
      </c>
      <c r="BR457" s="2" t="inlineStr">
        <is>
          <t/>
        </is>
      </c>
      <c r="BS457" t="inlineStr">
        <is>
          <t>faċilità jew servizz fejn is-sewwieqa ta' vettura jistgħu jpartu batterija użata ma' waħda ċċarġjata</t>
        </is>
      </c>
      <c r="BT457" s="2" t="inlineStr">
        <is>
          <t>wisselen van batterij|
accuwissel|
wisselen van accu|
batterijwissel</t>
        </is>
      </c>
      <c r="BU457" s="2" t="inlineStr">
        <is>
          <t>3|
3|
3|
3</t>
        </is>
      </c>
      <c r="BV457" s="2" t="inlineStr">
        <is>
          <t xml:space="preserve">|
|
|
</t>
        </is>
      </c>
      <c r="BW457" t="inlineStr">
        <is>
          <t>systeem waarbij bestuurders van een elektrisch voertuig een lege accu kunnen ruilen voor een volledig opgeladen exemplaar in een daartoe bestemd station</t>
        </is>
      </c>
      <c r="BX457" s="2" t="inlineStr">
        <is>
          <t>wymiana akumulatorów</t>
        </is>
      </c>
      <c r="BY457" s="2" t="inlineStr">
        <is>
          <t>3</t>
        </is>
      </c>
      <c r="BZ457" s="2" t="inlineStr">
        <is>
          <t/>
        </is>
      </c>
      <c r="CA457" t="inlineStr">
        <is>
          <t/>
        </is>
      </c>
      <c r="CB457" s="2" t="inlineStr">
        <is>
          <t>troca de bateria</t>
        </is>
      </c>
      <c r="CC457" s="2" t="inlineStr">
        <is>
          <t>3</t>
        </is>
      </c>
      <c r="CD457" s="2" t="inlineStr">
        <is>
          <t/>
        </is>
      </c>
      <c r="CE457" t="inlineStr">
        <is>
          <t/>
        </is>
      </c>
      <c r="CF457" s="2" t="inlineStr">
        <is>
          <t>schimb de baterii</t>
        </is>
      </c>
      <c r="CG457" s="2" t="inlineStr">
        <is>
          <t>3</t>
        </is>
      </c>
      <c r="CH457" s="2" t="inlineStr">
        <is>
          <t/>
        </is>
      </c>
      <c r="CI457" t="inlineStr">
        <is>
          <t/>
        </is>
      </c>
      <c r="CJ457" s="2" t="inlineStr">
        <is>
          <t>výmena batérie</t>
        </is>
      </c>
      <c r="CK457" s="2" t="inlineStr">
        <is>
          <t>3</t>
        </is>
      </c>
      <c r="CL457" s="2" t="inlineStr">
        <is>
          <t/>
        </is>
      </c>
      <c r="CM457" t="inlineStr">
        <is>
          <t>služba, v rámci ktorej môžu vodiči vozidiel vymeniť vybitú batériu za nabitú</t>
        </is>
      </c>
      <c r="CN457" s="2" t="inlineStr">
        <is>
          <t>izmenjava akumulatorjev</t>
        </is>
      </c>
      <c r="CO457" s="2" t="inlineStr">
        <is>
          <t>3</t>
        </is>
      </c>
      <c r="CP457" s="2" t="inlineStr">
        <is>
          <t/>
        </is>
      </c>
      <c r="CQ457" t="inlineStr">
        <is>
          <t>storitev ali služba, ki voznikom omogoča zamenjavo izpraznjenega akumulatorja z napolnjenim</t>
        </is>
      </c>
      <c r="CR457" s="2" t="inlineStr">
        <is>
          <t>batteribyte</t>
        </is>
      </c>
      <c r="CS457" s="2" t="inlineStr">
        <is>
          <t>3</t>
        </is>
      </c>
      <c r="CT457" s="2" t="inlineStr">
        <is>
          <t/>
        </is>
      </c>
      <c r="CU457" t="inlineStr">
        <is>
          <t/>
        </is>
      </c>
    </row>
    <row r="458">
      <c r="A458" s="1" t="str">
        <f>HYPERLINK("https://iate.europa.eu/entry/result/3619511/all", "3619511")</f>
        <v>3619511</v>
      </c>
      <c r="B458" t="inlineStr">
        <is>
          <t>ENVIRONMENT</t>
        </is>
      </c>
      <c r="C458" t="inlineStr">
        <is>
          <t>ENVIRONMENT|environmental policy|climate change policy|emission trading|EU Emissions Trading Scheme</t>
        </is>
      </c>
      <c r="D458" t="inlineStr">
        <is>
          <t/>
        </is>
      </c>
      <c r="E458" t="inlineStr">
        <is>
          <t/>
        </is>
      </c>
      <c r="F458" t="inlineStr">
        <is>
          <t/>
        </is>
      </c>
      <c r="G458" t="inlineStr">
        <is>
          <t/>
        </is>
      </c>
      <c r="H458" t="inlineStr">
        <is>
          <t/>
        </is>
      </c>
      <c r="I458" t="inlineStr">
        <is>
          <t/>
        </is>
      </c>
      <c r="J458" t="inlineStr">
        <is>
          <t/>
        </is>
      </c>
      <c r="K458" t="inlineStr">
        <is>
          <t/>
        </is>
      </c>
      <c r="L458" t="inlineStr">
        <is>
          <t/>
        </is>
      </c>
      <c r="M458" t="inlineStr">
        <is>
          <t/>
        </is>
      </c>
      <c r="N458" t="inlineStr">
        <is>
          <t/>
        </is>
      </c>
      <c r="O458" t="inlineStr">
        <is>
          <t/>
        </is>
      </c>
      <c r="P458" t="inlineStr">
        <is>
          <t/>
        </is>
      </c>
      <c r="Q458" t="inlineStr">
        <is>
          <t/>
        </is>
      </c>
      <c r="R458" t="inlineStr">
        <is>
          <t/>
        </is>
      </c>
      <c r="S458" t="inlineStr">
        <is>
          <t/>
        </is>
      </c>
      <c r="T458" t="inlineStr">
        <is>
          <t/>
        </is>
      </c>
      <c r="U458" t="inlineStr">
        <is>
          <t/>
        </is>
      </c>
      <c r="V458" t="inlineStr">
        <is>
          <t/>
        </is>
      </c>
      <c r="W458" t="inlineStr">
        <is>
          <t/>
        </is>
      </c>
      <c r="X458" s="2" t="inlineStr">
        <is>
          <t>accreditation of verifiers</t>
        </is>
      </c>
      <c r="Y458" s="2" t="inlineStr">
        <is>
          <t>3</t>
        </is>
      </c>
      <c r="Z458" s="2" t="inlineStr">
        <is>
          <t/>
        </is>
      </c>
      <c r="AA458" t="inlineStr">
        <is>
          <t/>
        </is>
      </c>
      <c r="AB458" t="inlineStr">
        <is>
          <t/>
        </is>
      </c>
      <c r="AC458" t="inlineStr">
        <is>
          <t/>
        </is>
      </c>
      <c r="AD458" t="inlineStr">
        <is>
          <t/>
        </is>
      </c>
      <c r="AE458" t="inlineStr">
        <is>
          <t/>
        </is>
      </c>
      <c r="AF458" t="inlineStr">
        <is>
          <t/>
        </is>
      </c>
      <c r="AG458" t="inlineStr">
        <is>
          <t/>
        </is>
      </c>
      <c r="AH458" t="inlineStr">
        <is>
          <t/>
        </is>
      </c>
      <c r="AI458" t="inlineStr">
        <is>
          <t/>
        </is>
      </c>
      <c r="AJ458" s="2" t="inlineStr">
        <is>
          <t>todentajien akkreditointi</t>
        </is>
      </c>
      <c r="AK458" s="2" t="inlineStr">
        <is>
          <t>3</t>
        </is>
      </c>
      <c r="AL458" s="2" t="inlineStr">
        <is>
          <t/>
        </is>
      </c>
      <c r="AM458" t="inlineStr">
        <is>
          <t/>
        </is>
      </c>
      <c r="AN458" t="inlineStr">
        <is>
          <t/>
        </is>
      </c>
      <c r="AO458" t="inlineStr">
        <is>
          <t/>
        </is>
      </c>
      <c r="AP458" t="inlineStr">
        <is>
          <t/>
        </is>
      </c>
      <c r="AQ458" t="inlineStr">
        <is>
          <t/>
        </is>
      </c>
      <c r="AR458" s="2" t="inlineStr">
        <is>
          <t>creidiúnú fíoraitheoirí</t>
        </is>
      </c>
      <c r="AS458" s="2" t="inlineStr">
        <is>
          <t>3</t>
        </is>
      </c>
      <c r="AT458" s="2" t="inlineStr">
        <is>
          <t/>
        </is>
      </c>
      <c r="AU458" t="inlineStr">
        <is>
          <t/>
        </is>
      </c>
      <c r="AV458" t="inlineStr">
        <is>
          <t/>
        </is>
      </c>
      <c r="AW458" t="inlineStr">
        <is>
          <t/>
        </is>
      </c>
      <c r="AX458" t="inlineStr">
        <is>
          <t/>
        </is>
      </c>
      <c r="AY458" t="inlineStr">
        <is>
          <t/>
        </is>
      </c>
      <c r="AZ458" t="inlineStr">
        <is>
          <t/>
        </is>
      </c>
      <c r="BA458" t="inlineStr">
        <is>
          <t/>
        </is>
      </c>
      <c r="BB458" t="inlineStr">
        <is>
          <t/>
        </is>
      </c>
      <c r="BC458" t="inlineStr">
        <is>
          <t/>
        </is>
      </c>
      <c r="BD458" t="inlineStr">
        <is>
          <t/>
        </is>
      </c>
      <c r="BE458" t="inlineStr">
        <is>
          <t/>
        </is>
      </c>
      <c r="BF458" t="inlineStr">
        <is>
          <t/>
        </is>
      </c>
      <c r="BG458" t="inlineStr">
        <is>
          <t/>
        </is>
      </c>
      <c r="BH458" s="2" t="inlineStr">
        <is>
          <t>tikrintojų akreditavimas</t>
        </is>
      </c>
      <c r="BI458" s="2" t="inlineStr">
        <is>
          <t>3</t>
        </is>
      </c>
      <c r="BJ458" s="2" t="inlineStr">
        <is>
          <t/>
        </is>
      </c>
      <c r="BK458" t="inlineStr">
        <is>
          <t>nacionalinės akreditacijos įstaigos patvirtinimas, kad tikrintojai atitinka darniųjų standartų reikalavimus ir nustatytus veiklos vykdytojų arba orlaivių naudotojų ataskaitų tikrinimo reikalavimus</t>
        </is>
      </c>
      <c r="BL458" t="inlineStr">
        <is>
          <t/>
        </is>
      </c>
      <c r="BM458" t="inlineStr">
        <is>
          <t/>
        </is>
      </c>
      <c r="BN458" t="inlineStr">
        <is>
          <t/>
        </is>
      </c>
      <c r="BO458" t="inlineStr">
        <is>
          <t/>
        </is>
      </c>
      <c r="BP458" t="inlineStr">
        <is>
          <t/>
        </is>
      </c>
      <c r="BQ458" t="inlineStr">
        <is>
          <t/>
        </is>
      </c>
      <c r="BR458" t="inlineStr">
        <is>
          <t/>
        </is>
      </c>
      <c r="BS458" t="inlineStr">
        <is>
          <t/>
        </is>
      </c>
      <c r="BT458" t="inlineStr">
        <is>
          <t/>
        </is>
      </c>
      <c r="BU458" t="inlineStr">
        <is>
          <t/>
        </is>
      </c>
      <c r="BV458" t="inlineStr">
        <is>
          <t/>
        </is>
      </c>
      <c r="BW458" t="inlineStr">
        <is>
          <t/>
        </is>
      </c>
      <c r="BX458" s="2" t="inlineStr">
        <is>
          <t>akredytacja weryfikatorów</t>
        </is>
      </c>
      <c r="BY458" s="2" t="inlineStr">
        <is>
          <t>3</t>
        </is>
      </c>
      <c r="BZ458" s="2" t="inlineStr">
        <is>
          <t/>
        </is>
      </c>
      <c r="CA458" t="inlineStr">
        <is>
          <t/>
        </is>
      </c>
      <c r="CB458" s="2" t="inlineStr">
        <is>
          <t>acreditação de verificadores</t>
        </is>
      </c>
      <c r="CC458" s="2" t="inlineStr">
        <is>
          <t>3</t>
        </is>
      </c>
      <c r="CD458" s="2" t="inlineStr">
        <is>
          <t/>
        </is>
      </c>
      <c r="CE458" t="inlineStr">
        <is>
          <t>Processo de certificação e registo de &lt;a href="https://iate.europa.eu/entry/result/3517995/pt" target="_blank"&gt;verificadores&lt;/a&gt; de emissões de gases com efeito de estufa.</t>
        </is>
      </c>
      <c r="CF458" t="inlineStr">
        <is>
          <t/>
        </is>
      </c>
      <c r="CG458" t="inlineStr">
        <is>
          <t/>
        </is>
      </c>
      <c r="CH458" t="inlineStr">
        <is>
          <t/>
        </is>
      </c>
      <c r="CI458" t="inlineStr">
        <is>
          <t/>
        </is>
      </c>
      <c r="CJ458" t="inlineStr">
        <is>
          <t/>
        </is>
      </c>
      <c r="CK458" t="inlineStr">
        <is>
          <t/>
        </is>
      </c>
      <c r="CL458" t="inlineStr">
        <is>
          <t/>
        </is>
      </c>
      <c r="CM458" t="inlineStr">
        <is>
          <t/>
        </is>
      </c>
      <c r="CN458" s="2" t="inlineStr">
        <is>
          <t>akreditacija preveriteljev</t>
        </is>
      </c>
      <c r="CO458" s="2" t="inlineStr">
        <is>
          <t>3</t>
        </is>
      </c>
      <c r="CP458" s="2" t="inlineStr">
        <is>
          <t/>
        </is>
      </c>
      <c r="CQ458" t="inlineStr">
        <is>
          <t/>
        </is>
      </c>
      <c r="CR458" t="inlineStr">
        <is>
          <t/>
        </is>
      </c>
      <c r="CS458" t="inlineStr">
        <is>
          <t/>
        </is>
      </c>
      <c r="CT458" t="inlineStr">
        <is>
          <t/>
        </is>
      </c>
      <c r="CU458" t="inlineStr">
        <is>
          <t/>
        </is>
      </c>
    </row>
    <row r="459">
      <c r="A459" s="1" t="str">
        <f>HYPERLINK("https://iate.europa.eu/entry/result/3619477/all", "3619477")</f>
        <v>3619477</v>
      </c>
      <c r="B459" t="inlineStr">
        <is>
          <t>ENVIRONMENT</t>
        </is>
      </c>
      <c r="C459" t="inlineStr">
        <is>
          <t>ENVIRONMENT|environmental policy|climate change policy|emission trading|EU Emissions Trading Scheme</t>
        </is>
      </c>
      <c r="D459" t="inlineStr">
        <is>
          <t/>
        </is>
      </c>
      <c r="E459" t="inlineStr">
        <is>
          <t/>
        </is>
      </c>
      <c r="F459" t="inlineStr">
        <is>
          <t/>
        </is>
      </c>
      <c r="G459" t="inlineStr">
        <is>
          <t/>
        </is>
      </c>
      <c r="H459" t="inlineStr">
        <is>
          <t/>
        </is>
      </c>
      <c r="I459" t="inlineStr">
        <is>
          <t/>
        </is>
      </c>
      <c r="J459" t="inlineStr">
        <is>
          <t/>
        </is>
      </c>
      <c r="K459" t="inlineStr">
        <is>
          <t/>
        </is>
      </c>
      <c r="L459" t="inlineStr">
        <is>
          <t/>
        </is>
      </c>
      <c r="M459" t="inlineStr">
        <is>
          <t/>
        </is>
      </c>
      <c r="N459" t="inlineStr">
        <is>
          <t/>
        </is>
      </c>
      <c r="O459" t="inlineStr">
        <is>
          <t/>
        </is>
      </c>
      <c r="P459" t="inlineStr">
        <is>
          <t/>
        </is>
      </c>
      <c r="Q459" t="inlineStr">
        <is>
          <t/>
        </is>
      </c>
      <c r="R459" t="inlineStr">
        <is>
          <t/>
        </is>
      </c>
      <c r="S459" t="inlineStr">
        <is>
          <t/>
        </is>
      </c>
      <c r="T459" t="inlineStr">
        <is>
          <t/>
        </is>
      </c>
      <c r="U459" t="inlineStr">
        <is>
          <t/>
        </is>
      </c>
      <c r="V459" t="inlineStr">
        <is>
          <t/>
        </is>
      </c>
      <c r="W459" t="inlineStr">
        <is>
          <t/>
        </is>
      </c>
      <c r="X459" s="2" t="inlineStr">
        <is>
          <t>overall CO&lt;i&gt;&lt;sub&gt;2&lt;/sub&gt;&lt;/i&gt; emissions</t>
        </is>
      </c>
      <c r="Y459" s="2" t="inlineStr">
        <is>
          <t>3</t>
        </is>
      </c>
      <c r="Z459" s="2" t="inlineStr">
        <is>
          <t/>
        </is>
      </c>
      <c r="AA459" t="inlineStr">
        <is>
          <t/>
        </is>
      </c>
      <c r="AB459" t="inlineStr">
        <is>
          <t/>
        </is>
      </c>
      <c r="AC459" t="inlineStr">
        <is>
          <t/>
        </is>
      </c>
      <c r="AD459" t="inlineStr">
        <is>
          <t/>
        </is>
      </c>
      <c r="AE459" t="inlineStr">
        <is>
          <t/>
        </is>
      </c>
      <c r="AF459" t="inlineStr">
        <is>
          <t/>
        </is>
      </c>
      <c r="AG459" t="inlineStr">
        <is>
          <t/>
        </is>
      </c>
      <c r="AH459" t="inlineStr">
        <is>
          <t/>
        </is>
      </c>
      <c r="AI459" t="inlineStr">
        <is>
          <t/>
        </is>
      </c>
      <c r="AJ459" t="inlineStr">
        <is>
          <t/>
        </is>
      </c>
      <c r="AK459" t="inlineStr">
        <is>
          <t/>
        </is>
      </c>
      <c r="AL459" t="inlineStr">
        <is>
          <t/>
        </is>
      </c>
      <c r="AM459" t="inlineStr">
        <is>
          <t/>
        </is>
      </c>
      <c r="AN459" t="inlineStr">
        <is>
          <t/>
        </is>
      </c>
      <c r="AO459" t="inlineStr">
        <is>
          <t/>
        </is>
      </c>
      <c r="AP459" t="inlineStr">
        <is>
          <t/>
        </is>
      </c>
      <c r="AQ459" t="inlineStr">
        <is>
          <t/>
        </is>
      </c>
      <c r="AR459" s="2" t="inlineStr">
        <is>
          <t>astaíochtaí CO&lt;sub&gt;2&lt;/sub&gt; foriomlána</t>
        </is>
      </c>
      <c r="AS459" s="2" t="inlineStr">
        <is>
          <t>3</t>
        </is>
      </c>
      <c r="AT459" s="2" t="inlineStr">
        <is>
          <t/>
        </is>
      </c>
      <c r="AU459" t="inlineStr">
        <is>
          <t/>
        </is>
      </c>
      <c r="AV459" t="inlineStr">
        <is>
          <t/>
        </is>
      </c>
      <c r="AW459" t="inlineStr">
        <is>
          <t/>
        </is>
      </c>
      <c r="AX459" t="inlineStr">
        <is>
          <t/>
        </is>
      </c>
      <c r="AY459" t="inlineStr">
        <is>
          <t/>
        </is>
      </c>
      <c r="AZ459" t="inlineStr">
        <is>
          <t/>
        </is>
      </c>
      <c r="BA459" t="inlineStr">
        <is>
          <t/>
        </is>
      </c>
      <c r="BB459" t="inlineStr">
        <is>
          <t/>
        </is>
      </c>
      <c r="BC459" t="inlineStr">
        <is>
          <t/>
        </is>
      </c>
      <c r="BD459" t="inlineStr">
        <is>
          <t/>
        </is>
      </c>
      <c r="BE459" t="inlineStr">
        <is>
          <t/>
        </is>
      </c>
      <c r="BF459" t="inlineStr">
        <is>
          <t/>
        </is>
      </c>
      <c r="BG459" t="inlineStr">
        <is>
          <t/>
        </is>
      </c>
      <c r="BH459" t="inlineStr">
        <is>
          <t/>
        </is>
      </c>
      <c r="BI459" t="inlineStr">
        <is>
          <t/>
        </is>
      </c>
      <c r="BJ459" t="inlineStr">
        <is>
          <t/>
        </is>
      </c>
      <c r="BK459" t="inlineStr">
        <is>
          <t/>
        </is>
      </c>
      <c r="BL459" t="inlineStr">
        <is>
          <t/>
        </is>
      </c>
      <c r="BM459" t="inlineStr">
        <is>
          <t/>
        </is>
      </c>
      <c r="BN459" t="inlineStr">
        <is>
          <t/>
        </is>
      </c>
      <c r="BO459" t="inlineStr">
        <is>
          <t/>
        </is>
      </c>
      <c r="BP459" t="inlineStr">
        <is>
          <t/>
        </is>
      </c>
      <c r="BQ459" t="inlineStr">
        <is>
          <t/>
        </is>
      </c>
      <c r="BR459" t="inlineStr">
        <is>
          <t/>
        </is>
      </c>
      <c r="BS459" t="inlineStr">
        <is>
          <t/>
        </is>
      </c>
      <c r="BT459" t="inlineStr">
        <is>
          <t/>
        </is>
      </c>
      <c r="BU459" t="inlineStr">
        <is>
          <t/>
        </is>
      </c>
      <c r="BV459" t="inlineStr">
        <is>
          <t/>
        </is>
      </c>
      <c r="BW459" t="inlineStr">
        <is>
          <t/>
        </is>
      </c>
      <c r="BX459" s="2" t="inlineStr">
        <is>
          <t>całkowity poziom emisji CO&lt;sub&gt;2&lt;/sub&gt;</t>
        </is>
      </c>
      <c r="BY459" s="2" t="inlineStr">
        <is>
          <t>3</t>
        </is>
      </c>
      <c r="BZ459" s="2" t="inlineStr">
        <is>
          <t/>
        </is>
      </c>
      <c r="CA459" t="inlineStr">
        <is>
          <t/>
        </is>
      </c>
      <c r="CB459" s="2" t="inlineStr">
        <is>
          <t>emissões globais de CO&lt;sub&gt;2&lt;/sub&gt;</t>
        </is>
      </c>
      <c r="CC459" s="2" t="inlineStr">
        <is>
          <t>3</t>
        </is>
      </c>
      <c r="CD459" s="2" t="inlineStr">
        <is>
          <t/>
        </is>
      </c>
      <c r="CE459" t="inlineStr">
        <is>
          <t/>
        </is>
      </c>
      <c r="CF459" t="inlineStr">
        <is>
          <t/>
        </is>
      </c>
      <c r="CG459" t="inlineStr">
        <is>
          <t/>
        </is>
      </c>
      <c r="CH459" t="inlineStr">
        <is>
          <t/>
        </is>
      </c>
      <c r="CI459" t="inlineStr">
        <is>
          <t/>
        </is>
      </c>
      <c r="CJ459" t="inlineStr">
        <is>
          <t/>
        </is>
      </c>
      <c r="CK459" t="inlineStr">
        <is>
          <t/>
        </is>
      </c>
      <c r="CL459" t="inlineStr">
        <is>
          <t/>
        </is>
      </c>
      <c r="CM459" t="inlineStr">
        <is>
          <t/>
        </is>
      </c>
      <c r="CN459" s="2" t="inlineStr">
        <is>
          <t>skupne emisije CO&lt;sub&gt;2&lt;/sub&gt;</t>
        </is>
      </c>
      <c r="CO459" s="2" t="inlineStr">
        <is>
          <t>3</t>
        </is>
      </c>
      <c r="CP459" s="2" t="inlineStr">
        <is>
          <t/>
        </is>
      </c>
      <c r="CQ459" t="inlineStr">
        <is>
          <t/>
        </is>
      </c>
      <c r="CR459" t="inlineStr">
        <is>
          <t/>
        </is>
      </c>
      <c r="CS459" t="inlineStr">
        <is>
          <t/>
        </is>
      </c>
      <c r="CT459" t="inlineStr">
        <is>
          <t/>
        </is>
      </c>
      <c r="CU459" t="inlineStr">
        <is>
          <t/>
        </is>
      </c>
    </row>
    <row r="460">
      <c r="A460" s="1" t="str">
        <f>HYPERLINK("https://iate.europa.eu/entry/result/3619550/all", "3619550")</f>
        <v>3619550</v>
      </c>
      <c r="B460" t="inlineStr">
        <is>
          <t>TRANSPORT;ENVIRONMENT</t>
        </is>
      </c>
      <c r="C460" t="inlineStr">
        <is>
          <t>TRANSPORT|maritime and inland waterway transport|maritime transport;ENVIRONMENT|deterioration of the environment|nuisance|pollutant|atmospheric pollutant|greenhouse gas</t>
        </is>
      </c>
      <c r="D460" s="2" t="inlineStr">
        <is>
          <t>доверен сертифициращ орган</t>
        </is>
      </c>
      <c r="E460" s="2" t="inlineStr">
        <is>
          <t>3</t>
        </is>
      </c>
      <c r="F460" s="2" t="inlineStr">
        <is>
          <t/>
        </is>
      </c>
      <c r="G460" t="inlineStr">
        <is>
          <t/>
        </is>
      </c>
      <c r="H460" s="2" t="inlineStr">
        <is>
          <t>důvěryhodný certifikační orgán</t>
        </is>
      </c>
      <c r="I460" s="2" t="inlineStr">
        <is>
          <t>2</t>
        </is>
      </c>
      <c r="J460" s="2" t="inlineStr">
        <is>
          <t/>
        </is>
      </c>
      <c r="K460" t="inlineStr">
        <is>
          <t>uznávaný orgán provádějící certifikaci v oblasti energie z obnovitelných zdrojů</t>
        </is>
      </c>
      <c r="L460" s="2" t="inlineStr">
        <is>
          <t>anerkendt certificeringsorgan</t>
        </is>
      </c>
      <c r="M460" s="2" t="inlineStr">
        <is>
          <t>3</t>
        </is>
      </c>
      <c r="N460" s="2" t="inlineStr">
        <is>
          <t/>
        </is>
      </c>
      <c r="O460" t="inlineStr">
        <is>
          <t/>
        </is>
      </c>
      <c r="P460" s="2" t="inlineStr">
        <is>
          <t>vertrauenswürdige Zertifizierungsstelle</t>
        </is>
      </c>
      <c r="Q460" s="2" t="inlineStr">
        <is>
          <t>3</t>
        </is>
      </c>
      <c r="R460" s="2" t="inlineStr">
        <is>
          <t/>
        </is>
      </c>
      <c r="S460" t="inlineStr">
        <is>
          <t>anerkannte Zertifizierungsstelle</t>
        </is>
      </c>
      <c r="T460" s="2" t="inlineStr">
        <is>
          <t>εμπιστευμένος φορέας πιστοποίησης</t>
        </is>
      </c>
      <c r="U460" s="2" t="inlineStr">
        <is>
          <t>3</t>
        </is>
      </c>
      <c r="V460" s="2" t="inlineStr">
        <is>
          <t/>
        </is>
      </c>
      <c r="W460" t="inlineStr">
        <is>
          <t>αναγνωρισμένος φορέας πιστοποίησης</t>
        </is>
      </c>
      <c r="X460" s="2" t="inlineStr">
        <is>
          <t>trusted certifier</t>
        </is>
      </c>
      <c r="Y460" s="2" t="inlineStr">
        <is>
          <t>3</t>
        </is>
      </c>
      <c r="Z460" s="2" t="inlineStr">
        <is>
          <t/>
        </is>
      </c>
      <c r="AA460" t="inlineStr">
        <is>
          <t>recognised certification body</t>
        </is>
      </c>
      <c r="AB460" s="2" t="inlineStr">
        <is>
          <t>certificador de confianza</t>
        </is>
      </c>
      <c r="AC460" s="2" t="inlineStr">
        <is>
          <t>3</t>
        </is>
      </c>
      <c r="AD460" s="2" t="inlineStr">
        <is>
          <t/>
        </is>
      </c>
      <c r="AE460" t="inlineStr">
        <is>
          <t>Organismo de certificación reconocido.</t>
        </is>
      </c>
      <c r="AF460" s="2" t="inlineStr">
        <is>
          <t>usaldusväärne sertifitseerija</t>
        </is>
      </c>
      <c r="AG460" s="2" t="inlineStr">
        <is>
          <t>2</t>
        </is>
      </c>
      <c r="AH460" s="2" t="inlineStr">
        <is>
          <t/>
        </is>
      </c>
      <c r="AI460" t="inlineStr">
        <is>
          <t>tunnustatud sertifitseerimisasutus</t>
        </is>
      </c>
      <c r="AJ460" s="2" t="inlineStr">
        <is>
          <t>luotettu sertifioija</t>
        </is>
      </c>
      <c r="AK460" s="2" t="inlineStr">
        <is>
          <t>3</t>
        </is>
      </c>
      <c r="AL460" s="2" t="inlineStr">
        <is>
          <t/>
        </is>
      </c>
      <c r="AM460" t="inlineStr">
        <is>
          <t>hyväksytty sertifiointielin</t>
        </is>
      </c>
      <c r="AN460" s="2" t="inlineStr">
        <is>
          <t>organisme de certification de confiance</t>
        </is>
      </c>
      <c r="AO460" s="2" t="inlineStr">
        <is>
          <t>3</t>
        </is>
      </c>
      <c r="AP460" s="2" t="inlineStr">
        <is>
          <t/>
        </is>
      </c>
      <c r="AQ460" t="inlineStr">
        <is>
          <t/>
        </is>
      </c>
      <c r="AR460" s="2" t="inlineStr">
        <is>
          <t>deimhnitheoir iontaofa</t>
        </is>
      </c>
      <c r="AS460" s="2" t="inlineStr">
        <is>
          <t>3</t>
        </is>
      </c>
      <c r="AT460" s="2" t="inlineStr">
        <is>
          <t/>
        </is>
      </c>
      <c r="AU460" t="inlineStr">
        <is>
          <t/>
        </is>
      </c>
      <c r="AV460" s="2" t="inlineStr">
        <is>
          <t>pouzdani certifikator</t>
        </is>
      </c>
      <c r="AW460" s="2" t="inlineStr">
        <is>
          <t>3</t>
        </is>
      </c>
      <c r="AX460" s="2" t="inlineStr">
        <is>
          <t/>
        </is>
      </c>
      <c r="AY460" t="inlineStr">
        <is>
          <t>priznato tijelo za certifikaciju</t>
        </is>
      </c>
      <c r="AZ460" s="2" t="inlineStr">
        <is>
          <t>elismert tanúsító</t>
        </is>
      </c>
      <c r="BA460" s="2" t="inlineStr">
        <is>
          <t>3</t>
        </is>
      </c>
      <c r="BB460" s="2" t="inlineStr">
        <is>
          <t/>
        </is>
      </c>
      <c r="BC460" t="inlineStr">
        <is>
          <t/>
        </is>
      </c>
      <c r="BD460" s="2" t="inlineStr">
        <is>
          <t>certificatore affidabile</t>
        </is>
      </c>
      <c r="BE460" s="2" t="inlineStr">
        <is>
          <t>3</t>
        </is>
      </c>
      <c r="BF460" s="2" t="inlineStr">
        <is>
          <t/>
        </is>
      </c>
      <c r="BG460" t="inlineStr">
        <is>
          <t>organismo di certificazione riconosciuto</t>
        </is>
      </c>
      <c r="BH460" s="2" t="inlineStr">
        <is>
          <t>pripažintas sertifikuotojas</t>
        </is>
      </c>
      <c r="BI460" s="2" t="inlineStr">
        <is>
          <t>2</t>
        </is>
      </c>
      <c r="BJ460" s="2" t="inlineStr">
        <is>
          <t/>
        </is>
      </c>
      <c r="BK460" t="inlineStr">
        <is>
          <t/>
        </is>
      </c>
      <c r="BL460" s="2" t="inlineStr">
        <is>
          <t>atzīts sertificētājs</t>
        </is>
      </c>
      <c r="BM460" s="2" t="inlineStr">
        <is>
          <t>2</t>
        </is>
      </c>
      <c r="BN460" s="2" t="inlineStr">
        <is>
          <t/>
        </is>
      </c>
      <c r="BO460" t="inlineStr">
        <is>
          <t/>
        </is>
      </c>
      <c r="BP460" s="2" t="inlineStr">
        <is>
          <t>ċertifikatur fdat</t>
        </is>
      </c>
      <c r="BQ460" s="2" t="inlineStr">
        <is>
          <t>3</t>
        </is>
      </c>
      <c r="BR460" s="2" t="inlineStr">
        <is>
          <t/>
        </is>
      </c>
      <c r="BS460" t="inlineStr">
        <is>
          <t>korp taċ-ċertifikazzjoni rikonoxxut</t>
        </is>
      </c>
      <c r="BT460" s="2" t="inlineStr">
        <is>
          <t>erkende certificeringsinstantie</t>
        </is>
      </c>
      <c r="BU460" s="2" t="inlineStr">
        <is>
          <t>3</t>
        </is>
      </c>
      <c r="BV460" s="2" t="inlineStr">
        <is>
          <t/>
        </is>
      </c>
      <c r="BW460" t="inlineStr">
        <is>
          <t>certificeringsinstantie waaraan erkenning is verleend</t>
        </is>
      </c>
      <c r="BX460" s="2" t="inlineStr">
        <is>
          <t>zaufany podmiot poświadczający</t>
        </is>
      </c>
      <c r="BY460" s="2" t="inlineStr">
        <is>
          <t>3</t>
        </is>
      </c>
      <c r="BZ460" s="2" t="inlineStr">
        <is>
          <t/>
        </is>
      </c>
      <c r="CA460" t="inlineStr">
        <is>
          <t/>
        </is>
      </c>
      <c r="CB460" s="2" t="inlineStr">
        <is>
          <t>certificador acreditado</t>
        </is>
      </c>
      <c r="CC460" s="2" t="inlineStr">
        <is>
          <t>3</t>
        </is>
      </c>
      <c r="CD460" s="2" t="inlineStr">
        <is>
          <t/>
        </is>
      </c>
      <c r="CE460" t="inlineStr">
        <is>
          <t>Organismo de certificação reconhecido.</t>
        </is>
      </c>
      <c r="CF460" s="2" t="inlineStr">
        <is>
          <t>certificator acreditat</t>
        </is>
      </c>
      <c r="CG460" s="2" t="inlineStr">
        <is>
          <t>3</t>
        </is>
      </c>
      <c r="CH460" s="2" t="inlineStr">
        <is>
          <t/>
        </is>
      </c>
      <c r="CI460" t="inlineStr">
        <is>
          <t/>
        </is>
      </c>
      <c r="CJ460" s="2" t="inlineStr">
        <is>
          <t>dôveryhodný certifikačný orgán</t>
        </is>
      </c>
      <c r="CK460" s="2" t="inlineStr">
        <is>
          <t>3</t>
        </is>
      </c>
      <c r="CL460" s="2" t="inlineStr">
        <is>
          <t/>
        </is>
      </c>
      <c r="CM460" t="inlineStr">
        <is>
          <t>uznaný certifikačný orgán v oblasti energie z obnoviteľných zdrojov</t>
        </is>
      </c>
      <c r="CN460" s="2" t="inlineStr">
        <is>
          <t>zaupanja vreden certifikacijski organ</t>
        </is>
      </c>
      <c r="CO460" s="2" t="inlineStr">
        <is>
          <t>3</t>
        </is>
      </c>
      <c r="CP460" s="2" t="inlineStr">
        <is>
          <t/>
        </is>
      </c>
      <c r="CQ460" t="inlineStr">
        <is>
          <t/>
        </is>
      </c>
      <c r="CR460" s="2" t="inlineStr">
        <is>
          <t>erkänt certifieringsorgan</t>
        </is>
      </c>
      <c r="CS460" s="2" t="inlineStr">
        <is>
          <t>3</t>
        </is>
      </c>
      <c r="CT460" s="2" t="inlineStr">
        <is>
          <t/>
        </is>
      </c>
      <c r="CU460" t="inlineStr">
        <is>
          <t/>
        </is>
      </c>
    </row>
    <row r="461">
      <c r="A461" s="1" t="str">
        <f>HYPERLINK("https://iate.europa.eu/entry/result/909653/all", "909653")</f>
        <v>909653</v>
      </c>
      <c r="B461" t="inlineStr">
        <is>
          <t>ENVIRONMENT;INTERNATIONAL RELATIONS</t>
        </is>
      </c>
      <c r="C461" t="inlineStr">
        <is>
          <t>ENVIRONMENT|environmental policy|climate change policy|emission trading|EU Emissions Trading Scheme;INTERNATIONAL RELATIONS|international affairs|international instrument|international convention|UN convention|UN Framework Convention on Climate Change</t>
        </is>
      </c>
      <c r="D461" t="inlineStr">
        <is>
          <t/>
        </is>
      </c>
      <c r="E461" t="inlineStr">
        <is>
          <t/>
        </is>
      </c>
      <c r="F461" t="inlineStr">
        <is>
          <t/>
        </is>
      </c>
      <c r="G461" t="inlineStr">
        <is>
          <t/>
        </is>
      </c>
      <c r="H461" t="inlineStr">
        <is>
          <t/>
        </is>
      </c>
      <c r="I461" t="inlineStr">
        <is>
          <t/>
        </is>
      </c>
      <c r="J461" t="inlineStr">
        <is>
          <t/>
        </is>
      </c>
      <c r="K461" t="inlineStr">
        <is>
          <t/>
        </is>
      </c>
      <c r="L461" t="inlineStr">
        <is>
          <t/>
        </is>
      </c>
      <c r="M461" t="inlineStr">
        <is>
          <t/>
        </is>
      </c>
      <c r="N461" t="inlineStr">
        <is>
          <t/>
        </is>
      </c>
      <c r="O461" t="inlineStr">
        <is>
          <t/>
        </is>
      </c>
      <c r="P461" t="inlineStr">
        <is>
          <t/>
        </is>
      </c>
      <c r="Q461" t="inlineStr">
        <is>
          <t/>
        </is>
      </c>
      <c r="R461" t="inlineStr">
        <is>
          <t/>
        </is>
      </c>
      <c r="S461" t="inlineStr">
        <is>
          <t/>
        </is>
      </c>
      <c r="T461" t="inlineStr">
        <is>
          <t/>
        </is>
      </c>
      <c r="U461" t="inlineStr">
        <is>
          <t/>
        </is>
      </c>
      <c r="V461" t="inlineStr">
        <is>
          <t/>
        </is>
      </c>
      <c r="W461" t="inlineStr">
        <is>
          <t/>
        </is>
      </c>
      <c r="X461" s="2" t="inlineStr">
        <is>
          <t>emissions banking|
banking</t>
        </is>
      </c>
      <c r="Y461" s="2" t="inlineStr">
        <is>
          <t>3|
3</t>
        </is>
      </c>
      <c r="Z461" s="2" t="inlineStr">
        <is>
          <t xml:space="preserve">|
</t>
        </is>
      </c>
      <c r="AA461" t="inlineStr">
        <is>
          <t>transfer of unused emissions into the next budget period</t>
        </is>
      </c>
      <c r="AB461" t="inlineStr">
        <is>
          <t/>
        </is>
      </c>
      <c r="AC461" t="inlineStr">
        <is>
          <t/>
        </is>
      </c>
      <c r="AD461" t="inlineStr">
        <is>
          <t/>
        </is>
      </c>
      <c r="AE461" t="inlineStr">
        <is>
          <t/>
        </is>
      </c>
      <c r="AF461" s="2" t="inlineStr">
        <is>
          <t>ülekandmine</t>
        </is>
      </c>
      <c r="AG461" s="2" t="inlineStr">
        <is>
          <t>3</t>
        </is>
      </c>
      <c r="AH461" s="2" t="inlineStr">
        <is>
          <t/>
        </is>
      </c>
      <c r="AI461" t="inlineStr">
        <is>
          <t>saastekvootide ülekandmine järgmisse kohustusteperioodi</t>
        </is>
      </c>
      <c r="AJ461" s="2" t="inlineStr">
        <is>
          <t>säästäminen</t>
        </is>
      </c>
      <c r="AK461" s="2" t="inlineStr">
        <is>
          <t>2</t>
        </is>
      </c>
      <c r="AL461" s="2" t="inlineStr">
        <is>
          <t/>
        </is>
      </c>
      <c r="AM461" t="inlineStr">
        <is>
          <t>Kioton neuvotteluihin kuulunut esitys, jonka mukaan maa, joka vähentää päästöjään velvoitteita nopeammin, voi tallettaa niitä tulevia sitoumuksia varten</t>
        </is>
      </c>
      <c r="AN461" t="inlineStr">
        <is>
          <t/>
        </is>
      </c>
      <c r="AO461" t="inlineStr">
        <is>
          <t/>
        </is>
      </c>
      <c r="AP461" t="inlineStr">
        <is>
          <t/>
        </is>
      </c>
      <c r="AQ461" t="inlineStr">
        <is>
          <t/>
        </is>
      </c>
      <c r="AR461" s="2" t="inlineStr">
        <is>
          <t>cur i dtaisce|
taisceadh astaíochtaí</t>
        </is>
      </c>
      <c r="AS461" s="2" t="inlineStr">
        <is>
          <t>3|
3</t>
        </is>
      </c>
      <c r="AT461" s="2" t="inlineStr">
        <is>
          <t xml:space="preserve">|
</t>
        </is>
      </c>
      <c r="AU461" t="inlineStr">
        <is>
          <t/>
        </is>
      </c>
      <c r="AV461" t="inlineStr">
        <is>
          <t/>
        </is>
      </c>
      <c r="AW461" t="inlineStr">
        <is>
          <t/>
        </is>
      </c>
      <c r="AX461" t="inlineStr">
        <is>
          <t/>
        </is>
      </c>
      <c r="AY461" t="inlineStr">
        <is>
          <t/>
        </is>
      </c>
      <c r="AZ461" t="inlineStr">
        <is>
          <t/>
        </is>
      </c>
      <c r="BA461" t="inlineStr">
        <is>
          <t/>
        </is>
      </c>
      <c r="BB461" t="inlineStr">
        <is>
          <t/>
        </is>
      </c>
      <c r="BC461" t="inlineStr">
        <is>
          <t/>
        </is>
      </c>
      <c r="BD461" t="inlineStr">
        <is>
          <t/>
        </is>
      </c>
      <c r="BE461" t="inlineStr">
        <is>
          <t/>
        </is>
      </c>
      <c r="BF461" t="inlineStr">
        <is>
          <t/>
        </is>
      </c>
      <c r="BG461" t="inlineStr">
        <is>
          <t/>
        </is>
      </c>
      <c r="BH461" t="inlineStr">
        <is>
          <t/>
        </is>
      </c>
      <c r="BI461" t="inlineStr">
        <is>
          <t/>
        </is>
      </c>
      <c r="BJ461" t="inlineStr">
        <is>
          <t/>
        </is>
      </c>
      <c r="BK461" t="inlineStr">
        <is>
          <t/>
        </is>
      </c>
      <c r="BL461" t="inlineStr">
        <is>
          <t/>
        </is>
      </c>
      <c r="BM461" t="inlineStr">
        <is>
          <t/>
        </is>
      </c>
      <c r="BN461" t="inlineStr">
        <is>
          <t/>
        </is>
      </c>
      <c r="BO461" t="inlineStr">
        <is>
          <t/>
        </is>
      </c>
      <c r="BP461" t="inlineStr">
        <is>
          <t/>
        </is>
      </c>
      <c r="BQ461" t="inlineStr">
        <is>
          <t/>
        </is>
      </c>
      <c r="BR461" t="inlineStr">
        <is>
          <t/>
        </is>
      </c>
      <c r="BS461" t="inlineStr">
        <is>
          <t/>
        </is>
      </c>
      <c r="BT461" s="2" t="inlineStr">
        <is>
          <t>opsparen</t>
        </is>
      </c>
      <c r="BU461" s="2" t="inlineStr">
        <is>
          <t>2</t>
        </is>
      </c>
      <c r="BV461" s="2" t="inlineStr">
        <is>
          <t/>
        </is>
      </c>
      <c r="BW461" t="inlineStr">
        <is>
          <t>In het kader van Kyoto hebben de partijen zich ertoe verbonden in een bepaalde verbintenisperiode minder broeikasgassen uit te stoten. Partijen die in zo'n periode minder uitstoten dan is toegestaan, kunnen deze hoeveelheid gebruiken (opsparen) voor een toekomstige verbintenisperiode. Andersom is "lenen" van toekomstige verbintenisperioden niet toegestaan. Dit flexibliteitsmechanisme staat in artikel 3.13 van het Kyotoprotol.</t>
        </is>
      </c>
      <c r="BX461" s="2" t="inlineStr">
        <is>
          <t>przeniesienie uprawnień|
przechowywanie|
przechowywanie emisji</t>
        </is>
      </c>
      <c r="BY461" s="2" t="inlineStr">
        <is>
          <t>3|
3|
3</t>
        </is>
      </c>
      <c r="BZ461" s="2" t="inlineStr">
        <is>
          <t xml:space="preserve">|
preferred|
</t>
        </is>
      </c>
      <c r="CA461" t="inlineStr">
        <is>
          <t>przeniesienie uprawnień między okresami w ramach umów międzynarodowych do późniejszego wykorzystania</t>
        </is>
      </c>
      <c r="CB461" s="2" t="inlineStr">
        <is>
          <t>acumulação</t>
        </is>
      </c>
      <c r="CC461" s="2" t="inlineStr">
        <is>
          <t>3</t>
        </is>
      </c>
      <c r="CD461" s="2" t="inlineStr">
        <is>
          <t/>
        </is>
      </c>
      <c r="CE461" t="inlineStr">
        <is>
          <t>Transferência de emissões não utilizadas para o próximo período orçamental.</t>
        </is>
      </c>
      <c r="CF461" t="inlineStr">
        <is>
          <t/>
        </is>
      </c>
      <c r="CG461" t="inlineStr">
        <is>
          <t/>
        </is>
      </c>
      <c r="CH461" t="inlineStr">
        <is>
          <t/>
        </is>
      </c>
      <c r="CI461" t="inlineStr">
        <is>
          <t/>
        </is>
      </c>
      <c r="CJ461" t="inlineStr">
        <is>
          <t/>
        </is>
      </c>
      <c r="CK461" t="inlineStr">
        <is>
          <t/>
        </is>
      </c>
      <c r="CL461" t="inlineStr">
        <is>
          <t/>
        </is>
      </c>
      <c r="CM461" t="inlineStr">
        <is>
          <t/>
        </is>
      </c>
      <c r="CN461" s="2" t="inlineStr">
        <is>
          <t>shranitev dodeljenih letnih emisij</t>
        </is>
      </c>
      <c r="CO461" s="2" t="inlineStr">
        <is>
          <t>3</t>
        </is>
      </c>
      <c r="CP461" s="2" t="inlineStr">
        <is>
          <t/>
        </is>
      </c>
      <c r="CQ461" t="inlineStr">
        <is>
          <t/>
        </is>
      </c>
      <c r="CR461" t="inlineStr">
        <is>
          <t/>
        </is>
      </c>
      <c r="CS461" t="inlineStr">
        <is>
          <t/>
        </is>
      </c>
      <c r="CT461" t="inlineStr">
        <is>
          <t/>
        </is>
      </c>
      <c r="CU461" t="inlineStr">
        <is>
          <t/>
        </is>
      </c>
    </row>
    <row r="462">
      <c r="A462" s="1" t="str">
        <f>HYPERLINK("https://iate.europa.eu/entry/result/3619816/all", "3619816")</f>
        <v>3619816</v>
      </c>
      <c r="B462" t="inlineStr">
        <is>
          <t>ENERGY</t>
        </is>
      </c>
      <c r="C462" t="inlineStr">
        <is>
          <t>ENERGY|energy policy|energy industry|fuel</t>
        </is>
      </c>
      <c r="D462" s="2" t="inlineStr">
        <is>
          <t>нисковъглеродно синтетично гориво</t>
        </is>
      </c>
      <c r="E462" s="2" t="inlineStr">
        <is>
          <t>3</t>
        </is>
      </c>
      <c r="F462" s="2" t="inlineStr">
        <is>
          <t/>
        </is>
      </c>
      <c r="G462" t="inlineStr">
        <is>
          <t/>
        </is>
      </c>
      <c r="H462" s="2" t="inlineStr">
        <is>
          <t>syntetické palivo s nízkým obsahem uhlíku|
nízkouhlíkové syntetické palivo</t>
        </is>
      </c>
      <c r="I462" s="2" t="inlineStr">
        <is>
          <t>3|
3</t>
        </is>
      </c>
      <c r="J462" s="2" t="inlineStr">
        <is>
          <t xml:space="preserve">|
</t>
        </is>
      </c>
      <c r="K462" t="inlineStr">
        <is>
          <t/>
        </is>
      </c>
      <c r="L462" s="2" t="inlineStr">
        <is>
          <t>kulstoffattigt syntetisk brændstof</t>
        </is>
      </c>
      <c r="M462" s="2" t="inlineStr">
        <is>
          <t>3</t>
        </is>
      </c>
      <c r="N462" s="2" t="inlineStr">
        <is>
          <t/>
        </is>
      </c>
      <c r="O462" t="inlineStr">
        <is>
          <t/>
        </is>
      </c>
      <c r="P462" s="2" t="inlineStr">
        <is>
          <t>kohlenstoffarmer synthetischer Kraftstoff</t>
        </is>
      </c>
      <c r="Q462" s="2" t="inlineStr">
        <is>
          <t>3</t>
        </is>
      </c>
      <c r="R462" s="2" t="inlineStr">
        <is>
          <t/>
        </is>
      </c>
      <c r="S462" t="inlineStr">
        <is>
          <t>&lt;a href="https://iate.europa.eu/entry/result/3619817/all" target="_blank"&gt;synthetischer Kraftstoff&lt;/a&gt;, der aufgrund seines geringen Kohlenstoffanteils ein großes Treibhausgasminderungspotenzial hat</t>
        </is>
      </c>
      <c r="T462" s="2" t="inlineStr">
        <is>
          <t>συνθετικό καύσιμο χαμηλών ανθρακούχων εκπομπών</t>
        </is>
      </c>
      <c r="U462" s="2" t="inlineStr">
        <is>
          <t>3</t>
        </is>
      </c>
      <c r="V462" s="2" t="inlineStr">
        <is>
          <t/>
        </is>
      </c>
      <c r="W462" t="inlineStr">
        <is>
          <t/>
        </is>
      </c>
      <c r="X462" s="2" t="inlineStr">
        <is>
          <t>low carbon synthetic fuel</t>
        </is>
      </c>
      <c r="Y462" s="2" t="inlineStr">
        <is>
          <t>3</t>
        </is>
      </c>
      <c r="Z462" s="2" t="inlineStr">
        <is>
          <t/>
        </is>
      </c>
      <c r="AA462" t="inlineStr">
        <is>
          <t/>
        </is>
      </c>
      <c r="AB462" s="2" t="inlineStr">
        <is>
          <t>combustible sintético con bajas emisiones de carbono</t>
        </is>
      </c>
      <c r="AC462" s="2" t="inlineStr">
        <is>
          <t>3</t>
        </is>
      </c>
      <c r="AD462" s="2" t="inlineStr">
        <is>
          <t/>
        </is>
      </c>
      <c r="AE462" t="inlineStr">
        <is>
          <t/>
        </is>
      </c>
      <c r="AF462" s="2" t="inlineStr">
        <is>
          <t>vähese CO&lt;sub&gt;2&lt;/sub&gt; heitega sünteetiline kütus|
vähese CO2-heitega sünteetiline kütus|
vähese süsihappegaasiheitega sünteetiline kütus</t>
        </is>
      </c>
      <c r="AG462" s="2" t="inlineStr">
        <is>
          <t>3|
2|
2</t>
        </is>
      </c>
      <c r="AH462" s="2" t="inlineStr">
        <is>
          <t xml:space="preserve">|
|
</t>
        </is>
      </c>
      <c r="AI462" t="inlineStr">
        <is>
          <t/>
        </is>
      </c>
      <c r="AJ462" s="2" t="inlineStr">
        <is>
          <t>vähähiilinen synteettinen polttoaine</t>
        </is>
      </c>
      <c r="AK462" s="2" t="inlineStr">
        <is>
          <t>3</t>
        </is>
      </c>
      <c r="AL462" s="2" t="inlineStr">
        <is>
          <t/>
        </is>
      </c>
      <c r="AM462" t="inlineStr">
        <is>
          <t/>
        </is>
      </c>
      <c r="AN462" s="2" t="inlineStr">
        <is>
          <t>carburant de synthèse bas carbone</t>
        </is>
      </c>
      <c r="AO462" s="2" t="inlineStr">
        <is>
          <t>3</t>
        </is>
      </c>
      <c r="AP462" s="2" t="inlineStr">
        <is>
          <t/>
        </is>
      </c>
      <c r="AQ462" t="inlineStr">
        <is>
          <t/>
        </is>
      </c>
      <c r="AR462" s="2" t="inlineStr">
        <is>
          <t>breosla sintéiseach ísealcharbóin</t>
        </is>
      </c>
      <c r="AS462" s="2" t="inlineStr">
        <is>
          <t>3</t>
        </is>
      </c>
      <c r="AT462" s="2" t="inlineStr">
        <is>
          <t/>
        </is>
      </c>
      <c r="AU462" t="inlineStr">
        <is>
          <t/>
        </is>
      </c>
      <c r="AV462" s="2" t="inlineStr">
        <is>
          <t>niskougljično sintetičko gorivo</t>
        </is>
      </c>
      <c r="AW462" s="2" t="inlineStr">
        <is>
          <t>3</t>
        </is>
      </c>
      <c r="AX462" s="2" t="inlineStr">
        <is>
          <t/>
        </is>
      </c>
      <c r="AY462" t="inlineStr">
        <is>
          <t/>
        </is>
      </c>
      <c r="AZ462" s="2" t="inlineStr">
        <is>
          <t>alacsony szén-dioxid-kibocsátású szintetikus üzemanyag</t>
        </is>
      </c>
      <c r="BA462" s="2" t="inlineStr">
        <is>
          <t>3</t>
        </is>
      </c>
      <c r="BB462" s="2" t="inlineStr">
        <is>
          <t/>
        </is>
      </c>
      <c r="BC462" t="inlineStr">
        <is>
          <t/>
        </is>
      </c>
      <c r="BD462" s="2" t="inlineStr">
        <is>
          <t>carburante sintetico a basse emissioni di carbonio</t>
        </is>
      </c>
      <c r="BE462" s="2" t="inlineStr">
        <is>
          <t>3</t>
        </is>
      </c>
      <c r="BF462" s="2" t="inlineStr">
        <is>
          <t/>
        </is>
      </c>
      <c r="BG462" t="inlineStr">
        <is>
          <t>carburante sintetico che consente elevate riduzioni di gas a effetto serra</t>
        </is>
      </c>
      <c r="BH462" s="2" t="inlineStr">
        <is>
          <t>mažo anglies dioksido pėdsako sintetiniai degalai|
mažo anglies dioksido pėdsako sintetinis kuras</t>
        </is>
      </c>
      <c r="BI462" s="2" t="inlineStr">
        <is>
          <t>3|
3</t>
        </is>
      </c>
      <c r="BJ462" s="2" t="inlineStr">
        <is>
          <t xml:space="preserve">|
</t>
        </is>
      </c>
      <c r="BK462" t="inlineStr">
        <is>
          <t/>
        </is>
      </c>
      <c r="BL462" s="2" t="inlineStr">
        <is>
          <t>mazoglekļa sintētiskā degviela</t>
        </is>
      </c>
      <c r="BM462" s="2" t="inlineStr">
        <is>
          <t>2</t>
        </is>
      </c>
      <c r="BN462" s="2" t="inlineStr">
        <is>
          <t/>
        </is>
      </c>
      <c r="BO462" t="inlineStr">
        <is>
          <t/>
        </is>
      </c>
      <c r="BP462" s="2" t="inlineStr">
        <is>
          <t>fjuwil sintetiku b'livell baxx ta' emissjonijiet ta' karbonju</t>
        </is>
      </c>
      <c r="BQ462" s="2" t="inlineStr">
        <is>
          <t>3</t>
        </is>
      </c>
      <c r="BR462" s="2" t="inlineStr">
        <is>
          <t/>
        </is>
      </c>
      <c r="BS462" t="inlineStr">
        <is>
          <t/>
        </is>
      </c>
      <c r="BT462" s="2" t="inlineStr">
        <is>
          <t>koolstofarme synthetische brandstof</t>
        </is>
      </c>
      <c r="BU462" s="2" t="inlineStr">
        <is>
          <t>3</t>
        </is>
      </c>
      <c r="BV462" s="2" t="inlineStr">
        <is>
          <t/>
        </is>
      </c>
      <c r="BW462" t="inlineStr">
        <is>
          <t>synthetische brandstof die de broeikasgasemissies sterk beperkt</t>
        </is>
      </c>
      <c r="BX462" s="2" t="inlineStr">
        <is>
          <t>niskoemisyjne paliwo syntetyczne</t>
        </is>
      </c>
      <c r="BY462" s="2" t="inlineStr">
        <is>
          <t>3</t>
        </is>
      </c>
      <c r="BZ462" s="2" t="inlineStr">
        <is>
          <t/>
        </is>
      </c>
      <c r="CA462" t="inlineStr">
        <is>
          <t/>
        </is>
      </c>
      <c r="CB462" s="2" t="inlineStr">
        <is>
          <t>combustível sintético hipocarbónico</t>
        </is>
      </c>
      <c r="CC462" s="2" t="inlineStr">
        <is>
          <t>3</t>
        </is>
      </c>
      <c r="CD462" s="2" t="inlineStr">
        <is>
          <t/>
        </is>
      </c>
      <c r="CE462" t="inlineStr">
        <is>
          <t/>
        </is>
      </c>
      <c r="CF462" s="2" t="inlineStr">
        <is>
          <t>combustibil sintetic cu emisii scăzute de carbon</t>
        </is>
      </c>
      <c r="CG462" s="2" t="inlineStr">
        <is>
          <t>3</t>
        </is>
      </c>
      <c r="CH462" s="2" t="inlineStr">
        <is>
          <t/>
        </is>
      </c>
      <c r="CI462" t="inlineStr">
        <is>
          <t/>
        </is>
      </c>
      <c r="CJ462" s="2" t="inlineStr">
        <is>
          <t>nízkouhlíkové syntetické palivo</t>
        </is>
      </c>
      <c r="CK462" s="2" t="inlineStr">
        <is>
          <t>3</t>
        </is>
      </c>
      <c r="CL462" s="2" t="inlineStr">
        <is>
          <t/>
        </is>
      </c>
      <c r="CM462" t="inlineStr">
        <is>
          <t/>
        </is>
      </c>
      <c r="CN462" s="2" t="inlineStr">
        <is>
          <t>nizkoogljično sintetično gorivo</t>
        </is>
      </c>
      <c r="CO462" s="2" t="inlineStr">
        <is>
          <t>3</t>
        </is>
      </c>
      <c r="CP462" s="2" t="inlineStr">
        <is>
          <t/>
        </is>
      </c>
      <c r="CQ462" t="inlineStr">
        <is>
          <t/>
        </is>
      </c>
      <c r="CR462" s="2" t="inlineStr">
        <is>
          <t>koldioxidsnålt syntetiskt bränsle</t>
        </is>
      </c>
      <c r="CS462" s="2" t="inlineStr">
        <is>
          <t>3</t>
        </is>
      </c>
      <c r="CT462" s="2" t="inlineStr">
        <is>
          <t/>
        </is>
      </c>
      <c r="CU462" t="inlineStr">
        <is>
          <t/>
        </is>
      </c>
    </row>
    <row r="463">
      <c r="A463" s="1" t="str">
        <f>HYPERLINK("https://iate.europa.eu/entry/result/3599834/all", "3599834")</f>
        <v>3599834</v>
      </c>
      <c r="B463" t="inlineStr">
        <is>
          <t>EUROPEAN UNION;ENERGY;TRANSPORT</t>
        </is>
      </c>
      <c r="C463" t="inlineStr">
        <is>
          <t>EUROPEAN UNION|EU finance|EU financing|EU financial instrument;ENERGY|energy policy|energy policy|substitute fuel;ENERGY|soft energy|soft energy|renewable energy;TRANSPORT|transport policy|transport policy|sustainable mobility</t>
        </is>
      </c>
      <c r="D463" s="2" t="inlineStr">
        <is>
          <t>Механизъм за по-чист транспорт</t>
        </is>
      </c>
      <c r="E463" s="2" t="inlineStr">
        <is>
          <t>3</t>
        </is>
      </c>
      <c r="F463" s="2" t="inlineStr">
        <is>
          <t/>
        </is>
      </c>
      <c r="G463" t="inlineStr">
        <is>
          <t/>
        </is>
      </c>
      <c r="H463" s="2" t="inlineStr">
        <is>
          <t>Nástroj pro čistší dopravu</t>
        </is>
      </c>
      <c r="I463" s="2" t="inlineStr">
        <is>
          <t>3</t>
        </is>
      </c>
      <c r="J463" s="2" t="inlineStr">
        <is>
          <t/>
        </is>
      </c>
      <c r="K463" t="inlineStr">
        <is>
          <t/>
        </is>
      </c>
      <c r="L463" s="2" t="inlineStr">
        <is>
          <t>facilitet for renere transport</t>
        </is>
      </c>
      <c r="M463" s="2" t="inlineStr">
        <is>
          <t>3</t>
        </is>
      </c>
      <c r="N463" s="2" t="inlineStr">
        <is>
          <t/>
        </is>
      </c>
      <c r="O463" t="inlineStr">
        <is>
          <t>facilitet, der har til formål at fremskynde udbredelsen af renere
transportkøretøjer og de nødvendige infrastrukturer</t>
        </is>
      </c>
      <c r="P463" s="2" t="inlineStr">
        <is>
          <t>Fazilität für umweltfreundlicheren Verkehr</t>
        </is>
      </c>
      <c r="Q463" s="2" t="inlineStr">
        <is>
          <t>3</t>
        </is>
      </c>
      <c r="R463" s="2" t="inlineStr">
        <is>
          <t/>
        </is>
      </c>
      <c r="S463" t="inlineStr">
        <is>
          <t>Finanzierungsinstrument, um den Einsatz schadstoffarmer Verkehrsmittel voranzutreiben und den Aufbau entsprechender Infrastrukturen wie Ladestationen und Tankstellen zu unterstützen</t>
        </is>
      </c>
      <c r="T463" s="2" t="inlineStr">
        <is>
          <t>μηχανισμός χρηματοδότησης για καθαρότερες μεταφορές</t>
        </is>
      </c>
      <c r="U463" s="2" t="inlineStr">
        <is>
          <t>3</t>
        </is>
      </c>
      <c r="V463" s="2" t="inlineStr">
        <is>
          <t/>
        </is>
      </c>
      <c r="W463" t="inlineStr">
        <is>
          <t>πρωτοβουλία για τη στήριξη της ανάπτυξης καθαρότερων οχημάτων μεταφοράς και των αναγκαίων συνδεόμενων υποδομών, π.χ. για τη φόρτιση ή τον ανεφοδιασμό</t>
        </is>
      </c>
      <c r="X463" s="2" t="inlineStr">
        <is>
          <t>Cleaner Transport Facility</t>
        </is>
      </c>
      <c r="Y463" s="2" t="inlineStr">
        <is>
          <t>3</t>
        </is>
      </c>
      <c r="Z463" s="2" t="inlineStr">
        <is>
          <t/>
        </is>
      </c>
      <c r="AA463" t="inlineStr">
        <is>
          <t>initiative to support the deployment of cleaner transport vehicles and their associated infrastructure needs, such as for charging and refueling</t>
        </is>
      </c>
      <c r="AB463" s="2" t="inlineStr">
        <is>
          <t>Mecanismo por un Transporte más Limpio</t>
        </is>
      </c>
      <c r="AC463" s="2" t="inlineStr">
        <is>
          <t>3</t>
        </is>
      </c>
      <c r="AD463" s="2" t="inlineStr">
        <is>
          <t/>
        </is>
      </c>
      <c r="AE463" t="inlineStr">
        <is>
          <t>Iniciativa para ayudar a la implantación de vehículos de transporte más limpios y de las infraestructuras conexas necesarias, como las de carga o de repostaje.</t>
        </is>
      </c>
      <c r="AF463" s="2" t="inlineStr">
        <is>
          <t>puhtama transpordi rahastamisvahend</t>
        </is>
      </c>
      <c r="AG463" s="2" t="inlineStr">
        <is>
          <t>3</t>
        </is>
      </c>
      <c r="AH463" s="2" t="inlineStr">
        <is>
          <t/>
        </is>
      </c>
      <c r="AI463" t="inlineStr">
        <is>
          <t>komisjoni ja Euroopa Investeerimispanga loodav rahastamisvahend, et toetada alternatiivsel energiaallikal põhinevate transpordilahenduste kasutuselevõttu</t>
        </is>
      </c>
      <c r="AJ463" s="2" t="inlineStr">
        <is>
          <t>Cleaner Transport Facility -aloite</t>
        </is>
      </c>
      <c r="AK463" s="2" t="inlineStr">
        <is>
          <t>3</t>
        </is>
      </c>
      <c r="AL463" s="2" t="inlineStr">
        <is>
          <t/>
        </is>
      </c>
      <c r="AM463" t="inlineStr">
        <is>
          <t>aloitte, jolla tuetaan puhtaampaan liikenneteknologiaan siirtymistä ottamalla käyttöön vaihtoehtoisia energiaratkaisuja</t>
        </is>
      </c>
      <c r="AN463" s="2" t="inlineStr">
        <is>
          <t>mécanisme pour des transports plus propres|
initiative pour des transports plus propres</t>
        </is>
      </c>
      <c r="AO463" s="2" t="inlineStr">
        <is>
          <t>3|
3</t>
        </is>
      </c>
      <c r="AP463" s="2" t="inlineStr">
        <is>
          <t xml:space="preserve">|
</t>
        </is>
      </c>
      <c r="AQ463" t="inlineStr">
        <is>
          <t>initiative de la BEI visant à soutenir le déploiement de véhicules de transport moins polluants 
et des infrastructures connexes, telles que les points de ravitaillement
 et stations de recharge</t>
        </is>
      </c>
      <c r="AR463" s="2" t="inlineStr">
        <is>
          <t>an tSaoráid um Iompar níos Glaine</t>
        </is>
      </c>
      <c r="AS463" s="2" t="inlineStr">
        <is>
          <t>3</t>
        </is>
      </c>
      <c r="AT463" s="2" t="inlineStr">
        <is>
          <t/>
        </is>
      </c>
      <c r="AU463" t="inlineStr">
        <is>
          <t/>
        </is>
      </c>
      <c r="AV463" s="2" t="inlineStr">
        <is>
          <t>Instrument za čišći promet</t>
        </is>
      </c>
      <c r="AW463" s="2" t="inlineStr">
        <is>
          <t>3</t>
        </is>
      </c>
      <c r="AX463" s="2" t="inlineStr">
        <is>
          <t/>
        </is>
      </c>
      <c r="AY463" t="inlineStr">
        <is>
          <t/>
        </is>
      </c>
      <c r="AZ463" s="2" t="inlineStr">
        <is>
          <t>tisztább közlekedést támogató eszköz</t>
        </is>
      </c>
      <c r="BA463" s="2" t="inlineStr">
        <is>
          <t>3</t>
        </is>
      </c>
      <c r="BB463" s="2" t="inlineStr">
        <is>
          <t/>
        </is>
      </c>
      <c r="BC463" t="inlineStr">
        <is>
          <t/>
        </is>
      </c>
      <c r="BD463" s="2" t="inlineStr">
        <is>
          <t>strumento per un sistema di trasporto più pulito</t>
        </is>
      </c>
      <c r="BE463" s="2" t="inlineStr">
        <is>
          <t>3</t>
        </is>
      </c>
      <c r="BF463" s="2" t="inlineStr">
        <is>
          <t/>
        </is>
      </c>
      <c r="BG463" t="inlineStr">
        <is>
          <t>iniziativa volta a sostenere, nel settore dei trasporti, la diffusione dei carburanti alternativi, di veicoli meno inquinanti e delle relative infrastrutture, come i punti di rifornimento e le stazioni di ricarica</t>
        </is>
      </c>
      <c r="BH463" s="2" t="inlineStr">
        <is>
          <t>Švaresnio transporto priemonė|
Mažiau taršaus transporto priemonė</t>
        </is>
      </c>
      <c r="BI463" s="2" t="inlineStr">
        <is>
          <t>2|
2</t>
        </is>
      </c>
      <c r="BJ463" s="2" t="inlineStr">
        <is>
          <t xml:space="preserve">|
</t>
        </is>
      </c>
      <c r="BK463" t="inlineStr">
        <is>
          <t/>
        </is>
      </c>
      <c r="BL463" s="2" t="inlineStr">
        <is>
          <t>Tīrāka transporta mehānisms</t>
        </is>
      </c>
      <c r="BM463" s="2" t="inlineStr">
        <is>
          <t>2</t>
        </is>
      </c>
      <c r="BN463" s="2" t="inlineStr">
        <is>
          <t/>
        </is>
      </c>
      <c r="BO463" t="inlineStr">
        <is>
          <t/>
        </is>
      </c>
      <c r="BP463" s="2" t="inlineStr">
        <is>
          <t>Faċilità għal Trasport Aktar Nadif|
Faċilità tat-Trasport Aktar Nadif</t>
        </is>
      </c>
      <c r="BQ463" s="2" t="inlineStr">
        <is>
          <t>3|
2</t>
        </is>
      </c>
      <c r="BR463" s="2" t="inlineStr">
        <is>
          <t xml:space="preserve">|
</t>
        </is>
      </c>
      <c r="BS463" t="inlineStr">
        <is>
          <t>inizjattiva li tappoġġja l-użu ta' vetturi tat-trasport iżjed nodfa u l-ħtiġijiet infrastrutturali assoċjati magħhom, bħal pereż. għall-iċċarġjar u għar-riforniment</t>
        </is>
      </c>
      <c r="BT463" s="2" t="inlineStr">
        <is>
          <t>faciliteit voor schoner vervoer</t>
        </is>
      </c>
      <c r="BU463" s="2" t="inlineStr">
        <is>
          <t>3</t>
        </is>
      </c>
      <c r="BV463" s="2" t="inlineStr">
        <is>
          <t/>
        </is>
      </c>
      <c r="BW463" t="inlineStr">
        <is>
          <t>initiatief ter ondersteuning van de inzet van schonere vervoersmiddelen en de bijbehorende infrastructuurbehoeften, zoals voor opladen en bijtanken</t>
        </is>
      </c>
      <c r="BX463" s="2" t="inlineStr">
        <is>
          <t>Program na rzecz bardziej ekologicznego transportu</t>
        </is>
      </c>
      <c r="BY463" s="2" t="inlineStr">
        <is>
          <t>3</t>
        </is>
      </c>
      <c r="BZ463" s="2" t="inlineStr">
        <is>
          <t/>
        </is>
      </c>
      <c r="CA463" t="inlineStr">
        <is>
          <t>program Europejskiego Banku Inwestycyjnego na rzecz szybszego wdrażania czystszych ekologicznie pojazdów oraz zaspokajania powiązanych potrzeb w zakresie infrastruktury</t>
        </is>
      </c>
      <c r="CB463" s="2" t="inlineStr">
        <is>
          <t>Mecanismo para Transportes Mais Limpos</t>
        </is>
      </c>
      <c r="CC463" s="2" t="inlineStr">
        <is>
          <t>3</t>
        </is>
      </c>
      <c r="CD463" s="2" t="inlineStr">
        <is>
          <t/>
        </is>
      </c>
      <c r="CE463" t="inlineStr">
        <is>
          <t>Iniciativa de apoio à implantação de veículos de transporte menos poluentes e às respetivas necessidades de infraestruturas, tais como carregamento e reabastecimento.</t>
        </is>
      </c>
      <c r="CF463" s="2" t="inlineStr">
        <is>
          <t>mecanism pentru un transport mai curat</t>
        </is>
      </c>
      <c r="CG463" s="2" t="inlineStr">
        <is>
          <t>3</t>
        </is>
      </c>
      <c r="CH463" s="2" t="inlineStr">
        <is>
          <t/>
        </is>
      </c>
      <c r="CI463" t="inlineStr">
        <is>
          <t/>
        </is>
      </c>
      <c r="CJ463" s="2" t="inlineStr">
        <is>
          <t>nástroj pre čistejšiu dopravu</t>
        </is>
      </c>
      <c r="CK463" s="2" t="inlineStr">
        <is>
          <t>3</t>
        </is>
      </c>
      <c r="CL463" s="2" t="inlineStr">
        <is>
          <t/>
        </is>
      </c>
      <c r="CM463" t="inlineStr">
        <is>
          <t>iniciatíva na podporu zavádzania ekologickejších dopravných prostriedkov a s nimi súvisiacich potrieb infraštruktúry, napríklad na nabíjanie a dopĺňanie paliva</t>
        </is>
      </c>
      <c r="CN463" s="2" t="inlineStr">
        <is>
          <t>instrument za čistejši prevoz</t>
        </is>
      </c>
      <c r="CO463" s="2" t="inlineStr">
        <is>
          <t>3</t>
        </is>
      </c>
      <c r="CP463" s="2" t="inlineStr">
        <is>
          <t/>
        </is>
      </c>
      <c r="CQ463" t="inlineStr">
        <is>
          <t/>
        </is>
      </c>
      <c r="CR463" s="2" t="inlineStr">
        <is>
          <t>initiativet för rena transportsystem</t>
        </is>
      </c>
      <c r="CS463" s="2" t="inlineStr">
        <is>
          <t>3</t>
        </is>
      </c>
      <c r="CT463" s="2" t="inlineStr">
        <is>
          <t/>
        </is>
      </c>
      <c r="CU463" t="inlineStr">
        <is>
          <t/>
        </is>
      </c>
    </row>
    <row r="464">
      <c r="A464" s="1" t="str">
        <f>HYPERLINK("https://iate.europa.eu/entry/result/3599842/all", "3599842")</f>
        <v>3599842</v>
      </c>
      <c r="B464" t="inlineStr">
        <is>
          <t>EUROPEAN UNION</t>
        </is>
      </c>
      <c r="C464" t="inlineStr">
        <is>
          <t>EUROPEAN UNION|EU finance|EU financing|EU financial instrument</t>
        </is>
      </c>
      <c r="D464" s="2" t="inlineStr">
        <is>
          <t>механизъм за алтернативни горива</t>
        </is>
      </c>
      <c r="E464" s="2" t="inlineStr">
        <is>
          <t>3</t>
        </is>
      </c>
      <c r="F464" s="2" t="inlineStr">
        <is>
          <t/>
        </is>
      </c>
      <c r="G464" t="inlineStr">
        <is>
          <t/>
        </is>
      </c>
      <c r="H464" s="2" t="inlineStr">
        <is>
          <t>Nástroj pro alternativní paliva</t>
        </is>
      </c>
      <c r="I464" s="2" t="inlineStr">
        <is>
          <t>3</t>
        </is>
      </c>
      <c r="J464" s="2" t="inlineStr">
        <is>
          <t/>
        </is>
      </c>
      <c r="K464" t="inlineStr">
        <is>
          <t/>
        </is>
      </c>
      <c r="L464" s="2" t="inlineStr">
        <is>
          <t>facilitet for alternative brændstoffer|
AFF</t>
        </is>
      </c>
      <c r="M464" s="2" t="inlineStr">
        <is>
          <t>3|
3</t>
        </is>
      </c>
      <c r="N464" s="2" t="inlineStr">
        <is>
          <t xml:space="preserve">|
</t>
        </is>
      </c>
      <c r="O464" t="inlineStr">
        <is>
          <t>finansieringsinstrument, der udgør en del af programmet for &lt;a href="https://iate.europa.eu/entry/result/3536351/da" target="_blank"&gt;Connecting Europe-faciliteten&lt;/a&gt; 2021-2027 (CEF II), og som vil finansiere infrastruktur for
alternative brændstoffer til vedvarende og kulstoffattige brændstoffer ved at
kombinere CEF-tilskud med finansiering fra finansieringsinstitutioner for at
opnå en større virkning af investeringen</t>
        </is>
      </c>
      <c r="P464" s="2" t="inlineStr">
        <is>
          <t>Fazilität für alternative Kraftstoffe|
AFF</t>
        </is>
      </c>
      <c r="Q464" s="2" t="inlineStr">
        <is>
          <t>3|
3</t>
        </is>
      </c>
      <c r="R464" s="2" t="inlineStr">
        <is>
          <t xml:space="preserve">|
</t>
        </is>
      </c>
      <c r="S464" t="inlineStr">
        <is>
          <t>Finanzierungsinstrument im Rahmen des Programms der &lt;a href="https://iate.europa.eu/entry/result/3536351/all" target="_blank"&gt;Fazilität „Connecting Europe“&lt;/a&gt; 2021-2027 (CEF II), mit dem die Infrastruktur für alternative Kraftstoffe für erneuerbare und kohlenstoffarme Kraftstoffe durch die Kombination von CEF-Finanzhilfen und Finanzierungen von Finanzinstitutionen finanziert wird, damit die Investition eine größere Wirkung erzielt, und für das die Europäische Investitionsbank (EIB) und andere nationale Förderbanken Durchführungspartner sein werden</t>
        </is>
      </c>
      <c r="T464" s="2" t="inlineStr">
        <is>
          <t>AFF|
μηχανισμός για τα εναλλακτικά καύσιμα</t>
        </is>
      </c>
      <c r="U464" s="2" t="inlineStr">
        <is>
          <t>2|
3</t>
        </is>
      </c>
      <c r="V464" s="2" t="inlineStr">
        <is>
          <t xml:space="preserve">|
</t>
        </is>
      </c>
      <c r="W464" t="inlineStr">
        <is>
          <t/>
        </is>
      </c>
      <c r="X464" s="2" t="inlineStr">
        <is>
          <t>Alternative Fuels Facility|
AFF</t>
        </is>
      </c>
      <c r="Y464" s="2" t="inlineStr">
        <is>
          <t>3|
3</t>
        </is>
      </c>
      <c r="Z464" s="2" t="inlineStr">
        <is>
          <t xml:space="preserve">|
</t>
        </is>
      </c>
      <c r="AA464" t="inlineStr">
        <is>
          <t>funding instrument forming part of the Connecting
Europe Facility Programme 2021-2027 (CEF II) which will fund alternative fuels
infrastructure for renewable and low-carbon fuels by combining CEF grants with
financing from financial institutions to give the investment a higher impact
and for which the European Investment Bank (EIB) and other national promotional
banks will be implementing partners</t>
        </is>
      </c>
      <c r="AB464" s="2" t="inlineStr">
        <is>
          <t>Mecanismo de Combustibles Alternativos</t>
        </is>
      </c>
      <c r="AC464" s="2" t="inlineStr">
        <is>
          <t>3</t>
        </is>
      </c>
      <c r="AD464" s="2" t="inlineStr">
        <is>
          <t/>
        </is>
      </c>
      <c r="AE464" t="inlineStr">
        <is>
          <t>&lt;div&gt;Instrumento financiero creado en el marco del Programa del &lt;a href="https://iate.europa.eu/entry/slideshow/1632907072567/3536351/es" target="_blank"&gt;Mecanismo «Conectar Europa» &lt;/a&gt;para el período 
2021-2027, que financiará infraestructura para los combustibles alternativos de 
combustibles renovables y combustibles hipocarbónicos combinando las 
subvenciones del Mecanismo «Conectar Europa» con financiación procedente
 de instituciones financieras, para que la inversión tenga mayor 
impacto. &lt;br&gt;&lt;/div&gt;</t>
        </is>
      </c>
      <c r="AF464" s="2" t="inlineStr">
        <is>
          <t>alternatiivkütuste rahastu</t>
        </is>
      </c>
      <c r="AG464" s="2" t="inlineStr">
        <is>
          <t>3</t>
        </is>
      </c>
      <c r="AH464" s="2" t="inlineStr">
        <is>
          <t/>
        </is>
      </c>
      <c r="AI464" t="inlineStr">
        <is>
          <t/>
        </is>
      </c>
      <c r="AJ464" s="2" t="inlineStr">
        <is>
          <t>vaihtoehtoisten polttoaineiden väline</t>
        </is>
      </c>
      <c r="AK464" s="2" t="inlineStr">
        <is>
          <t>3</t>
        </is>
      </c>
      <c r="AL464" s="2" t="inlineStr">
        <is>
          <t/>
        </is>
      </c>
      <c r="AM464" t="inlineStr">
        <is>
          <t>väline, josta rahoitetaan uusiutuvia ja vähähiilisiä polttoaineita varten tarvittavaa vaihtoehtoisten polttoaineiden infrastruktuuria yhdistämällä Verkkojen Eurooppa -välineestä myönnettäviä avustuksia ja rahoituslaitosten tarjoamaa rahoitusta, jotta investointien vaikutus olisi suurempi</t>
        </is>
      </c>
      <c r="AN464" s="2" t="inlineStr">
        <is>
          <t>mécanisme pour les carburants alternatifs</t>
        </is>
      </c>
      <c r="AO464" s="2" t="inlineStr">
        <is>
          <t>2</t>
        </is>
      </c>
      <c r="AP464" s="2" t="inlineStr">
        <is>
          <t/>
        </is>
      </c>
      <c r="AQ464" t="inlineStr">
        <is>
          <t/>
        </is>
      </c>
      <c r="AR464" s="2" t="inlineStr">
        <is>
          <t>AFF|
an tSaoráid Breoslaí Malartacha</t>
        </is>
      </c>
      <c r="AS464" s="2" t="inlineStr">
        <is>
          <t>3|
3</t>
        </is>
      </c>
      <c r="AT464" s="2" t="inlineStr">
        <is>
          <t xml:space="preserve">|
</t>
        </is>
      </c>
      <c r="AU464" t="inlineStr">
        <is>
          <t/>
        </is>
      </c>
      <c r="AV464" s="2" t="inlineStr">
        <is>
          <t>AFF|
Instrument za alternativna goriva</t>
        </is>
      </c>
      <c r="AW464" s="2" t="inlineStr">
        <is>
          <t>3|
3</t>
        </is>
      </c>
      <c r="AX464" s="2" t="inlineStr">
        <is>
          <t xml:space="preserve">|
</t>
        </is>
      </c>
      <c r="AY464" t="inlineStr">
        <is>
          <t/>
        </is>
      </c>
      <c r="AZ464" s="2" t="inlineStr">
        <is>
          <t>alternatív üzemanyagokat támogató eszköz</t>
        </is>
      </c>
      <c r="BA464" s="2" t="inlineStr">
        <is>
          <t>2</t>
        </is>
      </c>
      <c r="BB464" s="2" t="inlineStr">
        <is>
          <t>proposed</t>
        </is>
      </c>
      <c r="BC464" t="inlineStr">
        <is>
          <t/>
        </is>
      </c>
      <c r="BD464" s="2" t="inlineStr">
        <is>
          <t>meccanismo per i combustibili alternativi</t>
        </is>
      </c>
      <c r="BE464" s="2" t="inlineStr">
        <is>
          <t>3</t>
        </is>
      </c>
      <c r="BF464" s="2" t="inlineStr">
        <is>
          <t/>
        </is>
      </c>
      <c r="BG464" t="inlineStr">
        <is>
          <t>strumento finanziario appartenente al meccanismo per collegare l'Europa per il periodo 2021-2027 (MCE II) per finanziare l'infrastruttura per i combustibili alternativi rinnovabili e a basse emissioni di carbonio mediante una combinazione di sovvenzioni a titolo del meccanismo per collegare l'Europa e di fondi erogati da istituti di finanziamento per ottenere un maggiore impatto degli investimenti</t>
        </is>
      </c>
      <c r="BH464" s="2" t="inlineStr">
        <is>
          <t>ADP|
alternatyviųjų degalų priemonė</t>
        </is>
      </c>
      <c r="BI464" s="2" t="inlineStr">
        <is>
          <t>3|
3</t>
        </is>
      </c>
      <c r="BJ464" s="2" t="inlineStr">
        <is>
          <t xml:space="preserve">|
</t>
        </is>
      </c>
      <c r="BK464" t="inlineStr">
        <is>
          <t/>
        </is>
      </c>
      <c r="BL464" s="2" t="inlineStr">
        <is>
          <t>Alternatīvo degvielu mehānisms</t>
        </is>
      </c>
      <c r="BM464" s="2" t="inlineStr">
        <is>
          <t>2</t>
        </is>
      </c>
      <c r="BN464" s="2" t="inlineStr">
        <is>
          <t/>
        </is>
      </c>
      <c r="BO464" t="inlineStr">
        <is>
          <t/>
        </is>
      </c>
      <c r="BP464" s="2" t="inlineStr">
        <is>
          <t>Faċilità għall-Fjuwils Alternattivi</t>
        </is>
      </c>
      <c r="BQ464" s="2" t="inlineStr">
        <is>
          <t>3</t>
        </is>
      </c>
      <c r="BR464" s="2" t="inlineStr">
        <is>
          <t/>
        </is>
      </c>
      <c r="BS464" t="inlineStr">
        <is>
          <t>inizjattiva maħluqa fil-qafas tal-Programm tal-&lt;a href="https://iate.europa.eu/entry/slideshow/1628675557579/3536351/mt" target="_blank"&gt;Faċilità Nikkollegaw l-Ewropa&lt;/a&gt; 2021-2021 (FNE II), bil-għan li tiffinanzja infrastrutturi tal-&lt;a href="https://iate.europa.eu/entry/slideshow/1628675673954/776970/mt" target="_blank"&gt;fjuwils alternattivi&lt;/a&gt; għall-&lt;a href="https://iate.europa.eu/entry/slideshow/1628675709864/3572311/mt" target="_blank"&gt;fjuwils rinnovabbli&lt;/a&gt; u għall-&lt;a href="https://iate.europa.eu/entry/slideshow/1628677454427/3576989/mt" target="_blank"&gt;fjuwils b'livell baxx ta' emissjonijiet ta' karbonju&lt;/a&gt;, permezz tal-kombinament ta' għotjiet FNE ma' finanzjament minn istituzzjonijiet finanzjarji biex tilħaq impatt ikbar tal-investiment</t>
        </is>
      </c>
      <c r="BT464" s="2" t="inlineStr">
        <is>
          <t>faciliteit voor alternatieve brandstoffen|
AFF</t>
        </is>
      </c>
      <c r="BU464" s="2" t="inlineStr">
        <is>
          <t>3|
3</t>
        </is>
      </c>
      <c r="BV464" s="2" t="inlineStr">
        <is>
          <t xml:space="preserve">|
</t>
        </is>
      </c>
      <c r="BW464" t="inlineStr">
        <is>
          <t>financieringsinstrument in het kader van het programma Connecting Europe Facility 2021-2027 (CEF II) waarmee financiering wordt verstrekt aan infrastructuur voor hernieuwbare en koolstofarme brandstoffen door CEF-subsidies te combineren met financiering van financiële instellingen om de impact van de investering te vergroten en waarvoor de Europese Investeringsbank en nationale stimuleringsbanken uitvoerende partners zijn</t>
        </is>
      </c>
      <c r="BX464" s="2" t="inlineStr">
        <is>
          <t>Instrument na rzecz Paliw Alternatywnych</t>
        </is>
      </c>
      <c r="BY464" s="2" t="inlineStr">
        <is>
          <t>3</t>
        </is>
      </c>
      <c r="BZ464" s="2" t="inlineStr">
        <is>
          <t/>
        </is>
      </c>
      <c r="CA464" t="inlineStr">
        <is>
          <t/>
        </is>
      </c>
      <c r="CB464" s="2" t="inlineStr">
        <is>
          <t>Mecanismo para Combustíveis Alternativos</t>
        </is>
      </c>
      <c r="CC464" s="2" t="inlineStr">
        <is>
          <t>3</t>
        </is>
      </c>
      <c r="CD464" s="2" t="inlineStr">
        <is>
          <t/>
        </is>
      </c>
      <c r="CE464" t="inlineStr">
        <is>
          <t/>
        </is>
      </c>
      <c r="CF464" s="2" t="inlineStr">
        <is>
          <t>mecanism pentru combustibili alternativi</t>
        </is>
      </c>
      <c r="CG464" s="2" t="inlineStr">
        <is>
          <t>2</t>
        </is>
      </c>
      <c r="CH464" s="2" t="inlineStr">
        <is>
          <t/>
        </is>
      </c>
      <c r="CI464" t="inlineStr">
        <is>
          <t/>
        </is>
      </c>
      <c r="CJ464" s="2" t="inlineStr">
        <is>
          <t>nástroj pre alternatívne palivá</t>
        </is>
      </c>
      <c r="CK464" s="2" t="inlineStr">
        <is>
          <t>3</t>
        </is>
      </c>
      <c r="CL464" s="2" t="inlineStr">
        <is>
          <t/>
        </is>
      </c>
      <c r="CM464" t="inlineStr">
        <is>
          <t>nástroj financovania v rámci programu Nástroj na prepájanie Európy na obdobie 2021 – 2027 (NPE II), z ktorého sa bude financovať infraštruktúra pre alternatívne palivá – palivá z obnoviteľných zdrojov a nízkouhlíkové palivá, a to kombináciou grantov NPE s financovaním z finančných inštitúcií na dosiahnutie väčšieho vplyvu investícií</t>
        </is>
      </c>
      <c r="CN464" s="2" t="inlineStr">
        <is>
          <t>instrument za alternativna goriva</t>
        </is>
      </c>
      <c r="CO464" s="2" t="inlineStr">
        <is>
          <t>3</t>
        </is>
      </c>
      <c r="CP464" s="2" t="inlineStr">
        <is>
          <t/>
        </is>
      </c>
      <c r="CQ464" t="inlineStr">
        <is>
          <t/>
        </is>
      </c>
      <c r="CR464" s="2" t="inlineStr">
        <is>
          <t>facilitet för alternativa bränslen</t>
        </is>
      </c>
      <c r="CS464" s="2" t="inlineStr">
        <is>
          <t>3</t>
        </is>
      </c>
      <c r="CT464" s="2" t="inlineStr">
        <is>
          <t/>
        </is>
      </c>
      <c r="CU464" t="inlineStr">
        <is>
          <t/>
        </is>
      </c>
    </row>
    <row r="465">
      <c r="A465" s="1" t="str">
        <f>HYPERLINK("https://iate.europa.eu/entry/result/3619529/all", "3619529")</f>
        <v>3619529</v>
      </c>
      <c r="B465" t="inlineStr">
        <is>
          <t>ENVIRONMENT</t>
        </is>
      </c>
      <c r="C465" t="inlineStr">
        <is>
          <t>ENVIRONMENT|environmental policy|climate change policy|emission trading|EU Emissions Trading Scheme</t>
        </is>
      </c>
      <c r="D465" t="inlineStr">
        <is>
          <t/>
        </is>
      </c>
      <c r="E465" t="inlineStr">
        <is>
          <t/>
        </is>
      </c>
      <c r="F465" t="inlineStr">
        <is>
          <t/>
        </is>
      </c>
      <c r="G465" t="inlineStr">
        <is>
          <t/>
        </is>
      </c>
      <c r="H465" t="inlineStr">
        <is>
          <t/>
        </is>
      </c>
      <c r="I465" t="inlineStr">
        <is>
          <t/>
        </is>
      </c>
      <c r="J465" t="inlineStr">
        <is>
          <t/>
        </is>
      </c>
      <c r="K465" t="inlineStr">
        <is>
          <t/>
        </is>
      </c>
      <c r="L465" t="inlineStr">
        <is>
          <t/>
        </is>
      </c>
      <c r="M465" t="inlineStr">
        <is>
          <t/>
        </is>
      </c>
      <c r="N465" t="inlineStr">
        <is>
          <t/>
        </is>
      </c>
      <c r="O465" t="inlineStr">
        <is>
          <t/>
        </is>
      </c>
      <c r="P465" t="inlineStr">
        <is>
          <t/>
        </is>
      </c>
      <c r="Q465" t="inlineStr">
        <is>
          <t/>
        </is>
      </c>
      <c r="R465" t="inlineStr">
        <is>
          <t/>
        </is>
      </c>
      <c r="S465" t="inlineStr">
        <is>
          <t/>
        </is>
      </c>
      <c r="T465" t="inlineStr">
        <is>
          <t/>
        </is>
      </c>
      <c r="U465" t="inlineStr">
        <is>
          <t/>
        </is>
      </c>
      <c r="V465" t="inlineStr">
        <is>
          <t/>
        </is>
      </c>
      <c r="W465" t="inlineStr">
        <is>
          <t/>
        </is>
      </c>
      <c r="X465" s="2" t="inlineStr">
        <is>
          <t>activity level of goods</t>
        </is>
      </c>
      <c r="Y465" s="2" t="inlineStr">
        <is>
          <t>3</t>
        </is>
      </c>
      <c r="Z465" s="2" t="inlineStr">
        <is>
          <t/>
        </is>
      </c>
      <c r="AA465" t="inlineStr">
        <is>
          <t/>
        </is>
      </c>
      <c r="AB465" t="inlineStr">
        <is>
          <t/>
        </is>
      </c>
      <c r="AC465" t="inlineStr">
        <is>
          <t/>
        </is>
      </c>
      <c r="AD465" t="inlineStr">
        <is>
          <t/>
        </is>
      </c>
      <c r="AE465" t="inlineStr">
        <is>
          <t/>
        </is>
      </c>
      <c r="AF465" t="inlineStr">
        <is>
          <t/>
        </is>
      </c>
      <c r="AG465" t="inlineStr">
        <is>
          <t/>
        </is>
      </c>
      <c r="AH465" t="inlineStr">
        <is>
          <t/>
        </is>
      </c>
      <c r="AI465" t="inlineStr">
        <is>
          <t/>
        </is>
      </c>
      <c r="AJ465" s="2" t="inlineStr">
        <is>
          <t>tavaroiden tuotantotaso</t>
        </is>
      </c>
      <c r="AK465" s="2" t="inlineStr">
        <is>
          <t>3</t>
        </is>
      </c>
      <c r="AL465" s="2" t="inlineStr">
        <is>
          <t/>
        </is>
      </c>
      <c r="AM465" t="inlineStr">
        <is>
          <t/>
        </is>
      </c>
      <c r="AN465" t="inlineStr">
        <is>
          <t/>
        </is>
      </c>
      <c r="AO465" t="inlineStr">
        <is>
          <t/>
        </is>
      </c>
      <c r="AP465" t="inlineStr">
        <is>
          <t/>
        </is>
      </c>
      <c r="AQ465" t="inlineStr">
        <is>
          <t/>
        </is>
      </c>
      <c r="AR465" s="2" t="inlineStr">
        <is>
          <t>leibhéal gníomhaíochta earraí</t>
        </is>
      </c>
      <c r="AS465" s="2" t="inlineStr">
        <is>
          <t>3</t>
        </is>
      </c>
      <c r="AT465" s="2" t="inlineStr">
        <is>
          <t/>
        </is>
      </c>
      <c r="AU465" t="inlineStr">
        <is>
          <t/>
        </is>
      </c>
      <c r="AV465" t="inlineStr">
        <is>
          <t/>
        </is>
      </c>
      <c r="AW465" t="inlineStr">
        <is>
          <t/>
        </is>
      </c>
      <c r="AX465" t="inlineStr">
        <is>
          <t/>
        </is>
      </c>
      <c r="AY465" t="inlineStr">
        <is>
          <t/>
        </is>
      </c>
      <c r="AZ465" t="inlineStr">
        <is>
          <t/>
        </is>
      </c>
      <c r="BA465" t="inlineStr">
        <is>
          <t/>
        </is>
      </c>
      <c r="BB465" t="inlineStr">
        <is>
          <t/>
        </is>
      </c>
      <c r="BC465" t="inlineStr">
        <is>
          <t/>
        </is>
      </c>
      <c r="BD465" t="inlineStr">
        <is>
          <t/>
        </is>
      </c>
      <c r="BE465" t="inlineStr">
        <is>
          <t/>
        </is>
      </c>
      <c r="BF465" t="inlineStr">
        <is>
          <t/>
        </is>
      </c>
      <c r="BG465" t="inlineStr">
        <is>
          <t/>
        </is>
      </c>
      <c r="BH465" t="inlineStr">
        <is>
          <t/>
        </is>
      </c>
      <c r="BI465" t="inlineStr">
        <is>
          <t/>
        </is>
      </c>
      <c r="BJ465" t="inlineStr">
        <is>
          <t/>
        </is>
      </c>
      <c r="BK465" t="inlineStr">
        <is>
          <t/>
        </is>
      </c>
      <c r="BL465" t="inlineStr">
        <is>
          <t/>
        </is>
      </c>
      <c r="BM465" t="inlineStr">
        <is>
          <t/>
        </is>
      </c>
      <c r="BN465" t="inlineStr">
        <is>
          <t/>
        </is>
      </c>
      <c r="BO465" t="inlineStr">
        <is>
          <t/>
        </is>
      </c>
      <c r="BP465" t="inlineStr">
        <is>
          <t/>
        </is>
      </c>
      <c r="BQ465" t="inlineStr">
        <is>
          <t/>
        </is>
      </c>
      <c r="BR465" t="inlineStr">
        <is>
          <t/>
        </is>
      </c>
      <c r="BS465" t="inlineStr">
        <is>
          <t/>
        </is>
      </c>
      <c r="BT465" t="inlineStr">
        <is>
          <t/>
        </is>
      </c>
      <c r="BU465" t="inlineStr">
        <is>
          <t/>
        </is>
      </c>
      <c r="BV465" t="inlineStr">
        <is>
          <t/>
        </is>
      </c>
      <c r="BW465" t="inlineStr">
        <is>
          <t/>
        </is>
      </c>
      <c r="BX465" s="2" t="inlineStr">
        <is>
          <t>poziom działalności związany z towarami</t>
        </is>
      </c>
      <c r="BY465" s="2" t="inlineStr">
        <is>
          <t>3</t>
        </is>
      </c>
      <c r="BZ465" s="2" t="inlineStr">
        <is>
          <t/>
        </is>
      </c>
      <c r="CA465" t="inlineStr">
        <is>
          <t>ilość towarów wyprodukowanych w danym okresie sprawozdawczym w danej instalacji</t>
        </is>
      </c>
      <c r="CB465" s="2" t="inlineStr">
        <is>
          <t>nível de atividade|
nível de atividade das mercadorias</t>
        </is>
      </c>
      <c r="CC465" s="2" t="inlineStr">
        <is>
          <t>3|
3</t>
        </is>
      </c>
      <c r="CD465" s="2" t="inlineStr">
        <is>
          <t xml:space="preserve">|
</t>
        </is>
      </c>
      <c r="CE465" t="inlineStr">
        <is>
          <t>Quantidade de &lt;a href="https://iate.europa.eu/entry/result/3619525/pt" target="_blank"&gt;mercadorias&lt;/a&gt; produzidas durante o período de &lt;a href="https://iate.europa.eu/entry/result/3599760/pt" target="_blank"&gt;declaração&lt;/a&gt; numa dada instalação (unidade técnica fixa na qual se realiza um processo de produção).</t>
        </is>
      </c>
      <c r="CF465" t="inlineStr">
        <is>
          <t/>
        </is>
      </c>
      <c r="CG465" t="inlineStr">
        <is>
          <t/>
        </is>
      </c>
      <c r="CH465" t="inlineStr">
        <is>
          <t/>
        </is>
      </c>
      <c r="CI465" t="inlineStr">
        <is>
          <t/>
        </is>
      </c>
      <c r="CJ465" t="inlineStr">
        <is>
          <t/>
        </is>
      </c>
      <c r="CK465" t="inlineStr">
        <is>
          <t/>
        </is>
      </c>
      <c r="CL465" t="inlineStr">
        <is>
          <t/>
        </is>
      </c>
      <c r="CM465" t="inlineStr">
        <is>
          <t/>
        </is>
      </c>
      <c r="CN465" s="2" t="inlineStr">
        <is>
          <t>dejavnostna stopnja blaga</t>
        </is>
      </c>
      <c r="CO465" s="2" t="inlineStr">
        <is>
          <t>3</t>
        </is>
      </c>
      <c r="CP465" s="2" t="inlineStr">
        <is>
          <t/>
        </is>
      </c>
      <c r="CQ465" t="inlineStr">
        <is>
          <t/>
        </is>
      </c>
      <c r="CR465" s="2" t="inlineStr">
        <is>
          <t>varornas aktivitetsnivå</t>
        </is>
      </c>
      <c r="CS465" s="2" t="inlineStr">
        <is>
          <t>3</t>
        </is>
      </c>
      <c r="CT465" s="2" t="inlineStr">
        <is>
          <t/>
        </is>
      </c>
      <c r="CU465" t="inlineStr">
        <is>
          <t>mängden producerade varor under rapporteringsperioden vid anläggningen i fråga</t>
        </is>
      </c>
    </row>
    <row r="466">
      <c r="A466" s="1" t="str">
        <f>HYPERLINK("https://iate.europa.eu/entry/result/3599832/all", "3599832")</f>
        <v>3599832</v>
      </c>
      <c r="B466" t="inlineStr">
        <is>
          <t>PRODUCTION, TECHNOLOGY AND RESEARCH;ENERGY</t>
        </is>
      </c>
      <c r="C466" t="inlineStr">
        <is>
          <t>PRODUCTION, TECHNOLOGY AND RESEARCH|technology and technical regulations|technology|choice of technology|clean technology;ENERGY|energy policy|energy industry;ENERGY|energy policy|energy policy;ENERGY|soft energy|soft energy|renewable energy</t>
        </is>
      </c>
      <c r="D466" s="2" t="inlineStr">
        <is>
          <t>Ускоряване</t>
        </is>
      </c>
      <c r="E466" s="2" t="inlineStr">
        <is>
          <t>3</t>
        </is>
      </c>
      <c r="F466" s="2" t="inlineStr">
        <is>
          <t/>
        </is>
      </c>
      <c r="G466" t="inlineStr">
        <is>
          <t/>
        </is>
      </c>
      <c r="H466" s="2" t="inlineStr">
        <is>
          <t>Nabírání na síle</t>
        </is>
      </c>
      <c r="I466" s="2" t="inlineStr">
        <is>
          <t>3</t>
        </is>
      </c>
      <c r="J466" s="2" t="inlineStr">
        <is>
          <t/>
        </is>
      </c>
      <c r="K466" t="inlineStr">
        <is>
          <t/>
        </is>
      </c>
      <c r="L466" s="2" t="inlineStr">
        <is>
          <t>Opstart</t>
        </is>
      </c>
      <c r="M466" s="2" t="inlineStr">
        <is>
          <t>3</t>
        </is>
      </c>
      <c r="N466" s="2" t="inlineStr">
        <is>
          <t/>
        </is>
      </c>
      <c r="O466" t="inlineStr">
        <is>
          <t/>
        </is>
      </c>
      <c r="P466" s="2" t="inlineStr">
        <is>
          <t>Hochfahren</t>
        </is>
      </c>
      <c r="Q466" s="2" t="inlineStr">
        <is>
          <t>3</t>
        </is>
      </c>
      <c r="R466" s="2" t="inlineStr">
        <is>
          <t/>
        </is>
      </c>
      <c r="S466" t="inlineStr">
        <is>
          <t>europäische Leitinitiative, in deren Rahmen &lt;a href="https://iate.europa.eu/entry/result/1745301/all" target="_blank"&gt;zukunftsfähige&lt;/a&gt; &lt;a href="https://iate.europa.eu/entry/result/824386/all" target="_blank"&gt;saubere Technologien&lt;/a&gt; möglichst früh eingeführt werden sollen, während die Entwicklung und Nutzung &lt;a href="https://iate.europa.eu/entry/result/839833/all" target="_blank"&gt;erneuerbarer Energien&lt;/a&gt; und ihre Integration über modernisierte Netze und verbesserte Interkonnektivität beschleunigt werden soll</t>
        </is>
      </c>
      <c r="T466" s="2" t="inlineStr">
        <is>
          <t>πρωτοβουλία «Power up»</t>
        </is>
      </c>
      <c r="U466" s="2" t="inlineStr">
        <is>
          <t>2</t>
        </is>
      </c>
      <c r="V466" s="2" t="inlineStr">
        <is>
          <t/>
        </is>
      </c>
      <c r="W466" t="inlineStr">
        <is>
          <t>&lt;div&gt;ευρωπαϊκή εμβληματική πρωτοβουλία με στόχο την αντιμετώπιση ζητημάτων σχετικών με την παραγωγή αειφόρων και &lt;a href="https://iate.europa.eu/entry/result/1153683/en-el" target="_blank"&gt;καθαρών μορφών ενέργειας&lt;/a&gt; μέσω της επίσπευσης &lt;a href="https://iate.europa.eu/entry/result/1745301/en-el" target="_blank"&gt;ανθεκτικών στις μελλοντικές εξελίξεις&lt;/a&gt; &lt;a href="https://iate.europa.eu/entry/result/824386/en-el" target="_blank"&gt;καθαρών τεχνολογιών&lt;/a&gt; και της επιτάχυνσης της ανάπτυξης και της χρήσης &lt;a href="https://iate.europa.eu/entry/result/839833/en-el" target="_blank"&gt;ανανεώσιμων πηγών ενέργειας&lt;/a&gt;, καθώς και της ενσωμάτωσής τους μέσω εκσυγχρονισμένων δικτύων και αυξημένης διασυνδεσιμότητας&lt;/div&gt;</t>
        </is>
      </c>
      <c r="X466" s="2" t="inlineStr">
        <is>
          <t>Power up</t>
        </is>
      </c>
      <c r="Y466" s="2" t="inlineStr">
        <is>
          <t>3</t>
        </is>
      </c>
      <c r="Z466" s="2" t="inlineStr">
        <is>
          <t/>
        </is>
      </c>
      <c r="AA466" t="inlineStr">
        <is>
          <t>European flagship initiative addressing the issues of sustainable and &lt;a href="https://iate.europa.eu/entry/result/1153683/en" target="_blank"&gt;clean power&lt;/a&gt; generation by frontloading &lt;a href="https://iate.europa.eu/entry/result/1745301/en" target="_blank"&gt;future-proof&lt;/a&gt; &lt;a href="https://iate.europa.eu/entry/result/824386/en" target="_blank"&gt;clean technologies&lt;/a&gt; and accelerating the development and use of &lt;a href="https://iate.europa.eu/entry/result/839833/en" target="_blank"&gt;renewables&lt;/a&gt; and their integration through modernised networks and enhanced interconnectivity</t>
        </is>
      </c>
      <c r="AB466" s="2" t="inlineStr">
        <is>
          <t>Activación</t>
        </is>
      </c>
      <c r="AC466" s="2" t="inlineStr">
        <is>
          <t>3</t>
        </is>
      </c>
      <c r="AD466" s="2" t="inlineStr">
        <is>
          <t/>
        </is>
      </c>
      <c r="AE466" t="inlineStr">
        <is>
          <t>Una de las iniciativas emblemáticas que la Comisión insta a los Estados miembros a incluir en sus &lt;a href="https://iate.europa.eu/entry/result/3590080/es" target="_blank"&gt;planes de recuperación y resiliencia&lt;/a&gt; y que promueve el desarrollo de tecnologías limpias con perspectivas de futuro y la aceleración del desarrollo y el uso de energías renovables, así como su integración a través de redes modernizadas y una mayor interconectividad.</t>
        </is>
      </c>
      <c r="AF466" s="2" t="inlineStr">
        <is>
          <t>Võimsuse suurendamine|
Energia tootmine</t>
        </is>
      </c>
      <c r="AG466" s="2" t="inlineStr">
        <is>
          <t>2|
2</t>
        </is>
      </c>
      <c r="AH466" s="2" t="inlineStr">
        <is>
          <t xml:space="preserve">|
</t>
        </is>
      </c>
      <c r="AI466" t="inlineStr">
        <is>
          <t>Euroopa juhtalgatus, mille eesmärk on tulevikukindlate puhaste tehnoloogiate juurutamine ning taastuvate energiaallikate arendamise, kasutamise ja integreerimise kiirendamine ajakohastatud võrgustike ja suurema omavahelise ühendatuse kaudu</t>
        </is>
      </c>
      <c r="AJ466" s="2" t="inlineStr">
        <is>
          <t>Energiantuotannon tehostaminen</t>
        </is>
      </c>
      <c r="AK466" s="2" t="inlineStr">
        <is>
          <t>3</t>
        </is>
      </c>
      <c r="AL466" s="2" t="inlineStr">
        <is>
          <t/>
        </is>
      </c>
      <c r="AM466" t="inlineStr">
        <is>
          <t>lippulaivahanke, jolla pyritään ottamaan käyttöön etupainotteisesti tulevaisuuden vaatimukset huomioon ottavia, puhtaita teknologioita, vauhdittamaan uusiutuvien energialähteiden kehittämistä ja käyttöä ja nopeuttamaan niiden integrointia nykyaikaistettujen verkkojen ja paremman yhteenliitettävyyden kautta</t>
        </is>
      </c>
      <c r="AN466" s="2" t="inlineStr">
        <is>
          <t>Monter en puissance</t>
        </is>
      </c>
      <c r="AO466" s="2" t="inlineStr">
        <is>
          <t>3</t>
        </is>
      </c>
      <c r="AP466" s="2" t="inlineStr">
        <is>
          <t/>
        </is>
      </c>
      <c r="AQ466" t="inlineStr">
        <is>
          <t/>
        </is>
      </c>
      <c r="AR466" s="2" t="inlineStr">
        <is>
          <t>cumhachtú</t>
        </is>
      </c>
      <c r="AS466" s="2" t="inlineStr">
        <is>
          <t>3</t>
        </is>
      </c>
      <c r="AT466" s="2" t="inlineStr">
        <is>
          <t/>
        </is>
      </c>
      <c r="AU466" t="inlineStr">
        <is>
          <t/>
        </is>
      </c>
      <c r="AV466" s="2" t="inlineStr">
        <is>
          <t>Energija</t>
        </is>
      </c>
      <c r="AW466" s="2" t="inlineStr">
        <is>
          <t>3</t>
        </is>
      </c>
      <c r="AX466" s="2" t="inlineStr">
        <is>
          <t/>
        </is>
      </c>
      <c r="AY466" t="inlineStr">
        <is>
          <t/>
        </is>
      </c>
      <c r="AZ466" s="2" t="inlineStr">
        <is>
          <t>Megújulás</t>
        </is>
      </c>
      <c r="BA466" s="2" t="inlineStr">
        <is>
          <t>3</t>
        </is>
      </c>
      <c r="BB466" s="2" t="inlineStr">
        <is>
          <t/>
        </is>
      </c>
      <c r="BC466" t="inlineStr">
        <is>
          <t>kiemelt kezdeményezés, amely megteremti a vezető hidrogénpiacok alapjait 
Európában, valamint a kapcsolódó infrastruktúrát, és amelynek célja, hogy támogassa a
 2030-ra szükséges 500 GW megújulóenergia-termelés csaknem 40 %-ának 
kiépítését és ágazati integrációját, 6 GW elektrolizáló kapacitás 
telepítését, valamint 1 millió tonna megújuló hidrogén EU-szerte történő
 termelését és szállítását 2025-re</t>
        </is>
      </c>
      <c r="BD466" s="2" t="inlineStr">
        <is>
          <t>power up (premere sull'acceleratore)</t>
        </is>
      </c>
      <c r="BE466" s="2" t="inlineStr">
        <is>
          <t>3</t>
        </is>
      </c>
      <c r="BF466" s="2" t="inlineStr">
        <is>
          <t/>
        </is>
      </c>
      <c r="BG466" t="inlineStr">
        <is>
          <t>iniziativa faro europea volta ad anticipare la diffusione delle &lt;a href="https://iate.europa.eu/entry/result/1153683/en-it" target="_blank"&gt;tecnologie pulite&lt;/a&gt;e adeguate alle esigenze del futuro e accelerare lo sviluppo e l'uso delle&lt;a href="https://iate.europa.eu/entry/result/839833/en-it" target="_blank"&gt; energie rinnovabili &lt;/a&gt;e la loro integrazione mediante la modernizzazione delle reti e un'accresciuta interconnettività</t>
        </is>
      </c>
      <c r="BH466" s="2" t="inlineStr">
        <is>
          <t>pavyzdinė iniciatyva „Žalinki“</t>
        </is>
      </c>
      <c r="BI466" s="2" t="inlineStr">
        <is>
          <t>2</t>
        </is>
      </c>
      <c r="BJ466" s="2" t="inlineStr">
        <is>
          <t/>
        </is>
      </c>
      <c r="BK466" t="inlineStr">
        <is>
          <t>pavyzdinė iniciatyva, kuria siekiama integruoti švarias technologijas ir atsinaujinančiuosius energijos išteklius modernizuojant tinklus ir gerinant tarpusavio jungtis</t>
        </is>
      </c>
      <c r="BL466" s="2" t="inlineStr">
        <is>
          <t>Progresīvāka enerģētika</t>
        </is>
      </c>
      <c r="BM466" s="2" t="inlineStr">
        <is>
          <t>3</t>
        </is>
      </c>
      <c r="BN466" s="2" t="inlineStr">
        <is>
          <t/>
        </is>
      </c>
      <c r="BO466" t="inlineStr">
        <is>
          <t>pamatiniciatīva, kas paredz panākt intensīvāku nākotnes prasībām atbilstošu tīru
tehnoloģiju izmantošanu un atjaunojamo energoresursu attīstības un izmantošanas
paātrināšanu, kā arī to integrāciju, izmantojot modernizētus tīklus un labāku
savstarpēju savienojamību</t>
        </is>
      </c>
      <c r="BP466" s="2" t="inlineStr">
        <is>
          <t>Enerġizzazzjoni</t>
        </is>
      </c>
      <c r="BQ466" s="2" t="inlineStr">
        <is>
          <t>3</t>
        </is>
      </c>
      <c r="BR466" s="2" t="inlineStr">
        <is>
          <t>preferred</t>
        </is>
      </c>
      <c r="BS466" t="inlineStr">
        <is>
          <t>waħda mis-seba' inizjattivi emblematiċi Ewropej koperti mill-&lt;a href="https://iate.europa.eu/entry/slideshow/1628696829029/3587249/mt" target="_blank"&gt;Istrateġija Annwali għat-Tkabbir Sostenibbli&lt;/a&gt;, li tindirizza kwistjonijiet bħall-ġenerazzjoni ta' &lt;a href="https://iate.europa.eu/entry/result/1153683/mt" target="_blank"&gt;enerġija nadifa&lt;/a&gt; billi tantiċipa t-tixrid ta' &lt;a href="https://iate.europa.eu/entry/result/824386/mt" target="_blank"&gt;teknoloġiji nodfa&lt;/a&gt; &lt;a href="https://iate.europa.eu/entry/result/1745301/mt" target="_blank"&gt;li jibqgħu validi fil-futur&lt;/a&gt; u billi taċċellera l-iżvilupp u l-użu ta' &lt;a href="https://iate.europa.eu/entry/result/839833/mt" target="_blank"&gt;sorsi ta' enerġija rinnovabbli&lt;/a&gt; u l-integrazzjoni tagħhom permezz ta' networks modernizzati u interkonnettività msaħħa</t>
        </is>
      </c>
      <c r="BT466" s="2" t="inlineStr">
        <is>
          <t>Versnellen</t>
        </is>
      </c>
      <c r="BU466" s="2" t="inlineStr">
        <is>
          <t>3</t>
        </is>
      </c>
      <c r="BV466" s="2" t="inlineStr">
        <is>
          <t/>
        </is>
      </c>
      <c r="BW466" t="inlineStr">
        <is>
          <t>Europees vlaggenschipinitiatief in het kader waarvan de opwekking van duurzame en schone energie wordt aangepakt door toekomstbestendige schone technologieën zo spoedig mogelijk in te zetten en vaart te zetten achter de ontwikkeling en ingebruikname van hernieuwbare energiebronnen en de integratie ervan via gemoderniseerde netten en verbeterde interconnectiviteit</t>
        </is>
      </c>
      <c r="BX466" s="2" t="inlineStr">
        <is>
          <t>Zwiększenie mocy</t>
        </is>
      </c>
      <c r="BY466" s="2" t="inlineStr">
        <is>
          <t>3</t>
        </is>
      </c>
      <c r="BZ466" s="2" t="inlineStr">
        <is>
          <t/>
        </is>
      </c>
      <c r="CA466" t="inlineStr">
        <is>
          <t>europejska inicjatywa przewodnia, która ma położyć podwaliny pod pionierskie rynki wodoru w Europie i związaną z nimi infrastrukturę</t>
        </is>
      </c>
      <c r="CB466" s="2" t="inlineStr">
        <is>
          <t>Reforço da Capacidade Energética</t>
        </is>
      </c>
      <c r="CC466" s="2" t="inlineStr">
        <is>
          <t>3</t>
        </is>
      </c>
      <c r="CD466" s="2" t="inlineStr">
        <is>
          <t/>
        </is>
      </c>
      <c r="CE466" t="inlineStr">
        <is>
          <t>Iniciativa emblemática europeia criada para privilegiar o mais rapidamente possível as tecnologias limpas perenes e acelerar o desenvolvimento e a utilização de energias renováveis, bem como a sua integração através de redes modernizadas e de uma maior interconectividade.</t>
        </is>
      </c>
      <c r="CF466" s="2" t="inlineStr">
        <is>
          <t>accelerare</t>
        </is>
      </c>
      <c r="CG466" s="2" t="inlineStr">
        <is>
          <t>3</t>
        </is>
      </c>
      <c r="CH466" s="2" t="inlineStr">
        <is>
          <t/>
        </is>
      </c>
      <c r="CI466" t="inlineStr">
        <is>
          <t/>
        </is>
      </c>
      <c r="CJ466" s="2" t="inlineStr">
        <is>
          <t>Naštartujme</t>
        </is>
      </c>
      <c r="CK466" s="2" t="inlineStr">
        <is>
          <t>3</t>
        </is>
      </c>
      <c r="CL466" s="2" t="inlineStr">
        <is>
          <t/>
        </is>
      </c>
      <c r="CM466" t="inlineStr">
        <is>
          <t>hlavná iniciatíva zameraná na prednostné využívanie nadčasových čistých technológií a urýchlenie vývoja a používania obnoviteľných zdrojov energie, ako aj ich integrácie prostredníctvom modernizovaných sietí a zvýšenej prepojenosti</t>
        </is>
      </c>
      <c r="CN466" s="2" t="inlineStr">
        <is>
          <t>Zagnati</t>
        </is>
      </c>
      <c r="CO466" s="2" t="inlineStr">
        <is>
          <t>3</t>
        </is>
      </c>
      <c r="CP466" s="2" t="inlineStr">
        <is>
          <t/>
        </is>
      </c>
      <c r="CQ466" t="inlineStr">
        <is>
          <t>&lt;div&gt;evropski vodilni projekt, ki daje prednost čistim in trajnostnim tehnologijam ter pospešuje razvoj in uporabo &lt;a href="https://iate.europa.eu/entry/result/839833/sl" target="_blank"&gt;obnovljivih virov energije&lt;/a&gt; in njihovo vključevanje v posodobljena omrežja in večjo medsebojno povezljivost&lt;/div&gt;</t>
        </is>
      </c>
      <c r="CR466" s="2" t="inlineStr">
        <is>
          <t>Nya energikällor</t>
        </is>
      </c>
      <c r="CS466" s="2" t="inlineStr">
        <is>
          <t>3</t>
        </is>
      </c>
      <c r="CT466" s="2" t="inlineStr">
        <is>
          <t/>
        </is>
      </c>
      <c r="CU466" t="inlineStr">
        <is>
          <t/>
        </is>
      </c>
    </row>
    <row r="467">
      <c r="A467" s="1" t="str">
        <f>HYPERLINK("https://iate.europa.eu/entry/result/3527774/all", "3527774")</f>
        <v>3527774</v>
      </c>
      <c r="B467" t="inlineStr">
        <is>
          <t>ENVIRONMENT</t>
        </is>
      </c>
      <c r="C467" t="inlineStr">
        <is>
          <t>ENVIRONMENT|environmental policy|climate change policy|emission trading|EU Emissions Trading Scheme</t>
        </is>
      </c>
      <c r="D467" t="inlineStr">
        <is>
          <t/>
        </is>
      </c>
      <c r="E467" t="inlineStr">
        <is>
          <t/>
        </is>
      </c>
      <c r="F467" t="inlineStr">
        <is>
          <t/>
        </is>
      </c>
      <c r="G467" t="inlineStr">
        <is>
          <t/>
        </is>
      </c>
      <c r="H467" t="inlineStr">
        <is>
          <t/>
        </is>
      </c>
      <c r="I467" t="inlineStr">
        <is>
          <t/>
        </is>
      </c>
      <c r="J467" t="inlineStr">
        <is>
          <t/>
        </is>
      </c>
      <c r="K467" t="inlineStr">
        <is>
          <t/>
        </is>
      </c>
      <c r="L467" t="inlineStr">
        <is>
          <t/>
        </is>
      </c>
      <c r="M467" t="inlineStr">
        <is>
          <t/>
        </is>
      </c>
      <c r="N467" t="inlineStr">
        <is>
          <t/>
        </is>
      </c>
      <c r="O467" t="inlineStr">
        <is>
          <t/>
        </is>
      </c>
      <c r="P467" t="inlineStr">
        <is>
          <t/>
        </is>
      </c>
      <c r="Q467" t="inlineStr">
        <is>
          <t/>
        </is>
      </c>
      <c r="R467" t="inlineStr">
        <is>
          <t/>
        </is>
      </c>
      <c r="S467" t="inlineStr">
        <is>
          <t/>
        </is>
      </c>
      <c r="T467" t="inlineStr">
        <is>
          <t/>
        </is>
      </c>
      <c r="U467" t="inlineStr">
        <is>
          <t/>
        </is>
      </c>
      <c r="V467" t="inlineStr">
        <is>
          <t/>
        </is>
      </c>
      <c r="W467" t="inlineStr">
        <is>
          <t/>
        </is>
      </c>
      <c r="X467" s="2" t="inlineStr">
        <is>
          <t>reporting year</t>
        </is>
      </c>
      <c r="Y467" s="2" t="inlineStr">
        <is>
          <t>3</t>
        </is>
      </c>
      <c r="Z467" s="2" t="inlineStr">
        <is>
          <t/>
        </is>
      </c>
      <c r="AA467" t="inlineStr">
        <is>
          <t/>
        </is>
      </c>
      <c r="AB467" s="2" t="inlineStr">
        <is>
          <t>año de notificación</t>
        </is>
      </c>
      <c r="AC467" s="2" t="inlineStr">
        <is>
          <t>3</t>
        </is>
      </c>
      <c r="AD467" s="2" t="inlineStr">
        <is>
          <t/>
        </is>
      </c>
      <c r="AE467" t="inlineStr">
        <is>
          <t>Período de un año en el que deben presentarse, 
entre el 1 de enero y el 31 de diciembre, los informes a los que se hace
 referencia en los artículos 7 y 9.</t>
        </is>
      </c>
      <c r="AF467" t="inlineStr">
        <is>
          <t/>
        </is>
      </c>
      <c r="AG467" t="inlineStr">
        <is>
          <t/>
        </is>
      </c>
      <c r="AH467" t="inlineStr">
        <is>
          <t/>
        </is>
      </c>
      <c r="AI467" t="inlineStr">
        <is>
          <t/>
        </is>
      </c>
      <c r="AJ467" t="inlineStr">
        <is>
          <t/>
        </is>
      </c>
      <c r="AK467" t="inlineStr">
        <is>
          <t/>
        </is>
      </c>
      <c r="AL467" t="inlineStr">
        <is>
          <t/>
        </is>
      </c>
      <c r="AM467" t="inlineStr">
        <is>
          <t/>
        </is>
      </c>
      <c r="AN467" s="2" t="inlineStr">
        <is>
          <t>année de déclaration</t>
        </is>
      </c>
      <c r="AO467" s="2" t="inlineStr">
        <is>
          <t>3</t>
        </is>
      </c>
      <c r="AP467" s="2" t="inlineStr">
        <is>
          <t/>
        </is>
      </c>
      <c r="AQ467" t="inlineStr">
        <is>
          <t/>
        </is>
      </c>
      <c r="AR467" s="2" t="inlineStr">
        <is>
          <t>bliain tuairiscithe</t>
        </is>
      </c>
      <c r="AS467" s="2" t="inlineStr">
        <is>
          <t>3</t>
        </is>
      </c>
      <c r="AT467" s="2" t="inlineStr">
        <is>
          <t/>
        </is>
      </c>
      <c r="AU467" t="inlineStr">
        <is>
          <t>tréimhse aon bhliana inar gá na tuarascálacha dá dtagraítear in Airteagail 7 agus 9 a chur isteach, bliain dar tosach an 1 Eanáir agus dar críoch an 31 Nollaig</t>
        </is>
      </c>
      <c r="AV467" t="inlineStr">
        <is>
          <t/>
        </is>
      </c>
      <c r="AW467" t="inlineStr">
        <is>
          <t/>
        </is>
      </c>
      <c r="AX467" t="inlineStr">
        <is>
          <t/>
        </is>
      </c>
      <c r="AY467" t="inlineStr">
        <is>
          <t/>
        </is>
      </c>
      <c r="AZ467" t="inlineStr">
        <is>
          <t/>
        </is>
      </c>
      <c r="BA467" t="inlineStr">
        <is>
          <t/>
        </is>
      </c>
      <c r="BB467" t="inlineStr">
        <is>
          <t/>
        </is>
      </c>
      <c r="BC467" t="inlineStr">
        <is>
          <t/>
        </is>
      </c>
      <c r="BD467" t="inlineStr">
        <is>
          <t/>
        </is>
      </c>
      <c r="BE467" t="inlineStr">
        <is>
          <t/>
        </is>
      </c>
      <c r="BF467" t="inlineStr">
        <is>
          <t/>
        </is>
      </c>
      <c r="BG467" t="inlineStr">
        <is>
          <t/>
        </is>
      </c>
      <c r="BH467" s="2" t="inlineStr">
        <is>
          <t>ataskaitiniai metai</t>
        </is>
      </c>
      <c r="BI467" s="2" t="inlineStr">
        <is>
          <t>3</t>
        </is>
      </c>
      <c r="BJ467" s="2" t="inlineStr">
        <is>
          <t/>
        </is>
      </c>
      <c r="BK467" t="inlineStr">
        <is>
          <t/>
        </is>
      </c>
      <c r="BL467" s="2" t="inlineStr">
        <is>
          <t>pārskata gads|
pārskata sniegšanas gads</t>
        </is>
      </c>
      <c r="BM467" s="2" t="inlineStr">
        <is>
          <t>3|
2</t>
        </is>
      </c>
      <c r="BN467" s="2" t="inlineStr">
        <is>
          <t xml:space="preserve">preferred|
</t>
        </is>
      </c>
      <c r="BO467" t="inlineStr">
        <is>
          <t/>
        </is>
      </c>
      <c r="BP467" s="2" t="inlineStr">
        <is>
          <t>sena ta' rappurtar</t>
        </is>
      </c>
      <c r="BQ467" s="2" t="inlineStr">
        <is>
          <t>3</t>
        </is>
      </c>
      <c r="BR467" s="2" t="inlineStr">
        <is>
          <t/>
        </is>
      </c>
      <c r="BS467" t="inlineStr">
        <is>
          <t/>
        </is>
      </c>
      <c r="BT467" t="inlineStr">
        <is>
          <t/>
        </is>
      </c>
      <c r="BU467" t="inlineStr">
        <is>
          <t/>
        </is>
      </c>
      <c r="BV467" t="inlineStr">
        <is>
          <t/>
        </is>
      </c>
      <c r="BW467" t="inlineStr">
        <is>
          <t/>
        </is>
      </c>
      <c r="BX467" s="2" t="inlineStr">
        <is>
          <t>rok sprawozdawczy</t>
        </is>
      </c>
      <c r="BY467" s="2" t="inlineStr">
        <is>
          <t>3</t>
        </is>
      </c>
      <c r="BZ467" s="2" t="inlineStr">
        <is>
          <t/>
        </is>
      </c>
      <c r="CA467" t="inlineStr">
        <is>
          <t/>
        </is>
      </c>
      <c r="CB467" t="inlineStr">
        <is>
          <t/>
        </is>
      </c>
      <c r="CC467" t="inlineStr">
        <is>
          <t/>
        </is>
      </c>
      <c r="CD467" t="inlineStr">
        <is>
          <t/>
        </is>
      </c>
      <c r="CE467" t="inlineStr">
        <is>
          <t/>
        </is>
      </c>
      <c r="CF467" t="inlineStr">
        <is>
          <t/>
        </is>
      </c>
      <c r="CG467" t="inlineStr">
        <is>
          <t/>
        </is>
      </c>
      <c r="CH467" t="inlineStr">
        <is>
          <t/>
        </is>
      </c>
      <c r="CI467" t="inlineStr">
        <is>
          <t/>
        </is>
      </c>
      <c r="CJ467" t="inlineStr">
        <is>
          <t/>
        </is>
      </c>
      <c r="CK467" t="inlineStr">
        <is>
          <t/>
        </is>
      </c>
      <c r="CL467" t="inlineStr">
        <is>
          <t/>
        </is>
      </c>
      <c r="CM467" t="inlineStr">
        <is>
          <t/>
        </is>
      </c>
      <c r="CN467" s="2" t="inlineStr">
        <is>
          <t>leto poročanja</t>
        </is>
      </c>
      <c r="CO467" s="2" t="inlineStr">
        <is>
          <t>3</t>
        </is>
      </c>
      <c r="CP467" s="2" t="inlineStr">
        <is>
          <t/>
        </is>
      </c>
      <c r="CQ467" t="inlineStr">
        <is>
          <t/>
        </is>
      </c>
      <c r="CR467" s="2" t="inlineStr">
        <is>
          <t>rapporteringsår</t>
        </is>
      </c>
      <c r="CS467" s="2" t="inlineStr">
        <is>
          <t>3</t>
        </is>
      </c>
      <c r="CT467" s="2" t="inlineStr">
        <is>
          <t/>
        </is>
      </c>
      <c r="CU467" t="inlineStr">
        <is>
          <t/>
        </is>
      </c>
    </row>
    <row r="468">
      <c r="A468" s="1" t="str">
        <f>HYPERLINK("https://iate.europa.eu/entry/result/3599801/all", "3599801")</f>
        <v>3599801</v>
      </c>
      <c r="B468" t="inlineStr">
        <is>
          <t>TRANSPORT;ENVIRONMENT</t>
        </is>
      </c>
      <c r="C468" t="inlineStr">
        <is>
          <t>TRANSPORT|maritime and inland waterway transport|maritime transport;ENVIRONMENT|deterioration of the environment|nuisance|pollutant|atmospheric pollutant|greenhouse gas</t>
        </is>
      </c>
      <c r="D468" t="inlineStr">
        <is>
          <t/>
        </is>
      </c>
      <c r="E468" t="inlineStr">
        <is>
          <t/>
        </is>
      </c>
      <c r="F468" t="inlineStr">
        <is>
          <t/>
        </is>
      </c>
      <c r="G468" t="inlineStr">
        <is>
          <t/>
        </is>
      </c>
      <c r="H468" t="inlineStr">
        <is>
          <t/>
        </is>
      </c>
      <c r="I468" t="inlineStr">
        <is>
          <t/>
        </is>
      </c>
      <c r="J468" t="inlineStr">
        <is>
          <t/>
        </is>
      </c>
      <c r="K468" t="inlineStr">
        <is>
          <t/>
        </is>
      </c>
      <c r="L468" t="inlineStr">
        <is>
          <t/>
        </is>
      </c>
      <c r="M468" t="inlineStr">
        <is>
          <t/>
        </is>
      </c>
      <c r="N468" t="inlineStr">
        <is>
          <t/>
        </is>
      </c>
      <c r="O468" t="inlineStr">
        <is>
          <t/>
        </is>
      </c>
      <c r="P468" t="inlineStr">
        <is>
          <t/>
        </is>
      </c>
      <c r="Q468" t="inlineStr">
        <is>
          <t/>
        </is>
      </c>
      <c r="R468" t="inlineStr">
        <is>
          <t/>
        </is>
      </c>
      <c r="S468" t="inlineStr">
        <is>
          <t/>
        </is>
      </c>
      <c r="T468" t="inlineStr">
        <is>
          <t/>
        </is>
      </c>
      <c r="U468" t="inlineStr">
        <is>
          <t/>
        </is>
      </c>
      <c r="V468" t="inlineStr">
        <is>
          <t/>
        </is>
      </c>
      <c r="W468" t="inlineStr">
        <is>
          <t/>
        </is>
      </c>
      <c r="X468" s="2" t="inlineStr">
        <is>
          <t>greenhouse gas intensity of the energy used on-board</t>
        </is>
      </c>
      <c r="Y468" s="2" t="inlineStr">
        <is>
          <t>3</t>
        </is>
      </c>
      <c r="Z468" s="2" t="inlineStr">
        <is>
          <t/>
        </is>
      </c>
      <c r="AA468" t="inlineStr">
        <is>
          <t>amount of greenhouse gas emissions, expressed in grams of CO&lt;sub&gt;2&lt;/sub&gt; equivalent established on a
&lt;a href="https://iate.europa.eu/entry/result/3599802/en" target="_blank"&gt;&lt;i&gt;well-to-wake&lt;/i&gt;&lt;/a&gt; basis, per MJ of &lt;a href="https://iate.europa.eu/entry/result/3599800/en" target="_blank"&gt;&lt;i&gt;energy used on-board&lt;/i&gt;&lt;/a&gt;</t>
        </is>
      </c>
      <c r="AB468" s="2" t="inlineStr">
        <is>
          <t>intensidad de emisión de gases de efecto invernadero de la energía utilizada a bordo</t>
        </is>
      </c>
      <c r="AC468" s="2" t="inlineStr">
        <is>
          <t>3</t>
        </is>
      </c>
      <c r="AD468" s="2" t="inlineStr">
        <is>
          <t/>
        </is>
      </c>
      <c r="AE468" t="inlineStr">
        <is>
          <t>Cantidad de emisiones de gases de efecto 
invernadero, expresada en gramos equivalentes de CO&lt;sub&gt;2&lt;/sub&gt;, establecida sobre 
la base «&lt;a href="https://iate.europa.eu/entry/result/3599802/es" target="_blank"&gt;del pozo a la hélice&lt;/a&gt;», por MJ de &lt;a href="https://iate.europa.eu/entry/result/3599800/es" target="_blank"&gt;energía consumida a bordo&lt;time datetime="7.10.2021"&gt;.&lt;/time&gt;&lt;/a&gt;</t>
        </is>
      </c>
      <c r="AF468" t="inlineStr">
        <is>
          <t/>
        </is>
      </c>
      <c r="AG468" t="inlineStr">
        <is>
          <t/>
        </is>
      </c>
      <c r="AH468" t="inlineStr">
        <is>
          <t/>
        </is>
      </c>
      <c r="AI468" t="inlineStr">
        <is>
          <t/>
        </is>
      </c>
      <c r="AJ468" t="inlineStr">
        <is>
          <t/>
        </is>
      </c>
      <c r="AK468" t="inlineStr">
        <is>
          <t/>
        </is>
      </c>
      <c r="AL468" t="inlineStr">
        <is>
          <t/>
        </is>
      </c>
      <c r="AM468" t="inlineStr">
        <is>
          <t/>
        </is>
      </c>
      <c r="AN468" t="inlineStr">
        <is>
          <t/>
        </is>
      </c>
      <c r="AO468" t="inlineStr">
        <is>
          <t/>
        </is>
      </c>
      <c r="AP468" t="inlineStr">
        <is>
          <t/>
        </is>
      </c>
      <c r="AQ468" t="inlineStr">
        <is>
          <t/>
        </is>
      </c>
      <c r="AR468" s="2" t="inlineStr">
        <is>
          <t>déine astaíochtaí gás ceaptha teasa an fhuinnimh a úsáidtear ar bord</t>
        </is>
      </c>
      <c r="AS468" s="2" t="inlineStr">
        <is>
          <t>3</t>
        </is>
      </c>
      <c r="AT468" s="2" t="inlineStr">
        <is>
          <t/>
        </is>
      </c>
      <c r="AU468" t="inlineStr">
        <is>
          <t>an méid astaíochtaí gás ceaptha teasa, arna shloinneadh ina ghraim de choibhéis CO2 a bhunaítear ar bhonn tobar go marbhshruth, in aghaidh MJ d’fhuinneamh a úsáidtear ar bord</t>
        </is>
      </c>
      <c r="AV468" t="inlineStr">
        <is>
          <t/>
        </is>
      </c>
      <c r="AW468" t="inlineStr">
        <is>
          <t/>
        </is>
      </c>
      <c r="AX468" t="inlineStr">
        <is>
          <t/>
        </is>
      </c>
      <c r="AY468" t="inlineStr">
        <is>
          <t/>
        </is>
      </c>
      <c r="AZ468" t="inlineStr">
        <is>
          <t/>
        </is>
      </c>
      <c r="BA468" t="inlineStr">
        <is>
          <t/>
        </is>
      </c>
      <c r="BB468" t="inlineStr">
        <is>
          <t/>
        </is>
      </c>
      <c r="BC468" t="inlineStr">
        <is>
          <t/>
        </is>
      </c>
      <c r="BD468" t="inlineStr">
        <is>
          <t/>
        </is>
      </c>
      <c r="BE468" t="inlineStr">
        <is>
          <t/>
        </is>
      </c>
      <c r="BF468" t="inlineStr">
        <is>
          <t/>
        </is>
      </c>
      <c r="BG468" t="inlineStr">
        <is>
          <t/>
        </is>
      </c>
      <c r="BH468" s="2" t="inlineStr">
        <is>
          <t>laive sunaudojamai energijai tenkančios taršos šiltnamio efektą sukeliančiomis dujomis intensyvumas</t>
        </is>
      </c>
      <c r="BI468" s="2" t="inlineStr">
        <is>
          <t>2</t>
        </is>
      </c>
      <c r="BJ468" s="2" t="inlineStr">
        <is>
          <t/>
        </is>
      </c>
      <c r="BK468" t="inlineStr">
        <is>
          <t>nuo žaliavos iki kilvaterio išmetamas šiltnamio efektą sukeliančių dujų kiekis, išreikštas gramais CO&lt;sub&gt;2&lt;/sub&gt; ekvivalento, tenkantis vienam laive sunaudojamos energijos MJ</t>
        </is>
      </c>
      <c r="BL468" t="inlineStr">
        <is>
          <t/>
        </is>
      </c>
      <c r="BM468" t="inlineStr">
        <is>
          <t/>
        </is>
      </c>
      <c r="BN468" t="inlineStr">
        <is>
          <t/>
        </is>
      </c>
      <c r="BO468" t="inlineStr">
        <is>
          <t/>
        </is>
      </c>
      <c r="BP468" s="2" t="inlineStr">
        <is>
          <t>intensità tal-gassijiet serra tal-enerġija użata abbord</t>
        </is>
      </c>
      <c r="BQ468" s="2" t="inlineStr">
        <is>
          <t>3</t>
        </is>
      </c>
      <c r="BR468" s="2" t="inlineStr">
        <is>
          <t/>
        </is>
      </c>
      <c r="BS468" t="inlineStr">
        <is>
          <t>l-ammont ta’ emissjonijiet ta’ gassijiet serra, espress fi grammi ta’ ekwivalenti ta’ CO&lt;sub&gt;2&lt;/sub&gt; stabbiliti fuq bażi well-to-wake, għal kull MJ ta’ enerġija użata abbord</t>
        </is>
      </c>
      <c r="BT468" t="inlineStr">
        <is>
          <t/>
        </is>
      </c>
      <c r="BU468" t="inlineStr">
        <is>
          <t/>
        </is>
      </c>
      <c r="BV468" t="inlineStr">
        <is>
          <t/>
        </is>
      </c>
      <c r="BW468" t="inlineStr">
        <is>
          <t/>
        </is>
      </c>
      <c r="BX468" s="2" t="inlineStr">
        <is>
          <t>intensywność emisji gazów cieplarnianych pochodzących ze zużycia energii na statku</t>
        </is>
      </c>
      <c r="BY468" s="2" t="inlineStr">
        <is>
          <t>3</t>
        </is>
      </c>
      <c r="BZ468" s="2" t="inlineStr">
        <is>
          <t/>
        </is>
      </c>
      <c r="CA468" t="inlineStr">
        <is>
          <t>ilość emisji gazów cieplarnianych, wyrażoną w gramach ekwiwalentu dwutlenku węgla, ustaloną na podstawie zasady WtW, na 1 MJ energii zużytej na statku</t>
        </is>
      </c>
      <c r="CB468" t="inlineStr">
        <is>
          <t/>
        </is>
      </c>
      <c r="CC468" t="inlineStr">
        <is>
          <t/>
        </is>
      </c>
      <c r="CD468" t="inlineStr">
        <is>
          <t/>
        </is>
      </c>
      <c r="CE468" t="inlineStr">
        <is>
          <t/>
        </is>
      </c>
      <c r="CF468" t="inlineStr">
        <is>
          <t/>
        </is>
      </c>
      <c r="CG468" t="inlineStr">
        <is>
          <t/>
        </is>
      </c>
      <c r="CH468" t="inlineStr">
        <is>
          <t/>
        </is>
      </c>
      <c r="CI468" t="inlineStr">
        <is>
          <t/>
        </is>
      </c>
      <c r="CJ468" t="inlineStr">
        <is>
          <t/>
        </is>
      </c>
      <c r="CK468" t="inlineStr">
        <is>
          <t/>
        </is>
      </c>
      <c r="CL468" t="inlineStr">
        <is>
          <t/>
        </is>
      </c>
      <c r="CM468" t="inlineStr">
        <is>
          <t/>
        </is>
      </c>
      <c r="CN468" s="2" t="inlineStr">
        <is>
          <t>intenzivnost toplogrednih plinov porabljene energije na krovu</t>
        </is>
      </c>
      <c r="CO468" s="2" t="inlineStr">
        <is>
          <t>3</t>
        </is>
      </c>
      <c r="CP468" s="2" t="inlineStr">
        <is>
          <t/>
        </is>
      </c>
      <c r="CQ468" t="inlineStr">
        <is>
          <t>količina emisij toplogrednih plinov, izražena v gramih ekvivalenta CO&lt;sub&gt;2&lt;/sub&gt;, ki je določena od vrtine do brazde, na MJ porabljene energije na krovu</t>
        </is>
      </c>
      <c r="CR468" s="2" t="inlineStr">
        <is>
          <t>växthusgasintensitet i energianvändning ombord</t>
        </is>
      </c>
      <c r="CS468" s="2" t="inlineStr">
        <is>
          <t>3</t>
        </is>
      </c>
      <c r="CT468" s="2" t="inlineStr">
        <is>
          <t/>
        </is>
      </c>
      <c r="CU468" t="inlineStr">
        <is>
          <t>mängden växthusgasutsläpp, uttryckt i gram koldioxidekvivalenter, fastställd &lt;a href="https://iate.europa.eu/entry/result/3599802" target="_blank"&gt;från källa till kölvatten &lt;/a&gt;(well-to-wake), per MJ energi som används ombord</t>
        </is>
      </c>
    </row>
    <row r="469">
      <c r="A469" s="1" t="str">
        <f>HYPERLINK("https://iate.europa.eu/entry/result/3599845/all", "3599845")</f>
        <v>3599845</v>
      </c>
      <c r="B469" t="inlineStr">
        <is>
          <t>ENVIRONMENT</t>
        </is>
      </c>
      <c r="C469" t="inlineStr">
        <is>
          <t>ENVIRONMENT|environmental policy|climate change policy|reduction of gas emissions</t>
        </is>
      </c>
      <c r="D469" t="inlineStr">
        <is>
          <t/>
        </is>
      </c>
      <c r="E469" t="inlineStr">
        <is>
          <t/>
        </is>
      </c>
      <c r="F469" t="inlineStr">
        <is>
          <t/>
        </is>
      </c>
      <c r="G469" t="inlineStr">
        <is>
          <t/>
        </is>
      </c>
      <c r="H469" t="inlineStr">
        <is>
          <t/>
        </is>
      </c>
      <c r="I469" t="inlineStr">
        <is>
          <t/>
        </is>
      </c>
      <c r="J469" t="inlineStr">
        <is>
          <t/>
        </is>
      </c>
      <c r="K469" t="inlineStr">
        <is>
          <t/>
        </is>
      </c>
      <c r="L469" t="inlineStr">
        <is>
          <t/>
        </is>
      </c>
      <c r="M469" t="inlineStr">
        <is>
          <t/>
        </is>
      </c>
      <c r="N469" t="inlineStr">
        <is>
          <t/>
        </is>
      </c>
      <c r="O469" t="inlineStr">
        <is>
          <t/>
        </is>
      </c>
      <c r="P469" t="inlineStr">
        <is>
          <t/>
        </is>
      </c>
      <c r="Q469" t="inlineStr">
        <is>
          <t/>
        </is>
      </c>
      <c r="R469" t="inlineStr">
        <is>
          <t/>
        </is>
      </c>
      <c r="S469" t="inlineStr">
        <is>
          <t/>
        </is>
      </c>
      <c r="T469" t="inlineStr">
        <is>
          <t/>
        </is>
      </c>
      <c r="U469" t="inlineStr">
        <is>
          <t/>
        </is>
      </c>
      <c r="V469" t="inlineStr">
        <is>
          <t/>
        </is>
      </c>
      <c r="W469" t="inlineStr">
        <is>
          <t/>
        </is>
      </c>
      <c r="X469" s="2" t="inlineStr">
        <is>
          <t>greenhouse gas scheme</t>
        </is>
      </c>
      <c r="Y469" s="2" t="inlineStr">
        <is>
          <t>3</t>
        </is>
      </c>
      <c r="Z469" s="2" t="inlineStr">
        <is>
          <t/>
        </is>
      </c>
      <c r="AA469" t="inlineStr">
        <is>
          <t>scheme granting benefits to aircraft operators
for the use of sustainable aviation fuels</t>
        </is>
      </c>
      <c r="AB469" s="2" t="inlineStr">
        <is>
          <t>régimen de gases de efecto invernadero</t>
        </is>
      </c>
      <c r="AC469" s="2" t="inlineStr">
        <is>
          <t>3</t>
        </is>
      </c>
      <c r="AD469" s="2" t="inlineStr">
        <is>
          <t/>
        </is>
      </c>
      <c r="AE469" t="inlineStr">
        <is>
          <t>Régimen que concede prestaciones a los operadores de aeronaves por el uso de combustibles de aviación sostenibles.</t>
        </is>
      </c>
      <c r="AF469" t="inlineStr">
        <is>
          <t/>
        </is>
      </c>
      <c r="AG469" t="inlineStr">
        <is>
          <t/>
        </is>
      </c>
      <c r="AH469" t="inlineStr">
        <is>
          <t/>
        </is>
      </c>
      <c r="AI469" t="inlineStr">
        <is>
          <t/>
        </is>
      </c>
      <c r="AJ469" t="inlineStr">
        <is>
          <t/>
        </is>
      </c>
      <c r="AK469" t="inlineStr">
        <is>
          <t/>
        </is>
      </c>
      <c r="AL469" t="inlineStr">
        <is>
          <t/>
        </is>
      </c>
      <c r="AM469" t="inlineStr">
        <is>
          <t/>
        </is>
      </c>
      <c r="AN469" s="2" t="inlineStr">
        <is>
          <t>système de réduction des gaz à effet de serre</t>
        </is>
      </c>
      <c r="AO469" s="2" t="inlineStr">
        <is>
          <t>3</t>
        </is>
      </c>
      <c r="AP469" s="2" t="inlineStr">
        <is>
          <t/>
        </is>
      </c>
      <c r="AQ469" t="inlineStr">
        <is>
          <t/>
        </is>
      </c>
      <c r="AR469" s="2" t="inlineStr">
        <is>
          <t>scéim gás ceaptha teasa</t>
        </is>
      </c>
      <c r="AS469" s="2" t="inlineStr">
        <is>
          <t>3</t>
        </is>
      </c>
      <c r="AT469" s="2" t="inlineStr">
        <is>
          <t/>
        </is>
      </c>
      <c r="AU469" t="inlineStr">
        <is>
          <t>scéim lena mbronntar sochair ar oibreoirí aerárthaí chun breoslaí eitlíochta inbhuanaithe a úsáid</t>
        </is>
      </c>
      <c r="AV469" t="inlineStr">
        <is>
          <t/>
        </is>
      </c>
      <c r="AW469" t="inlineStr">
        <is>
          <t/>
        </is>
      </c>
      <c r="AX469" t="inlineStr">
        <is>
          <t/>
        </is>
      </c>
      <c r="AY469" t="inlineStr">
        <is>
          <t/>
        </is>
      </c>
      <c r="AZ469" s="2" t="inlineStr">
        <is>
          <t>üvegházhatásúgáz-szabályozó rendszer|
ühg-szabályozó rendszer</t>
        </is>
      </c>
      <c r="BA469" s="2" t="inlineStr">
        <is>
          <t>2|
3</t>
        </is>
      </c>
      <c r="BB469" s="2" t="inlineStr">
        <is>
          <t>proposed|
proposed</t>
        </is>
      </c>
      <c r="BC469" t="inlineStr">
        <is>
          <t>olyan rendszer, amely a gazdasági szereplőket környezetkímélőbb üzemanyagok használatára ösztönzi</t>
        </is>
      </c>
      <c r="BD469" t="inlineStr">
        <is>
          <t/>
        </is>
      </c>
      <c r="BE469" t="inlineStr">
        <is>
          <t/>
        </is>
      </c>
      <c r="BF469" t="inlineStr">
        <is>
          <t/>
        </is>
      </c>
      <c r="BG469" t="inlineStr">
        <is>
          <t/>
        </is>
      </c>
      <c r="BH469" s="2" t="inlineStr">
        <is>
          <t>šiltnamio efektą sukeliančių dujų išmetimo mažinimo sistema</t>
        </is>
      </c>
      <c r="BI469" s="2" t="inlineStr">
        <is>
          <t>3</t>
        </is>
      </c>
      <c r="BJ469" s="2" t="inlineStr">
        <is>
          <t/>
        </is>
      </c>
      <c r="BK469" t="inlineStr">
        <is>
          <t>sistema, pagal kurią orlaivių naudotojams atlyginama už tvarių aviacinių degalų naudojimą</t>
        </is>
      </c>
      <c r="BL469" t="inlineStr">
        <is>
          <t/>
        </is>
      </c>
      <c r="BM469" t="inlineStr">
        <is>
          <t/>
        </is>
      </c>
      <c r="BN469" t="inlineStr">
        <is>
          <t/>
        </is>
      </c>
      <c r="BO469" t="inlineStr">
        <is>
          <t/>
        </is>
      </c>
      <c r="BP469" s="2" t="inlineStr">
        <is>
          <t>skema ta’ gassijiet serra</t>
        </is>
      </c>
      <c r="BQ469" s="2" t="inlineStr">
        <is>
          <t>3</t>
        </is>
      </c>
      <c r="BR469" s="2" t="inlineStr">
        <is>
          <t/>
        </is>
      </c>
      <c r="BS469" t="inlineStr">
        <is>
          <t/>
        </is>
      </c>
      <c r="BT469" t="inlineStr">
        <is>
          <t/>
        </is>
      </c>
      <c r="BU469" t="inlineStr">
        <is>
          <t/>
        </is>
      </c>
      <c r="BV469" t="inlineStr">
        <is>
          <t/>
        </is>
      </c>
      <c r="BW469" t="inlineStr">
        <is>
          <t/>
        </is>
      </c>
      <c r="BX469" s="2" t="inlineStr">
        <is>
          <t>system dotyczący gazów cieplarnianych</t>
        </is>
      </c>
      <c r="BY469" s="2" t="inlineStr">
        <is>
          <t>3</t>
        </is>
      </c>
      <c r="BZ469" s="2" t="inlineStr">
        <is>
          <t/>
        </is>
      </c>
      <c r="CA469" t="inlineStr">
        <is>
          <t>system przyznawania korzyści operatorom statków powietrznych za wykorzystywanie zrównoważonych paliw lotniczych</t>
        </is>
      </c>
      <c r="CB469" t="inlineStr">
        <is>
          <t/>
        </is>
      </c>
      <c r="CC469" t="inlineStr">
        <is>
          <t/>
        </is>
      </c>
      <c r="CD469" t="inlineStr">
        <is>
          <t/>
        </is>
      </c>
      <c r="CE469" t="inlineStr">
        <is>
          <t/>
        </is>
      </c>
      <c r="CF469" t="inlineStr">
        <is>
          <t/>
        </is>
      </c>
      <c r="CG469" t="inlineStr">
        <is>
          <t/>
        </is>
      </c>
      <c r="CH469" t="inlineStr">
        <is>
          <t/>
        </is>
      </c>
      <c r="CI469" t="inlineStr">
        <is>
          <t/>
        </is>
      </c>
      <c r="CJ469" t="inlineStr">
        <is>
          <t/>
        </is>
      </c>
      <c r="CK469" t="inlineStr">
        <is>
          <t/>
        </is>
      </c>
      <c r="CL469" t="inlineStr">
        <is>
          <t/>
        </is>
      </c>
      <c r="CM469" t="inlineStr">
        <is>
          <t/>
        </is>
      </c>
      <c r="CN469" s="2" t="inlineStr">
        <is>
          <t>shema za toplogredne pline</t>
        </is>
      </c>
      <c r="CO469" s="2" t="inlineStr">
        <is>
          <t>3</t>
        </is>
      </c>
      <c r="CP469" s="2" t="inlineStr">
        <is>
          <t/>
        </is>
      </c>
      <c r="CQ469" t="inlineStr">
        <is>
          <t>shema, ki operaterjem zrakoplovov podeljuje ugodnosti za uporabo trajnostnih letalskih goriv</t>
        </is>
      </c>
      <c r="CR469" s="2" t="inlineStr">
        <is>
          <t>växthusgassystem</t>
        </is>
      </c>
      <c r="CS469" s="2" t="inlineStr">
        <is>
          <t>3</t>
        </is>
      </c>
      <c r="CT469" s="2" t="inlineStr">
        <is>
          <t/>
        </is>
      </c>
      <c r="CU469" t="inlineStr">
        <is>
          <t>system som ger förmåner till luftfartygsoperatörer för användning av hållbara flygbränslen</t>
        </is>
      </c>
    </row>
    <row r="470">
      <c r="A470" s="1" t="str">
        <f>HYPERLINK("https://iate.europa.eu/entry/result/3619770/all", "3619770")</f>
        <v>3619770</v>
      </c>
      <c r="B470" t="inlineStr">
        <is>
          <t>ENVIRONMENT</t>
        </is>
      </c>
      <c r="C470" t="inlineStr">
        <is>
          <t>ENVIRONMENT|deterioration of the environment|nuisance|pollutant|atmospheric pollutant|greenhouse gas</t>
        </is>
      </c>
      <c r="D470" t="inlineStr">
        <is>
          <t/>
        </is>
      </c>
      <c r="E470" t="inlineStr">
        <is>
          <t/>
        </is>
      </c>
      <c r="F470" t="inlineStr">
        <is>
          <t/>
        </is>
      </c>
      <c r="G470" t="inlineStr">
        <is>
          <t/>
        </is>
      </c>
      <c r="H470" t="inlineStr">
        <is>
          <t/>
        </is>
      </c>
      <c r="I470" t="inlineStr">
        <is>
          <t/>
        </is>
      </c>
      <c r="J470" t="inlineStr">
        <is>
          <t/>
        </is>
      </c>
      <c r="K470" t="inlineStr">
        <is>
          <t/>
        </is>
      </c>
      <c r="L470" s="2" t="inlineStr">
        <is>
          <t>landbrugets ikke-CO&lt;sub&gt;2&lt;/sub&gt;-holdige drivhusgasemissioner|
ikke-CO&lt;sub&gt;2&lt;/sub&gt;-emissioner fra landbruget|
landbrugets ikke-CO&lt;sub&gt;2&lt;/sub&gt;-emissioner|
landbrugets ikke-CO&lt;sub&gt;2&lt;/sub&gt;-drivhusgasemissioner</t>
        </is>
      </c>
      <c r="M470" s="2" t="inlineStr">
        <is>
          <t>3|
3|
3|
3</t>
        </is>
      </c>
      <c r="N470" s="2" t="inlineStr">
        <is>
          <t xml:space="preserve">|
|
|
</t>
        </is>
      </c>
      <c r="O470" t="inlineStr">
        <is>
          <t/>
        </is>
      </c>
      <c r="P470" t="inlineStr">
        <is>
          <t/>
        </is>
      </c>
      <c r="Q470" t="inlineStr">
        <is>
          <t/>
        </is>
      </c>
      <c r="R470" t="inlineStr">
        <is>
          <t/>
        </is>
      </c>
      <c r="S470" t="inlineStr">
        <is>
          <t/>
        </is>
      </c>
      <c r="T470" t="inlineStr">
        <is>
          <t/>
        </is>
      </c>
      <c r="U470" t="inlineStr">
        <is>
          <t/>
        </is>
      </c>
      <c r="V470" t="inlineStr">
        <is>
          <t/>
        </is>
      </c>
      <c r="W470" t="inlineStr">
        <is>
          <t/>
        </is>
      </c>
      <c r="X470" s="2" t="inlineStr">
        <is>
          <t>agriculture non-CO&lt;i&gt;&lt;sub&gt;2&lt;/sub&gt;&lt;/i&gt; greenhouse gas emissions|
agriculture non-CO2 emissions</t>
        </is>
      </c>
      <c r="Y470" s="2" t="inlineStr">
        <is>
          <t>3|
3</t>
        </is>
      </c>
      <c r="Z470" s="2" t="inlineStr">
        <is>
          <t xml:space="preserve">|
</t>
        </is>
      </c>
      <c r="AA470" t="inlineStr">
        <is>
          <t>non-CO2 greenhouse gases that are reported under the UNFCCC “Agriculture sector”</t>
        </is>
      </c>
      <c r="AB470" t="inlineStr">
        <is>
          <t/>
        </is>
      </c>
      <c r="AC470" t="inlineStr">
        <is>
          <t/>
        </is>
      </c>
      <c r="AD470" t="inlineStr">
        <is>
          <t/>
        </is>
      </c>
      <c r="AE470" t="inlineStr">
        <is>
          <t/>
        </is>
      </c>
      <c r="AF470" t="inlineStr">
        <is>
          <t/>
        </is>
      </c>
      <c r="AG470" t="inlineStr">
        <is>
          <t/>
        </is>
      </c>
      <c r="AH470" t="inlineStr">
        <is>
          <t/>
        </is>
      </c>
      <c r="AI470" t="inlineStr">
        <is>
          <t/>
        </is>
      </c>
      <c r="AJ470" s="2" t="inlineStr">
        <is>
          <t>maatalouden muut kuin hiilidioksidipäästöt|
maatalouden muiden kasvihuonekaasujen kuin hiilidioksidin päästöt</t>
        </is>
      </c>
      <c r="AK470" s="2" t="inlineStr">
        <is>
          <t>3|
3</t>
        </is>
      </c>
      <c r="AL470" s="2" t="inlineStr">
        <is>
          <t xml:space="preserve">|
</t>
        </is>
      </c>
      <c r="AM470" t="inlineStr">
        <is>
          <t>muiden
kasvihuonekaasujen kuin hiilidioksidin päästöt, jotka ilmoitetaan &lt;a href="https://iate.europa.eu/entry/result/843910/fi" target="_blank"&gt;YK:n ilmastonmuutoksen puitesopimuksen&lt;/a&gt; mukaisesti maatalouden sektorilla</t>
        </is>
      </c>
      <c r="AN470" t="inlineStr">
        <is>
          <t/>
        </is>
      </c>
      <c r="AO470" t="inlineStr">
        <is>
          <t/>
        </is>
      </c>
      <c r="AP470" t="inlineStr">
        <is>
          <t/>
        </is>
      </c>
      <c r="AQ470" t="inlineStr">
        <is>
          <t/>
        </is>
      </c>
      <c r="AR470" s="2" t="inlineStr">
        <is>
          <t>astaíochtaí gás ceaptha teasa neamh‑CO&lt;sub&gt;2&lt;/sub&gt; ón talmhaíocht|
astaíochtaí neamh‑CO&lt;sub&gt;2&lt;/sub&gt; ón earnáil talmhaíochta</t>
        </is>
      </c>
      <c r="AS470" s="2" t="inlineStr">
        <is>
          <t>3|
3</t>
        </is>
      </c>
      <c r="AT470" s="2" t="inlineStr">
        <is>
          <t xml:space="preserve">|
</t>
        </is>
      </c>
      <c r="AU470" t="inlineStr">
        <is>
          <t/>
        </is>
      </c>
      <c r="AV470" t="inlineStr">
        <is>
          <t/>
        </is>
      </c>
      <c r="AW470" t="inlineStr">
        <is>
          <t/>
        </is>
      </c>
      <c r="AX470" t="inlineStr">
        <is>
          <t/>
        </is>
      </c>
      <c r="AY470" t="inlineStr">
        <is>
          <t/>
        </is>
      </c>
      <c r="AZ470" t="inlineStr">
        <is>
          <t/>
        </is>
      </c>
      <c r="BA470" t="inlineStr">
        <is>
          <t/>
        </is>
      </c>
      <c r="BB470" t="inlineStr">
        <is>
          <t/>
        </is>
      </c>
      <c r="BC470" t="inlineStr">
        <is>
          <t/>
        </is>
      </c>
      <c r="BD470" t="inlineStr">
        <is>
          <t/>
        </is>
      </c>
      <c r="BE470" t="inlineStr">
        <is>
          <t/>
        </is>
      </c>
      <c r="BF470" t="inlineStr">
        <is>
          <t/>
        </is>
      </c>
      <c r="BG470" t="inlineStr">
        <is>
          <t/>
        </is>
      </c>
      <c r="BH470" t="inlineStr">
        <is>
          <t/>
        </is>
      </c>
      <c r="BI470" t="inlineStr">
        <is>
          <t/>
        </is>
      </c>
      <c r="BJ470" t="inlineStr">
        <is>
          <t/>
        </is>
      </c>
      <c r="BK470" t="inlineStr">
        <is>
          <t/>
        </is>
      </c>
      <c r="BL470" t="inlineStr">
        <is>
          <t/>
        </is>
      </c>
      <c r="BM470" t="inlineStr">
        <is>
          <t/>
        </is>
      </c>
      <c r="BN470" t="inlineStr">
        <is>
          <t/>
        </is>
      </c>
      <c r="BO470" t="inlineStr">
        <is>
          <t/>
        </is>
      </c>
      <c r="BP470" t="inlineStr">
        <is>
          <t/>
        </is>
      </c>
      <c r="BQ470" t="inlineStr">
        <is>
          <t/>
        </is>
      </c>
      <c r="BR470" t="inlineStr">
        <is>
          <t/>
        </is>
      </c>
      <c r="BS470" t="inlineStr">
        <is>
          <t/>
        </is>
      </c>
      <c r="BT470" t="inlineStr">
        <is>
          <t/>
        </is>
      </c>
      <c r="BU470" t="inlineStr">
        <is>
          <t/>
        </is>
      </c>
      <c r="BV470" t="inlineStr">
        <is>
          <t/>
        </is>
      </c>
      <c r="BW470" t="inlineStr">
        <is>
          <t/>
        </is>
      </c>
      <c r="BX470" s="2" t="inlineStr">
        <is>
          <t>emisje gazów cieplarnianych innych niż CO&lt;sub&gt;2&lt;/sub&gt; pochodzące z sektora rolnictwa|
emisje z sektora rolnictwa inne niż CO&lt;sub&gt;2&lt;/sub&gt;</t>
        </is>
      </c>
      <c r="BY470" s="2" t="inlineStr">
        <is>
          <t>3|
3</t>
        </is>
      </c>
      <c r="BZ470" s="2" t="inlineStr">
        <is>
          <t xml:space="preserve">|
</t>
        </is>
      </c>
      <c r="CA470" t="inlineStr">
        <is>
          <t/>
        </is>
      </c>
      <c r="CB470" s="2" t="inlineStr">
        <is>
          <t>emissões não carbónicas do setor agrícola|
emissões de outros gases com efeito de estufa que não o CO&lt;sub&gt;2&lt;/sub&gt; provenientes da agricultura</t>
        </is>
      </c>
      <c r="CC470" s="2" t="inlineStr">
        <is>
          <t>3|
3</t>
        </is>
      </c>
      <c r="CD470" s="2" t="inlineStr">
        <is>
          <t xml:space="preserve">|
</t>
        </is>
      </c>
      <c r="CE470" t="inlineStr">
        <is>
          <t>Gases com efeito de estufa que não o CO&lt;sub&gt;2&lt;/sub&gt; provenientes do setor agrícola que devem ser comunicados no âmbito da Convenção-Quadro das Nações Unidas sobre Alterações Climáticas (CQNUAC).</t>
        </is>
      </c>
      <c r="CF470" t="inlineStr">
        <is>
          <t/>
        </is>
      </c>
      <c r="CG470" t="inlineStr">
        <is>
          <t/>
        </is>
      </c>
      <c r="CH470" t="inlineStr">
        <is>
          <t/>
        </is>
      </c>
      <c r="CI470" t="inlineStr">
        <is>
          <t/>
        </is>
      </c>
      <c r="CJ470" t="inlineStr">
        <is>
          <t/>
        </is>
      </c>
      <c r="CK470" t="inlineStr">
        <is>
          <t/>
        </is>
      </c>
      <c r="CL470" t="inlineStr">
        <is>
          <t/>
        </is>
      </c>
      <c r="CM470" t="inlineStr">
        <is>
          <t/>
        </is>
      </c>
      <c r="CN470" s="2" t="inlineStr">
        <is>
          <t>emisije iz kmetijstva, ki niso emisije CO&lt;sub&gt;2&lt;/sub&gt;|
emisije toplogrednih plinov iz kmetijstva, ki niso emisije CO&lt;sub&gt;2&lt;/sub&gt;</t>
        </is>
      </c>
      <c r="CO470" s="2" t="inlineStr">
        <is>
          <t>3|
3</t>
        </is>
      </c>
      <c r="CP470" s="2" t="inlineStr">
        <is>
          <t xml:space="preserve">|
</t>
        </is>
      </c>
      <c r="CQ470" t="inlineStr">
        <is>
          <t/>
        </is>
      </c>
      <c r="CR470" t="inlineStr">
        <is>
          <t/>
        </is>
      </c>
      <c r="CS470" t="inlineStr">
        <is>
          <t/>
        </is>
      </c>
      <c r="CT470" t="inlineStr">
        <is>
          <t/>
        </is>
      </c>
      <c r="CU470" t="inlineStr">
        <is>
          <t/>
        </is>
      </c>
    </row>
    <row r="471">
      <c r="A471" s="1" t="str">
        <f>HYPERLINK("https://iate.europa.eu/entry/result/3575590/all", "3575590")</f>
        <v>3575590</v>
      </c>
      <c r="B471" t="inlineStr">
        <is>
          <t>ENVIRONMENT;TRANSPORT</t>
        </is>
      </c>
      <c r="C471" t="inlineStr">
        <is>
          <t>ENVIRONMENT|environmental policy;TRANSPORT|transport policy</t>
        </is>
      </c>
      <c r="D471" s="2" t="inlineStr">
        <is>
          <t>Форум за устойчиво развит транспорт</t>
        </is>
      </c>
      <c r="E471" s="2" t="inlineStr">
        <is>
          <t>3</t>
        </is>
      </c>
      <c r="F471" s="2" t="inlineStr">
        <is>
          <t/>
        </is>
      </c>
      <c r="G471" t="inlineStr">
        <is>
          <t/>
        </is>
      </c>
      <c r="H471" s="2" t="inlineStr">
        <is>
          <t>Fórum pro udržitelnou dopravu</t>
        </is>
      </c>
      <c r="I471" s="2" t="inlineStr">
        <is>
          <t>3</t>
        </is>
      </c>
      <c r="J471" s="2" t="inlineStr">
        <is>
          <t/>
        </is>
      </c>
      <c r="K471" t="inlineStr">
        <is>
          <t/>
        </is>
      </c>
      <c r="L471" s="2" t="inlineStr">
        <is>
          <t>Forummet for Bæredygtig Transport</t>
        </is>
      </c>
      <c r="M471" s="2" t="inlineStr">
        <is>
          <t>3</t>
        </is>
      </c>
      <c r="N471" s="2" t="inlineStr">
        <is>
          <t/>
        </is>
      </c>
      <c r="O471" t="inlineStr">
        <is>
          <t/>
        </is>
      </c>
      <c r="P471" s="2" t="inlineStr">
        <is>
          <t>Forum für nachhaltigen Verkehr</t>
        </is>
      </c>
      <c r="Q471" s="2" t="inlineStr">
        <is>
          <t>3</t>
        </is>
      </c>
      <c r="R471" s="2" t="inlineStr">
        <is>
          <t/>
        </is>
      </c>
      <c r="S471" t="inlineStr">
        <is>
          <t>&lt;a href="https://iate.europa.eu/entry/result/3576285/all" target="_blank"&gt;Expertengruppe der Kommission&lt;/a&gt; zum Aufbau der Infrastruktur für alternative Kraftstoffe</t>
        </is>
      </c>
      <c r="T471" s="2" t="inlineStr">
        <is>
          <t>STF|
Φόρουμ για τις Βιώσιμες Μεταφορές</t>
        </is>
      </c>
      <c r="U471" s="2" t="inlineStr">
        <is>
          <t>3|
3</t>
        </is>
      </c>
      <c r="V471" s="2" t="inlineStr">
        <is>
          <t xml:space="preserve">|
</t>
        </is>
      </c>
      <c r="W471" t="inlineStr">
        <is>
          <t>&lt;a href="https://iate.europa.eu/entry/result/3576285/en-el" target="_blank"&gt;ομάδα εμπειρογνωμόνων&lt;/a&gt; με αποστολή να παρέχει βοήθεια στην Επιτροπή όσον αφορά την υλοποίηση των ενωσιακών δραστηριοτήτων και προγραμμάτων που έχουν ως στόχο την ανάπτυξη &lt;a href="https://iate.europa.eu/entry/result/3548442/en-el" target="_blank"&gt;υποδομών εναλλακτικών καυσίμων&lt;/a&gt;</t>
        </is>
      </c>
      <c r="X471" s="2" t="inlineStr">
        <is>
          <t>Sustainable Transport Forum|
STF</t>
        </is>
      </c>
      <c r="Y471" s="2" t="inlineStr">
        <is>
          <t>3|
3</t>
        </is>
      </c>
      <c r="Z471" s="2" t="inlineStr">
        <is>
          <t xml:space="preserve">|
</t>
        </is>
      </c>
      <c r="AA471" t="inlineStr">
        <is>
          <t>&lt;a href="https://iate.europa.eu/entry/result/3576285/en" target="_blank"&gt;expert group&lt;/a&gt; to assist the Commission in implementing the Union’s activities and programmes aimed at fostering the deployment of &lt;a href="https://iate.europa.eu/entry/result/3548442/en" target="_blank"&gt;alternative fuels infrastructure&lt;/a&gt; to
contribute to the European Union energy and climate goals</t>
        </is>
      </c>
      <c r="AB471" s="2" t="inlineStr">
        <is>
          <t>FTS|
Foro del Transporte Sostenible</t>
        </is>
      </c>
      <c r="AC471" s="2" t="inlineStr">
        <is>
          <t>3|
3</t>
        </is>
      </c>
      <c r="AD471" s="2" t="inlineStr">
        <is>
          <t xml:space="preserve">|
</t>
        </is>
      </c>
      <c r="AE471" t="inlineStr">
        <is>
          <t>Grupo de expertos que asistirá a la Comisión en la aplicación de los programas y actividades de la Unión 
destinados a fomentar la implantación de infraestructuras para los combustibles 
alternativos, con vistas a contribuir al logro de los objetivos energéticos y climáticos de la 
Unión Europea.</t>
        </is>
      </c>
      <c r="AF471" s="2" t="inlineStr">
        <is>
          <t>säästva transpordi foorum</t>
        </is>
      </c>
      <c r="AG471" s="2" t="inlineStr">
        <is>
          <t>3</t>
        </is>
      </c>
      <c r="AH471" s="2" t="inlineStr">
        <is>
          <t/>
        </is>
      </c>
      <c r="AI471" t="inlineStr">
        <is>
          <t>eksperdirühm, mis abistab komisjoni olemasolevate liidu õigusaktide, programmide ja poliitika rakendamisel, seadusandlike ettepanekute ja poliitikaalgatuste ettevalmistamisel ja liikmeriikidega arvamuste vahetamisel.</t>
        </is>
      </c>
      <c r="AJ471" s="2" t="inlineStr">
        <is>
          <t>kestävän liikenteen foorumi</t>
        </is>
      </c>
      <c r="AK471" s="2" t="inlineStr">
        <is>
          <t>3</t>
        </is>
      </c>
      <c r="AL471" s="2" t="inlineStr">
        <is>
          <t/>
        </is>
      </c>
      <c r="AM471" t="inlineStr">
        <is>
          <t>asiantuntijaryhmä, joka avustaa komissiota sellaisten unionin toimintojen ja ohjelmien
toteuttamisessa, joilla pyritään edistämään Euroopan unionin energia- ja
ilmastotavoitteiden saavuttamiseen myötävaikuttavan &lt;a href="https://iate.europa.eu/entry/result/3548442/fi" target="_blank"&gt;vaihtoehtoisten polttoaineiden infrastruktuurin&lt;/a&gt; käyttöönottoa</t>
        </is>
      </c>
      <c r="AN471" s="2" t="inlineStr">
        <is>
          <t>forum pour des transports durables</t>
        </is>
      </c>
      <c r="AO471" s="2" t="inlineStr">
        <is>
          <t>3</t>
        </is>
      </c>
      <c r="AP471" s="2" t="inlineStr">
        <is>
          <t/>
        </is>
      </c>
      <c r="AQ471" t="inlineStr">
        <is>
          <t>groupe d'experts chargé d'assister la Commission dans la mise en œuvre des actions et des programmes de 
l’Union destinés à promouvoir le déploiement d'une infrastructure pour carburants de 
substitution afin de contribuer à la réalisation des objectifs de l'Union européenne dans les 
domaines de l'énergie et du climat</t>
        </is>
      </c>
      <c r="AR471" s="2" t="inlineStr">
        <is>
          <t>an Fóram Iompair Inbhuanaithe|
an Fóram um Iompar Inbhuanaithe|
STF</t>
        </is>
      </c>
      <c r="AS471" s="2" t="inlineStr">
        <is>
          <t>3|
3|
3</t>
        </is>
      </c>
      <c r="AT471" s="2" t="inlineStr">
        <is>
          <t xml:space="preserve">|
|
</t>
        </is>
      </c>
      <c r="AU471" t="inlineStr">
        <is>
          <t/>
        </is>
      </c>
      <c r="AV471" s="2" t="inlineStr">
        <is>
          <t>FOP|
Forum za održivi promet</t>
        </is>
      </c>
      <c r="AW471" s="2" t="inlineStr">
        <is>
          <t>3|
3</t>
        </is>
      </c>
      <c r="AX471" s="2" t="inlineStr">
        <is>
          <t xml:space="preserve">|
</t>
        </is>
      </c>
      <c r="AY471" t="inlineStr">
        <is>
          <t/>
        </is>
      </c>
      <c r="AZ471" s="2" t="inlineStr">
        <is>
          <t>Fenntartható Közlekedési Fórum</t>
        </is>
      </c>
      <c r="BA471" s="2" t="inlineStr">
        <is>
          <t>3</t>
        </is>
      </c>
      <c r="BB471" s="2" t="inlineStr">
        <is>
          <t/>
        </is>
      </c>
      <c r="BC471" t="inlineStr">
        <is>
          <t>a közlekedésben használható alternatív üzemanyagokkal foglalkozó szakértői csoport</t>
        </is>
      </c>
      <c r="BD471" s="2" t="inlineStr">
        <is>
          <t>FTS|
forum per i trasporti sostenibili</t>
        </is>
      </c>
      <c r="BE471" s="2" t="inlineStr">
        <is>
          <t>3|
3</t>
        </is>
      </c>
      <c r="BF471" s="2" t="inlineStr">
        <is>
          <t xml:space="preserve">|
</t>
        </is>
      </c>
      <c r="BG471" t="inlineStr">
        <is>
          <t>gruppo di esperti della Commissione avente mandato di assistere la Commissione nell’attuazione delle attività e dei programmi dell’Unione
volti a promuovere lo sviluppo di un’infrastruttura per i combustibili alternativi al fine di
contribuire agli obiettivi dell’Unione europea in materia di energia e di clima</t>
        </is>
      </c>
      <c r="BH471" s="2" t="inlineStr">
        <is>
          <t>Darniojo transporto forumas</t>
        </is>
      </c>
      <c r="BI471" s="2" t="inlineStr">
        <is>
          <t>3</t>
        </is>
      </c>
      <c r="BJ471" s="2" t="inlineStr">
        <is>
          <t/>
        </is>
      </c>
      <c r="BK471" t="inlineStr">
        <is>
          <t/>
        </is>
      </c>
      <c r="BL471" s="2" t="inlineStr">
        <is>
          <t>Ilgtspējīga transporta forums</t>
        </is>
      </c>
      <c r="BM471" s="2" t="inlineStr">
        <is>
          <t>3</t>
        </is>
      </c>
      <c r="BN471" s="2" t="inlineStr">
        <is>
          <t/>
        </is>
      </c>
      <c r="BO471" t="inlineStr">
        <is>
          <t/>
        </is>
      </c>
      <c r="BP471" s="2" t="inlineStr">
        <is>
          <t>Forum dwar it-Trasport Sostenibbli</t>
        </is>
      </c>
      <c r="BQ471" s="2" t="inlineStr">
        <is>
          <t>3</t>
        </is>
      </c>
      <c r="BR471" s="2" t="inlineStr">
        <is>
          <t/>
        </is>
      </c>
      <c r="BS471" t="inlineStr">
        <is>
          <t>grupp ta' esperti li jassisti lill-Kummissjoni Ewropea fl-implimentazzjoni tal-attivitajiet u tal-programmi tal-Unjoni li l-għan tagħhom huwa li jrawmu l-użu ta’ infastrutturi għall-karburanti alternattivi</t>
        </is>
      </c>
      <c r="BT471" s="2" t="inlineStr">
        <is>
          <t>Forum voor duurzaam vervoer</t>
        </is>
      </c>
      <c r="BU471" s="2" t="inlineStr">
        <is>
          <t>3</t>
        </is>
      </c>
      <c r="BV471" s="2" t="inlineStr">
        <is>
          <t/>
        </is>
      </c>
      <c r="BW471" t="inlineStr">
        <is>
          <t>deskundigengroep die tot taak heeft de Commissie bijstand te verlenen bij de uitvoering van de activiteiten van de Unie 
en programma’s ter bevordering van de uitrol van infrastructuur voor alternatieve brandstoffen en hun bijdrage aan de Europese energie- en klimaatdoelstellingen</t>
        </is>
      </c>
      <c r="BX471" s="2" t="inlineStr">
        <is>
          <t>Forum Zrównoważonego Transportu</t>
        </is>
      </c>
      <c r="BY471" s="2" t="inlineStr">
        <is>
          <t>3</t>
        </is>
      </c>
      <c r="BZ471" s="2" t="inlineStr">
        <is>
          <t/>
        </is>
      </c>
      <c r="CA471" t="inlineStr">
        <is>
          <t>powołana przez Komisję grupa ekspertów zrzeszająca przedstawicieli państw członkowskich, sektora transportu i społeczeństwa obywatelskiego, wspomagająca Komisję w rozwoju infrakstruktury paliw alternatywnych</t>
        </is>
      </c>
      <c r="CB471" s="2" t="inlineStr">
        <is>
          <t>Fórum de Transportes Sustentáveis|
FTS</t>
        </is>
      </c>
      <c r="CC471" s="2" t="inlineStr">
        <is>
          <t>3|
3</t>
        </is>
      </c>
      <c r="CD471" s="2" t="inlineStr">
        <is>
          <t xml:space="preserve">|
</t>
        </is>
      </c>
      <c r="CE471" t="inlineStr">
        <is>
          <t>Grupo de peritos criado para ajudar a Comissão na implementação das atividades e dos programas da União 
que visam incentivar a implantação da infraestrutura de combustíveis alternativos, de 
modo a contribuir para os objetivos fixados pela União Europeia em matéria de clima e de 
energia.</t>
        </is>
      </c>
      <c r="CF471" s="2" t="inlineStr">
        <is>
          <t>FTD|
Forumul pentru transporturi durabile</t>
        </is>
      </c>
      <c r="CG471" s="2" t="inlineStr">
        <is>
          <t>3|
3</t>
        </is>
      </c>
      <c r="CH471" s="2" t="inlineStr">
        <is>
          <t xml:space="preserve">|
</t>
        </is>
      </c>
      <c r="CI471" t="inlineStr">
        <is>
          <t/>
        </is>
      </c>
      <c r="CJ471" s="2" t="inlineStr">
        <is>
          <t>Fórum pre udržateľnú dopravu</t>
        </is>
      </c>
      <c r="CK471" s="2" t="inlineStr">
        <is>
          <t>3</t>
        </is>
      </c>
      <c r="CL471" s="2" t="inlineStr">
        <is>
          <t/>
        </is>
      </c>
      <c r="CM471" t="inlineStr">
        <is>
          <t>expertná skupina na pomoc Komisii pri vykonávaní činností a programov Únie zameraných na podporu zavádzania infraštruktúry pre alternatívne palivá s cieľom prispieť k cieľom Európskej únie v oblasti energetiky a klímy</t>
        </is>
      </c>
      <c r="CN471" s="2" t="inlineStr">
        <is>
          <t>Forum za trajnostni promet</t>
        </is>
      </c>
      <c r="CO471" s="2" t="inlineStr">
        <is>
          <t>3</t>
        </is>
      </c>
      <c r="CP471" s="2" t="inlineStr">
        <is>
          <t/>
        </is>
      </c>
      <c r="CQ471" t="inlineStr">
        <is>
          <t>&lt;a href="https://iate.europa.eu/entry/result/3576285/sl" target="_blank"&gt;strokovna skupina&lt;/a&gt;, ki Komisiji pomaga pri izvajanju dejavnosti in programov Unije, ki so namenjeni spodbujanju vzpostavitve infrastrukture za alternativna goriva</t>
        </is>
      </c>
      <c r="CR471" s="2" t="inlineStr">
        <is>
          <t>forum för hållbara transporter|
FHT</t>
        </is>
      </c>
      <c r="CS471" s="2" t="inlineStr">
        <is>
          <t>3|
3</t>
        </is>
      </c>
      <c r="CT471" s="2" t="inlineStr">
        <is>
          <t xml:space="preserve">|
</t>
        </is>
      </c>
      <c r="CU471" t="inlineStr">
        <is>
          <t>expertgrupp som ska bistå kommissionen vid genomförandet av unionens åtgärder och program för att främja utbyggnaden av infrastruktur för alternativa bränslen</t>
        </is>
      </c>
    </row>
    <row r="472">
      <c r="A472" s="1" t="str">
        <f>HYPERLINK("https://iate.europa.eu/entry/result/3613509/all", "3613509")</f>
        <v>3613509</v>
      </c>
      <c r="B472" t="inlineStr">
        <is>
          <t>AGRICULTURE, FORESTRY AND FISHERIES;ENVIRONMENT</t>
        </is>
      </c>
      <c r="C472" t="inlineStr">
        <is>
          <t>AGRICULTURE, FORESTRY AND FISHERIES|cultivation of agricultural land|land use;ENVIRONMENT|deterioration of the environment|nuisance|pollutant|atmospheric pollutant|greenhouse gas</t>
        </is>
      </c>
      <c r="D472" t="inlineStr">
        <is>
          <t/>
        </is>
      </c>
      <c r="E472" t="inlineStr">
        <is>
          <t/>
        </is>
      </c>
      <c r="F472" t="inlineStr">
        <is>
          <t/>
        </is>
      </c>
      <c r="G472" t="inlineStr">
        <is>
          <t/>
        </is>
      </c>
      <c r="H472" t="inlineStr">
        <is>
          <t/>
        </is>
      </c>
      <c r="I472" t="inlineStr">
        <is>
          <t/>
        </is>
      </c>
      <c r="J472" t="inlineStr">
        <is>
          <t/>
        </is>
      </c>
      <c r="K472" t="inlineStr">
        <is>
          <t/>
        </is>
      </c>
      <c r="L472" t="inlineStr">
        <is>
          <t/>
        </is>
      </c>
      <c r="M472" t="inlineStr">
        <is>
          <t/>
        </is>
      </c>
      <c r="N472" t="inlineStr">
        <is>
          <t/>
        </is>
      </c>
      <c r="O472" t="inlineStr">
        <is>
          <t/>
        </is>
      </c>
      <c r="P472" t="inlineStr">
        <is>
          <t/>
        </is>
      </c>
      <c r="Q472" t="inlineStr">
        <is>
          <t/>
        </is>
      </c>
      <c r="R472" t="inlineStr">
        <is>
          <t/>
        </is>
      </c>
      <c r="S472" t="inlineStr">
        <is>
          <t/>
        </is>
      </c>
      <c r="T472" t="inlineStr">
        <is>
          <t/>
        </is>
      </c>
      <c r="U472" t="inlineStr">
        <is>
          <t/>
        </is>
      </c>
      <c r="V472" t="inlineStr">
        <is>
          <t/>
        </is>
      </c>
      <c r="W472" t="inlineStr">
        <is>
          <t/>
        </is>
      </c>
      <c r="X472" s="2" t="inlineStr">
        <is>
          <t>unused LULUCF credit|
unused net removal</t>
        </is>
      </c>
      <c r="Y472" s="2" t="inlineStr">
        <is>
          <t>3|
3</t>
        </is>
      </c>
      <c r="Z472" s="2" t="inlineStr">
        <is>
          <t xml:space="preserve">|
</t>
        </is>
      </c>
      <c r="AA472" t="inlineStr">
        <is>
          <t>&lt;i&gt;&lt;a href="https://iate.europa.eu/entry/result/3541445/en" target="_blank"&gt;removals&lt;/a&gt; &lt;/i&gt; not used in the current LULUCF flexibility of
Article 7 ESR, and not used in the newly designed LULUCF safety reserve</t>
        </is>
      </c>
      <c r="AB472" t="inlineStr">
        <is>
          <t/>
        </is>
      </c>
      <c r="AC472" t="inlineStr">
        <is>
          <t/>
        </is>
      </c>
      <c r="AD472" t="inlineStr">
        <is>
          <t/>
        </is>
      </c>
      <c r="AE472" t="inlineStr">
        <is>
          <t/>
        </is>
      </c>
      <c r="AF472" t="inlineStr">
        <is>
          <t/>
        </is>
      </c>
      <c r="AG472" t="inlineStr">
        <is>
          <t/>
        </is>
      </c>
      <c r="AH472" t="inlineStr">
        <is>
          <t/>
        </is>
      </c>
      <c r="AI472" t="inlineStr">
        <is>
          <t/>
        </is>
      </c>
      <c r="AJ472" s="2" t="inlineStr">
        <is>
          <t>käyttämätön nettopoistuma|
käyttämätön LULUCF-hyvitys</t>
        </is>
      </c>
      <c r="AK472" s="2" t="inlineStr">
        <is>
          <t>3|
3</t>
        </is>
      </c>
      <c r="AL472" s="2" t="inlineStr">
        <is>
          <t xml:space="preserve">|
</t>
        </is>
      </c>
      <c r="AM472" t="inlineStr">
        <is>
          <t>poistumia, joita ei käytetä &lt;a href="https://iate.europa.eu/entry/result/3579367/fi" target="_blank"&gt;taakanjakoasetuksen&lt;/a&gt; 7 artiklassa säädetyn 
nykyisen &lt;a href="https://iate.europa.eu/entry/result/3613512/fi" target="_blank"&gt;LULUCF-joustomahdollisuuden&lt;/a&gt; yhteydessä eikä uudessa 
LULUCF-turvavarannossa</t>
        </is>
      </c>
      <c r="AN472" t="inlineStr">
        <is>
          <t/>
        </is>
      </c>
      <c r="AO472" t="inlineStr">
        <is>
          <t/>
        </is>
      </c>
      <c r="AP472" t="inlineStr">
        <is>
          <t/>
        </is>
      </c>
      <c r="AQ472" t="inlineStr">
        <is>
          <t/>
        </is>
      </c>
      <c r="AR472" s="2" t="inlineStr">
        <is>
          <t>aistriú an chreidmheasa neamhúsáidte</t>
        </is>
      </c>
      <c r="AS472" s="2" t="inlineStr">
        <is>
          <t>3</t>
        </is>
      </c>
      <c r="AT472" s="2" t="inlineStr">
        <is>
          <t/>
        </is>
      </c>
      <c r="AU472" t="inlineStr">
        <is>
          <t/>
        </is>
      </c>
      <c r="AV472" t="inlineStr">
        <is>
          <t/>
        </is>
      </c>
      <c r="AW472" t="inlineStr">
        <is>
          <t/>
        </is>
      </c>
      <c r="AX472" t="inlineStr">
        <is>
          <t/>
        </is>
      </c>
      <c r="AY472" t="inlineStr">
        <is>
          <t/>
        </is>
      </c>
      <c r="AZ472" t="inlineStr">
        <is>
          <t/>
        </is>
      </c>
      <c r="BA472" t="inlineStr">
        <is>
          <t/>
        </is>
      </c>
      <c r="BB472" t="inlineStr">
        <is>
          <t/>
        </is>
      </c>
      <c r="BC472" t="inlineStr">
        <is>
          <t/>
        </is>
      </c>
      <c r="BD472" t="inlineStr">
        <is>
          <t/>
        </is>
      </c>
      <c r="BE472" t="inlineStr">
        <is>
          <t/>
        </is>
      </c>
      <c r="BF472" t="inlineStr">
        <is>
          <t/>
        </is>
      </c>
      <c r="BG472" t="inlineStr">
        <is>
          <t/>
        </is>
      </c>
      <c r="BH472" t="inlineStr">
        <is>
          <t/>
        </is>
      </c>
      <c r="BI472" t="inlineStr">
        <is>
          <t/>
        </is>
      </c>
      <c r="BJ472" t="inlineStr">
        <is>
          <t/>
        </is>
      </c>
      <c r="BK472" t="inlineStr">
        <is>
          <t/>
        </is>
      </c>
      <c r="BL472" t="inlineStr">
        <is>
          <t/>
        </is>
      </c>
      <c r="BM472" t="inlineStr">
        <is>
          <t/>
        </is>
      </c>
      <c r="BN472" t="inlineStr">
        <is>
          <t/>
        </is>
      </c>
      <c r="BO472" t="inlineStr">
        <is>
          <t/>
        </is>
      </c>
      <c r="BP472" t="inlineStr">
        <is>
          <t/>
        </is>
      </c>
      <c r="BQ472" t="inlineStr">
        <is>
          <t/>
        </is>
      </c>
      <c r="BR472" t="inlineStr">
        <is>
          <t/>
        </is>
      </c>
      <c r="BS472" t="inlineStr">
        <is>
          <t/>
        </is>
      </c>
      <c r="BT472" t="inlineStr">
        <is>
          <t/>
        </is>
      </c>
      <c r="BU472" t="inlineStr">
        <is>
          <t/>
        </is>
      </c>
      <c r="BV472" t="inlineStr">
        <is>
          <t/>
        </is>
      </c>
      <c r="BW472" t="inlineStr">
        <is>
          <t/>
        </is>
      </c>
      <c r="BX472" s="2" t="inlineStr">
        <is>
          <t>niewykorzystane pochłanianie netto|
niewykorzystana jednostka w sektorze LULUCF</t>
        </is>
      </c>
      <c r="BY472" s="2" t="inlineStr">
        <is>
          <t>3|
3</t>
        </is>
      </c>
      <c r="BZ472" s="2" t="inlineStr">
        <is>
          <t xml:space="preserve">|
</t>
        </is>
      </c>
      <c r="CA472" t="inlineStr">
        <is>
          <t>pochłanianie, którego nie wykorzystano ani w ramach bieżącej elastyczności LULUCF przewidzianej w art. 7 rozporządzenia ESR ani w ramach nowo zaprojektowanej rezerwy bezpieczeństwa LULUC</t>
        </is>
      </c>
      <c r="CB472" s="2" t="inlineStr">
        <is>
          <t>crédito LULUCF não utilizado|
remoção líquida não utilizada</t>
        </is>
      </c>
      <c r="CC472" s="2" t="inlineStr">
        <is>
          <t>3|
3</t>
        </is>
      </c>
      <c r="CD472" s="2" t="inlineStr">
        <is>
          <t xml:space="preserve">|
</t>
        </is>
      </c>
      <c r="CE472" t="inlineStr">
        <is>
          <t>Remoções não utilizadas na atual flexibilidade LULUCF estabelecida no artigo 7.º do &lt;a href="https://eur-lex.europa.eu/legal-content/PT/TXT/?uri=CELEX:32018R0842&amp;amp;from=PT" target="_blank"&gt;Regulamento Partilha de Esforços (RPE)&lt;/a&gt; e não utilizadas na recém-concebida reserva de segurança do LULUCF.</t>
        </is>
      </c>
      <c r="CF472" t="inlineStr">
        <is>
          <t/>
        </is>
      </c>
      <c r="CG472" t="inlineStr">
        <is>
          <t/>
        </is>
      </c>
      <c r="CH472" t="inlineStr">
        <is>
          <t/>
        </is>
      </c>
      <c r="CI472" t="inlineStr">
        <is>
          <t/>
        </is>
      </c>
      <c r="CJ472" t="inlineStr">
        <is>
          <t/>
        </is>
      </c>
      <c r="CK472" t="inlineStr">
        <is>
          <t/>
        </is>
      </c>
      <c r="CL472" t="inlineStr">
        <is>
          <t/>
        </is>
      </c>
      <c r="CM472" t="inlineStr">
        <is>
          <t/>
        </is>
      </c>
      <c r="CN472" s="2" t="inlineStr">
        <is>
          <t>neuporabljeni neto odvzem|
neuporabljeni dobropis iz LULUCF</t>
        </is>
      </c>
      <c r="CO472" s="2" t="inlineStr">
        <is>
          <t>3|
3</t>
        </is>
      </c>
      <c r="CP472" s="2" t="inlineStr">
        <is>
          <t xml:space="preserve">|
</t>
        </is>
      </c>
      <c r="CQ472" t="inlineStr">
        <is>
          <t/>
        </is>
      </c>
      <c r="CR472" t="inlineStr">
        <is>
          <t/>
        </is>
      </c>
      <c r="CS472" t="inlineStr">
        <is>
          <t/>
        </is>
      </c>
      <c r="CT472" t="inlineStr">
        <is>
          <t/>
        </is>
      </c>
      <c r="CU472" t="inlineStr">
        <is>
          <t/>
        </is>
      </c>
    </row>
    <row r="473">
      <c r="A473" s="1" t="str">
        <f>HYPERLINK("https://iate.europa.eu/entry/result/3613492/all", "3613492")</f>
        <v>3613492</v>
      </c>
      <c r="B473" t="inlineStr">
        <is>
          <t>EUROPEAN UNION;ENVIRONMENT;SOCIAL QUESTIONS</t>
        </is>
      </c>
      <c r="C473" t="inlineStr">
        <is>
          <t>EUROPEAN UNION|European construction;ENVIRONMENT|environmental policy|climate change policy;SOCIAL QUESTIONS|social framework|social analysis|social impact;SOCIAL QUESTIONS|social framework|social situation</t>
        </is>
      </c>
      <c r="D473" s="2" t="inlineStr">
        <is>
          <t>социален план във връзка с климата</t>
        </is>
      </c>
      <c r="E473" s="2" t="inlineStr">
        <is>
          <t>3</t>
        </is>
      </c>
      <c r="F473" s="2" t="inlineStr">
        <is>
          <t/>
        </is>
      </c>
      <c r="G473" t="inlineStr">
        <is>
          <t/>
        </is>
      </c>
      <c r="H473" s="2" t="inlineStr">
        <is>
          <t>sociální plán pro klimatická opatření</t>
        </is>
      </c>
      <c r="I473" s="2" t="inlineStr">
        <is>
          <t>3</t>
        </is>
      </c>
      <c r="J473" s="2" t="inlineStr">
        <is>
          <t/>
        </is>
      </c>
      <c r="K473" t="inlineStr">
        <is>
          <t>plán, který předloží každý členský stát EU Evropské komisi a který bude obsahovat soubor opatření a investic k řešení dopadu stanovení ceny uhlíku na 
zranitelné domácnosti, zranitelné mikropodniky a zranitelné uživatele 
dopravy s cílem zajistit cenově dostupné vytápění, chlazení a mobilitu a
 zároveň doplnit a urychlit nezbytná opatření ke splnění cílů Unie v 
oblasti klimatu</t>
        </is>
      </c>
      <c r="L473" s="2" t="inlineStr">
        <is>
          <t>social klimaplan</t>
        </is>
      </c>
      <c r="M473" s="2" t="inlineStr">
        <is>
          <t>3</t>
        </is>
      </c>
      <c r="N473" s="2" t="inlineStr">
        <is>
          <t/>
        </is>
      </c>
      <c r="O473" t="inlineStr">
        <is>
          <t>plan, der forelægges Kommissionen af en medlemsstat, og som indeholder et
sammenhængende sæt foranstaltninger og investeringer til imødegåelse af
indvirkningen af &lt;a href="https://iate.europa.eu/entry/result/2232290/da" target="_blank"&gt;CO&lt;sub&gt;2&lt;/sub&gt;-prissætning&lt;/a&gt; på &lt;a href="https://iate.europa.eu/entry/result/3613503/da" target="_blank"&gt;sårbare husstande&lt;/a&gt;, &lt;a href="https://iate.europa.eu/entry/result/3613504/da" target="_blank"&gt;sårbare mikrovirksomheder&lt;/a&gt; og &lt;a href="https://iate.europa.eu/entry/result/3613511/da" target="_blank"&gt;sårbare transportbrugere&lt;/a&gt; med henblik på at sikre økonomisk
overkommelig opvarmning, køling og mobilitet og samtidig ledsage og fremskynde
de foranstaltninger, der er nødvendige for at opfylde &lt;a href="https://iate.europa.eu/entry/result/3591674/da" target="_blank"&gt;EU's klimamål&lt;/a&gt;</t>
        </is>
      </c>
      <c r="P473" s="2" t="inlineStr">
        <is>
          <t>Klima-Sozialplan</t>
        </is>
      </c>
      <c r="Q473" s="2" t="inlineStr">
        <is>
          <t>3</t>
        </is>
      </c>
      <c r="R473" s="2" t="inlineStr">
        <is>
          <t/>
        </is>
      </c>
      <c r="S473" t="inlineStr">
        <is>
          <t>der Kommission von einem Mitgliedstaat vorgelegter Plan, der ein in sich stimmiges Maßnahmen- und Investitionspaket umfasst, um den Auswirkungen der &lt;a href="https://iate.europa.eu/entry/result/2232290/all" target="_blank"&gt;CO2-Bepreisung&lt;/a&gt; auf &lt;a href="https://iate.europa.eu/entry/result/3613503/all" target="_blank"&gt;finanziell schwächere Haushalte&lt;/a&gt;, &lt;a href="https://iate.europa.eu/entry/result/3613504/all" target="_blank"&gt;finanziell schwächere Kleinstunternehmen&lt;/a&gt; und &lt;a href="https://iate.europa.eu/entry/result/3613511/all" target="_blank"&gt;finanziell schwächere Verkehrsnutzer&lt;/a&gt; zu begegnen und so bezahlbares Heizen und Kühlen sowie erschwingliche Mobilität zu gewährleisten; der gleichzeitig die zum Erreichen der &lt;a href="https://iate.europa.eu/entry/result/3591674/all" target="_blank"&gt;Klimaziele der Union&lt;/a&gt; notwendigen Maßnahmen begleitet, zu deren Beschleunigung er beiträgt</t>
        </is>
      </c>
      <c r="T473" s="2" t="inlineStr">
        <is>
          <t>κοινωνικό σχέδιο για το κλίμα</t>
        </is>
      </c>
      <c r="U473" s="2" t="inlineStr">
        <is>
          <t>2</t>
        </is>
      </c>
      <c r="V473" s="2" t="inlineStr">
        <is>
          <t/>
        </is>
      </c>
      <c r="W473" t="inlineStr">
        <is>
          <t>σχέδιο που υποβάλλεται από κράτος μέλος στην Επιτροπή και περιέχει συνεκτική δέσμη μέτρων και επενδύσεων προς αντιμετώπιση των επιπτώσεων που προκύπτουν από την &lt;a href="https://iate.europa.eu/entry/result/2232290/en-el" target="_blank"&gt;τιμολόγηση του άνθρακα&lt;/a&gt; για τα &lt;a href="https://iate.europa.eu/entry/result/3613503/en-el" target="_blank"&gt;ευάλωτα νοικοκυριά&lt;/a&gt;, τις &lt;a href="https://iate.europa.eu/entry/result/3613504/en-el" target="_blank"&gt;ευάλωτες πολύ μικρές επιχειρήσεις&lt;/a&gt; και τους &lt;a href="https://iate.europa.eu/entry/result/3613511/en-el" target="_blank"&gt;ευάλωτους χρήστες των μεταφορών&lt;/a&gt;, προκειμένου να εξασφαλίζονται θέρμανση, ψύξη και κινητικότητα σε οικονομικά προσιτές τιμές, ενώ παράλληλα εφαρμόζονται και επιταχύνονται τα αναγκαία μέτρα με στόχο την επίτευξη των &lt;a href="https://iate.europa.eu/entry/result/3591674/en-el" target="_blank"&gt;ενωσιακών στόχων για το κλίμα&lt;/a&gt;</t>
        </is>
      </c>
      <c r="X473" s="2" t="inlineStr">
        <is>
          <t>Social Climate Plan</t>
        </is>
      </c>
      <c r="Y473" s="2" t="inlineStr">
        <is>
          <t>3</t>
        </is>
      </c>
      <c r="Z473" s="2" t="inlineStr">
        <is>
          <t/>
        </is>
      </c>
      <c r="AA473" t="inlineStr">
        <is>
          <t>plan submitted by a Member State to the Commission that contains a coherent 
set of measures and investments to address the impact of &lt;a href="https://iate.europa.eu/entry/result/2232290/en" target="_blank"&gt;carbon pricing&lt;/a&gt; on 
&lt;a href="https://iate.europa.eu/entry/result/3613503/en" target="_blank"&gt;vulnerable households&lt;/a&gt;, &lt;a href="https://iate.europa.eu/entry/result/3613504/en" target="_blank"&gt;vulnerable micro-enterprises&lt;/a&gt; and&lt;a href="https://iate.europa.eu/entry/result/3613511/en" target="_blank"&gt; vulnerable transport users&lt;/a&gt; in 
order to ensure affordable heating, cooling and mobility while accompanying and 
accelerating necessary measures to meet the &lt;a href="https://iate.europa.eu/entry/result/3591674/en" target="_blank"&gt;climate targets of the Union&lt;/a&gt;</t>
        </is>
      </c>
      <c r="AB473" s="2" t="inlineStr">
        <is>
          <t>plan social para el clima</t>
        </is>
      </c>
      <c r="AC473" s="2" t="inlineStr">
        <is>
          <t>3</t>
        </is>
      </c>
      <c r="AD473" s="2" t="inlineStr">
        <is>
          <t/>
        </is>
      </c>
      <c r="AE473" t="inlineStr">
        <is>
          <t>Plan que debe presentar cada Estado miembro a la Comisión y que incluye un conjunto coherente de medidas e inversiones para abordar el impacto de la &lt;a href="https://iate.europa.eu/entry/result/2232290/es" target="_blank"&gt;tarificación del carbono&lt;/a&gt; en los &lt;a href="https://iate.europa.eu/entry/result/3613503/es" target="_blank"&gt;hogares vulnerables&lt;/a&gt;, las &lt;a href="https://iate.europa.eu/entry/result/3613504/es" target="_blank"&gt;microempresas vulnerables&lt;/a&gt; y los &lt;a href="https://iate.europa.eu/entry/result/3613511/es" target="_blank"&gt;usuarios del transporte vulnerables&lt;/a&gt;, a fin de garantizar una calefacción, refrigeración y movilidad asequibles, acompañando y acelerando al mismo tiempo las medidas necesarias para cumplir los &lt;a href="https://iate.europa.eu/entry/result/3591674/es" target="_blank"&gt;objetivos climáticos de la Unión&lt;/a&gt;.</t>
        </is>
      </c>
      <c r="AF473" s="2" t="inlineStr">
        <is>
          <t>kliimameetmete sotsiaalkava</t>
        </is>
      </c>
      <c r="AG473" s="2" t="inlineStr">
        <is>
          <t>3</t>
        </is>
      </c>
      <c r="AH473" s="2" t="inlineStr">
        <is>
          <t/>
        </is>
      </c>
      <c r="AI473" t="inlineStr">
        <is>
          <t/>
        </is>
      </c>
      <c r="AJ473" s="2" t="inlineStr">
        <is>
          <t>ilmastotoimien sosiaalisen tuen suunnitelma</t>
        </is>
      </c>
      <c r="AK473" s="2" t="inlineStr">
        <is>
          <t>3</t>
        </is>
      </c>
      <c r="AL473" s="2" t="inlineStr">
        <is>
          <t/>
        </is>
      </c>
      <c r="AM473" t="inlineStr">
        <is>
          <t>kunkin jäsenvaltion komissiolle toimittama suunnitelma, joka sisältää johdonmukaisen joukon toimenpiteitä ja investointeja, joilla puututaan &lt;a href="https://iate.europa.eu/entry/result/2232290/fi" target="_blank"&gt;hiilen hinnoittelun&lt;/a&gt; vaikutuksiin &lt;a href="https://iate.europa.eu/entry/result/3613503/fi" target="_blank"&gt;haavoittuviin kotitalouksiin&lt;/a&gt;, &lt;a href="https://iate.europa.eu/entry/result/3613504/fi" target="_blank"&gt;haavoittuviin mikroyrityksiin&lt;/a&gt; ja &lt;a href="https://iate.europa.eu/entry/result/3613511/fi" target="_blank"&gt;haavoittuviin liikenteen käyttäjiin&lt;/a&gt;, jotta voidaan varmistaa kohtuuhintainen lämmitys, jäähdytys ja liikkuminen siten, että samalla tuetaan ja nopeutetaan &lt;a href="https://iate.europa.eu/entry/result/3591674/fi" target="_blank"&gt;unionin ilmastotavoitteiden&lt;/a&gt; saavuttamiseen tarvittavia toimenpiteitä</t>
        </is>
      </c>
      <c r="AN473" s="2" t="inlineStr">
        <is>
          <t>plan social pour le climat</t>
        </is>
      </c>
      <c r="AO473" s="2" t="inlineStr">
        <is>
          <t>3</t>
        </is>
      </c>
      <c r="AP473" s="2" t="inlineStr">
        <is>
          <t/>
        </is>
      </c>
      <c r="AQ473" t="inlineStr">
        <is>
          <t/>
        </is>
      </c>
      <c r="AR473" s="2" t="inlineStr">
        <is>
          <t>Plean Aeráide Sóisialta</t>
        </is>
      </c>
      <c r="AS473" s="2" t="inlineStr">
        <is>
          <t>3</t>
        </is>
      </c>
      <c r="AT473" s="2" t="inlineStr">
        <is>
          <t/>
        </is>
      </c>
      <c r="AU473" t="inlineStr">
        <is>
          <t/>
        </is>
      </c>
      <c r="AV473" s="2" t="inlineStr">
        <is>
          <t>socijalni plan za klimatsku politiku</t>
        </is>
      </c>
      <c r="AW473" s="2" t="inlineStr">
        <is>
          <t>3</t>
        </is>
      </c>
      <c r="AX473" s="2" t="inlineStr">
        <is>
          <t/>
        </is>
      </c>
      <c r="AY473" t="inlineStr">
        <is>
          <t/>
        </is>
      </c>
      <c r="AZ473" s="2" t="inlineStr">
        <is>
          <t>Szociális Klímaterv</t>
        </is>
      </c>
      <c r="BA473" s="2" t="inlineStr">
        <is>
          <t>3</t>
        </is>
      </c>
      <c r="BB473" s="2" t="inlineStr">
        <is>
          <t>proposed</t>
        </is>
      </c>
      <c r="BC473" t="inlineStr">
        <is>
          <t/>
        </is>
      </c>
      <c r="BD473" s="2" t="inlineStr">
        <is>
          <t>piano sociale per il clima</t>
        </is>
      </c>
      <c r="BE473" s="2" t="inlineStr">
        <is>
          <t>3</t>
        </is>
      </c>
      <c r="BF473" s="2" t="inlineStr">
        <is>
          <t/>
        </is>
      </c>
      <c r="BG473" t="inlineStr">
        <is>
          <t>piano, presentato da uno Stato membro alla Commissione, contenente una serie coerente di misure e investimenti per far fronte all'impatto della fissazione del prezzo del carbonio sulle &lt;a href="https://iate.europa.eu/entry/slideshow/1631521339159/3613503/en-it" target="_blank"&gt;famiglie vulnerabili&lt;/a&gt;, sulle &lt;a href="https://iate.europa.eu/entry/result/3613504/en-it" target="_blank"&gt;microimprese vulnerabil&lt;/a&gt;i e sugli &lt;a href="https://iate.europa.eu/entry/result/3613511/en-it" target="_blank"&gt;utenti vulnerabili dei trasporti&lt;/a&gt;, ai fini dell'accessibilità economica del riscaldamento, del raffrescamento e della mobilità, accompagnando e accelerando nel contempo le misure necessarie per conseguire gli &lt;a href="https://iate.europa.eu/entry/result/3591674/en-it" target="_blank"&gt;obiettivi climatici dell'Unione&lt;/a&gt;</t>
        </is>
      </c>
      <c r="BH473" s="2" t="inlineStr">
        <is>
          <t>socialinis klimato planas</t>
        </is>
      </c>
      <c r="BI473" s="2" t="inlineStr">
        <is>
          <t>3</t>
        </is>
      </c>
      <c r="BJ473" s="2" t="inlineStr">
        <is>
          <t/>
        </is>
      </c>
      <c r="BK473" t="inlineStr">
        <is>
          <t>valstybės narės Komisijai teikiamas planas, apimantis nuoseklų priemonių ir investicijų rinkinį, kurio tikslas – mažinti anglies dioksido apmokestinimo poveikį pažeidžiamiems namų ūkiams, pažeidžiamoms labai mažoms įmonėms ir pažeidžiamiems transporto naudotojams, siekiant užtikrinti įperkamą šildymą, vėsinimą ir judumą, kartu papildant būtinas priemones ir paspartinant jų įgyvendinimą siekiant Sąjungos klimato srities tikslų</t>
        </is>
      </c>
      <c r="BL473" s="2" t="inlineStr">
        <is>
          <t>Sociālais klimata plāns</t>
        </is>
      </c>
      <c r="BM473" s="2" t="inlineStr">
        <is>
          <t>2</t>
        </is>
      </c>
      <c r="BN473" s="2" t="inlineStr">
        <is>
          <t/>
        </is>
      </c>
      <c r="BO473" t="inlineStr">
        <is>
          <t/>
        </is>
      </c>
      <c r="BP473" s="2" t="inlineStr">
        <is>
          <t>Pjan Soċjali għall-Klima</t>
        </is>
      </c>
      <c r="BQ473" s="2" t="inlineStr">
        <is>
          <t>3</t>
        </is>
      </c>
      <c r="BR473" s="2" t="inlineStr">
        <is>
          <t/>
        </is>
      </c>
      <c r="BS473" t="inlineStr">
        <is>
          <t>pjan li Stat Membru jissottometti lill-Kummissjoni, li jkun fih sett koerenti ta' miżuri u ta' investimenti li jindirizzaw l-impatt tal-&lt;a href="https://iate.europa.eu/entry/result/2232290/mt" target="_blank"&gt;ipprezzar tal-karbonju&lt;/a&gt; fuq l-&lt;a href="https://iate.europa.eu/entry/result/3613503/mt" target="_blank"&gt;unitajiet domestiċi vulnerabbli&lt;/a&gt;, il-&lt;a href="https://iate.europa.eu/entry/result/3613504/mt" target="_blank"&gt;mikrointrapriżi vulnerabbli&lt;/a&gt; u l-&lt;a href="https://iate.europa.eu/entry/result/3613511/mt" target="_blank"&gt;utenti tat-trasport vulnerabbli&lt;/a&gt;, bil-għan li jiġu żgurati sistemi ta' tisħin, ta' tkessiħ u ta' mobbiltà affordabbli, filwaqt li jakkumpanjaw u jaċċelleraw il-miżuri neċessarji biex jintlaħqu l-&lt;a href="https://iate.europa.eu/entry/result/3591674/mt" target="_blank"&gt;miri klimatiċi tal-Unjoni Ewropea&lt;/a&gt;</t>
        </is>
      </c>
      <c r="BT473" s="2" t="inlineStr">
        <is>
          <t>sociaal klimaatplan</t>
        </is>
      </c>
      <c r="BU473" s="2" t="inlineStr">
        <is>
          <t>3</t>
        </is>
      </c>
      <c r="BV473" s="2" t="inlineStr">
        <is>
          <t/>
        </is>
      </c>
      <c r="BW473" t="inlineStr">
        <is>
          <t>plan dat een lidstaat indient bij de Commissie en dat een samenhangend pakket maatregelen en investeringen bevat om de gevolgen van koolstofbeprijzing voor kwetsbare huishoudens, kwetsbare micro-ondernemingen en kwetsbare vervoergebruikers aan te pakken, teneinde betaalbare verwarming, koeling en mobiliteit te waarborgen en tegelijkertijd de nodige maatregelen om de klimaatdoelstellingen van de Unie te verwezenlijken, te begeleiden en te versnellen</t>
        </is>
      </c>
      <c r="BX473" s="2" t="inlineStr">
        <is>
          <t>plan społeczno-klimatyczny</t>
        </is>
      </c>
      <c r="BY473" s="2" t="inlineStr">
        <is>
          <t>3</t>
        </is>
      </c>
      <c r="BZ473" s="2" t="inlineStr">
        <is>
          <t/>
        </is>
      </c>
      <c r="CA473" t="inlineStr">
        <is>
          <t>plan zawierający spójny zestaw środków i inwestycji mających na celu zaradzenie skutkom ustalania opłat za emisję gazów cieplarnianych dla znajdujących się w trudnej sytuacji gospodarstw domowych, mikroprzedsiębiorstw oraz użytkowników transportu, aby zapewnić przystępne cenowo ogrzewanie, chłodzenie i mobilność, jednocześnie wspomagając środki niezbędne do osiągnięcia celów klimatycznych Unii i przyspieszając ich realizację</t>
        </is>
      </c>
      <c r="CB473" s="2" t="inlineStr">
        <is>
          <t>Plano Social para o Clima</t>
        </is>
      </c>
      <c r="CC473" s="2" t="inlineStr">
        <is>
          <t>3</t>
        </is>
      </c>
      <c r="CD473" s="2" t="inlineStr">
        <is>
          <t/>
        </is>
      </c>
      <c r="CE473" t="inlineStr">
        <is>
          <t>Plano submetido por um Estado-membro à Comissão que contém um conjunto coerente de medidas e investimentos para fazer face ao impacto da tarifação do carbono nos agregados familiares vulneráveis, nas microempresas vulneráveis e nos utilizadores vulneráveis de transportes, a fim de assegurar aquecimento, arrefecimento e mobilidade a preços acessíveis, acompanhando e acelerando simultaneamente as medidas necessárias para cumprir as metas climáticas da União.</t>
        </is>
      </c>
      <c r="CF473" s="2" t="inlineStr">
        <is>
          <t>plan pentru atenuarea impactului social al acțiunilor climatice</t>
        </is>
      </c>
      <c r="CG473" s="2" t="inlineStr">
        <is>
          <t>2</t>
        </is>
      </c>
      <c r="CH473" s="2" t="inlineStr">
        <is>
          <t/>
        </is>
      </c>
      <c r="CI473" t="inlineStr">
        <is>
          <t/>
        </is>
      </c>
      <c r="CJ473" s="2" t="inlineStr">
        <is>
          <t>sociálno-klimatický plán</t>
        </is>
      </c>
      <c r="CK473" s="2" t="inlineStr">
        <is>
          <t>3</t>
        </is>
      </c>
      <c r="CL473" s="2" t="inlineStr">
        <is>
          <t>proposed</t>
        </is>
      </c>
      <c r="CM473" t="inlineStr">
        <is>
          <t>plán, ktorý predkladá členský štát Komisii a ktorý obsahuje ucelený súbor opatrení a investícií na riešenie vplyvu &lt;a href="https://iate.europa.eu/entry/result/2232290/sk" target="_blank"&gt;stanovovania cien uhlíka&lt;/a&gt; na &lt;a href="https://iate.europa.eu/entry/result/3613503/sk" target="_blank"&gt;zraniteľné domácnosti&lt;/a&gt;, &lt;a href="https://iate.europa.eu/entry/result/3613504/SK" target="_blank"&gt;zraniteľné mikropodniky&lt;/a&gt; a &lt;a href="https://iate.europa.eu/entry/result/3613511/sk" target="_blank"&gt;zraniteľných používateľov dopravy&lt;/a&gt; s cieľom zabezpečiť cenovo dostupné vykurovanie, chladenie a mobilitu a zároveň doplniť a zrýchliť opatrenia potrebné na splnenie &lt;a href="https://iate.europa.eu/entry/result/3591674/sk" target="_blank"&gt;cieľov Únie v oblasti klímy&lt;/a&gt;</t>
        </is>
      </c>
      <c r="CN473" s="2" t="inlineStr">
        <is>
          <t>socialni načrt za podnebje</t>
        </is>
      </c>
      <c r="CO473" s="2" t="inlineStr">
        <is>
          <t>3</t>
        </is>
      </c>
      <c r="CP473" s="2" t="inlineStr">
        <is>
          <t/>
        </is>
      </c>
      <c r="CQ473" t="inlineStr">
        <is>
          <t>&lt;div&gt;načrt, ki ga Komisiji predložijo države članice in v katerega vključijo usklajen sveženj ukrepov in naložb za obravnavanje vpliva &lt;a href="https://iate.europa.eu/entry/result/2232290/sl" target="_blank"&gt;oblikovanja cen ogljika&lt;/a&gt; na &lt;a href="https://iate.europa.eu/entry/result/3613503/sl" target="_blank"&gt;ranljiva gospodinjstva&lt;/a&gt;, &lt;a href="https://iate.europa.eu/entry/result/3613504/sl" target="_blank"&gt;ranljiva mikropodjetja&lt;/a&gt; in &lt;a href="https://iate.europa.eu/entry/result/3613511/sl" target="_blank"&gt;ranljive uporabnike prevoza&lt;/a&gt;, da se zagotovijo cenovno dostopno ogrevanje, hlajenje in mobilnost, hkrati pa spremljajo in pospešijo potrebni ukrepi, da se izpolnijo &lt;a href="https://iate.europa.eu/entry/result/3591674/sl" target="_blank"&gt;podnebni cilji Unije&lt;/a&gt;&lt;/div&gt;</t>
        </is>
      </c>
      <c r="CR473" s="2" t="inlineStr">
        <is>
          <t>social klimatplan</t>
        </is>
      </c>
      <c r="CS473" s="2" t="inlineStr">
        <is>
          <t>3</t>
        </is>
      </c>
      <c r="CT473" s="2" t="inlineStr">
        <is>
          <t>proposed</t>
        </is>
      </c>
      <c r="CU473" t="inlineStr">
        <is>
          <t/>
        </is>
      </c>
    </row>
    <row r="474">
      <c r="A474" s="1" t="str">
        <f>HYPERLINK("https://iate.europa.eu/entry/result/3619523/all", "3619523")</f>
        <v>3619523</v>
      </c>
      <c r="B474" t="inlineStr">
        <is>
          <t>ENVIRONMENT</t>
        </is>
      </c>
      <c r="C474" t="inlineStr">
        <is>
          <t>ENVIRONMENT|environmental policy|climate change policy|emission trading|EU Emissions Trading Scheme</t>
        </is>
      </c>
      <c r="D474" t="inlineStr">
        <is>
          <t/>
        </is>
      </c>
      <c r="E474" t="inlineStr">
        <is>
          <t/>
        </is>
      </c>
      <c r="F474" t="inlineStr">
        <is>
          <t/>
        </is>
      </c>
      <c r="G474" t="inlineStr">
        <is>
          <t/>
        </is>
      </c>
      <c r="H474" t="inlineStr">
        <is>
          <t/>
        </is>
      </c>
      <c r="I474" t="inlineStr">
        <is>
          <t/>
        </is>
      </c>
      <c r="J474" t="inlineStr">
        <is>
          <t/>
        </is>
      </c>
      <c r="K474" t="inlineStr">
        <is>
          <t/>
        </is>
      </c>
      <c r="L474" t="inlineStr">
        <is>
          <t/>
        </is>
      </c>
      <c r="M474" t="inlineStr">
        <is>
          <t/>
        </is>
      </c>
      <c r="N474" t="inlineStr">
        <is>
          <t/>
        </is>
      </c>
      <c r="O474" t="inlineStr">
        <is>
          <t/>
        </is>
      </c>
      <c r="P474" t="inlineStr">
        <is>
          <t/>
        </is>
      </c>
      <c r="Q474" t="inlineStr">
        <is>
          <t/>
        </is>
      </c>
      <c r="R474" t="inlineStr">
        <is>
          <t/>
        </is>
      </c>
      <c r="S474" t="inlineStr">
        <is>
          <t/>
        </is>
      </c>
      <c r="T474" t="inlineStr">
        <is>
          <t/>
        </is>
      </c>
      <c r="U474" t="inlineStr">
        <is>
          <t/>
        </is>
      </c>
      <c r="V474" t="inlineStr">
        <is>
          <t/>
        </is>
      </c>
      <c r="W474" t="inlineStr">
        <is>
          <t/>
        </is>
      </c>
      <c r="X474" s="2" t="inlineStr">
        <is>
          <t>actual total embedded indirect emissions</t>
        </is>
      </c>
      <c r="Y474" s="2" t="inlineStr">
        <is>
          <t>3</t>
        </is>
      </c>
      <c r="Z474" s="2" t="inlineStr">
        <is>
          <t/>
        </is>
      </c>
      <c r="AA474" t="inlineStr">
        <is>
          <t/>
        </is>
      </c>
      <c r="AB474" t="inlineStr">
        <is>
          <t/>
        </is>
      </c>
      <c r="AC474" t="inlineStr">
        <is>
          <t/>
        </is>
      </c>
      <c r="AD474" t="inlineStr">
        <is>
          <t/>
        </is>
      </c>
      <c r="AE474" t="inlineStr">
        <is>
          <t/>
        </is>
      </c>
      <c r="AF474" t="inlineStr">
        <is>
          <t/>
        </is>
      </c>
      <c r="AG474" t="inlineStr">
        <is>
          <t/>
        </is>
      </c>
      <c r="AH474" t="inlineStr">
        <is>
          <t/>
        </is>
      </c>
      <c r="AI474" t="inlineStr">
        <is>
          <t/>
        </is>
      </c>
      <c r="AJ474" s="2" t="inlineStr">
        <is>
          <t>tosiasialliset sitoutuneet epäsuorat kokonaispäästöt</t>
        </is>
      </c>
      <c r="AK474" s="2" t="inlineStr">
        <is>
          <t>3</t>
        </is>
      </c>
      <c r="AL474" s="2" t="inlineStr">
        <is>
          <t/>
        </is>
      </c>
      <c r="AM474" t="inlineStr">
        <is>
          <t/>
        </is>
      </c>
      <c r="AN474" t="inlineStr">
        <is>
          <t/>
        </is>
      </c>
      <c r="AO474" t="inlineStr">
        <is>
          <t/>
        </is>
      </c>
      <c r="AP474" t="inlineStr">
        <is>
          <t/>
        </is>
      </c>
      <c r="AQ474" t="inlineStr">
        <is>
          <t/>
        </is>
      </c>
      <c r="AR474" s="2" t="inlineStr">
        <is>
          <t>iomlán na n‑astaíochtaí indíreacha leabaithe iarbhír</t>
        </is>
      </c>
      <c r="AS474" s="2" t="inlineStr">
        <is>
          <t>3</t>
        </is>
      </c>
      <c r="AT474" s="2" t="inlineStr">
        <is>
          <t/>
        </is>
      </c>
      <c r="AU474" t="inlineStr">
        <is>
          <t/>
        </is>
      </c>
      <c r="AV474" t="inlineStr">
        <is>
          <t/>
        </is>
      </c>
      <c r="AW474" t="inlineStr">
        <is>
          <t/>
        </is>
      </c>
      <c r="AX474" t="inlineStr">
        <is>
          <t/>
        </is>
      </c>
      <c r="AY474" t="inlineStr">
        <is>
          <t/>
        </is>
      </c>
      <c r="AZ474" t="inlineStr">
        <is>
          <t/>
        </is>
      </c>
      <c r="BA474" t="inlineStr">
        <is>
          <t/>
        </is>
      </c>
      <c r="BB474" t="inlineStr">
        <is>
          <t/>
        </is>
      </c>
      <c r="BC474" t="inlineStr">
        <is>
          <t/>
        </is>
      </c>
      <c r="BD474" t="inlineStr">
        <is>
          <t/>
        </is>
      </c>
      <c r="BE474" t="inlineStr">
        <is>
          <t/>
        </is>
      </c>
      <c r="BF474" t="inlineStr">
        <is>
          <t/>
        </is>
      </c>
      <c r="BG474" t="inlineStr">
        <is>
          <t/>
        </is>
      </c>
      <c r="BH474" s="2" t="inlineStr">
        <is>
          <t>faktinis bendras būdingasis netiesiogiai išmetamas ŠESD kiekis</t>
        </is>
      </c>
      <c r="BI474" s="2" t="inlineStr">
        <is>
          <t>2</t>
        </is>
      </c>
      <c r="BJ474" s="2" t="inlineStr">
        <is>
          <t/>
        </is>
      </c>
      <c r="BK474" t="inlineStr">
        <is>
          <t/>
        </is>
      </c>
      <c r="BL474" t="inlineStr">
        <is>
          <t/>
        </is>
      </c>
      <c r="BM474" t="inlineStr">
        <is>
          <t/>
        </is>
      </c>
      <c r="BN474" t="inlineStr">
        <is>
          <t/>
        </is>
      </c>
      <c r="BO474" t="inlineStr">
        <is>
          <t/>
        </is>
      </c>
      <c r="BP474" t="inlineStr">
        <is>
          <t/>
        </is>
      </c>
      <c r="BQ474" t="inlineStr">
        <is>
          <t/>
        </is>
      </c>
      <c r="BR474" t="inlineStr">
        <is>
          <t/>
        </is>
      </c>
      <c r="BS474" t="inlineStr">
        <is>
          <t/>
        </is>
      </c>
      <c r="BT474" t="inlineStr">
        <is>
          <t/>
        </is>
      </c>
      <c r="BU474" t="inlineStr">
        <is>
          <t/>
        </is>
      </c>
      <c r="BV474" t="inlineStr">
        <is>
          <t/>
        </is>
      </c>
      <c r="BW474" t="inlineStr">
        <is>
          <t/>
        </is>
      </c>
      <c r="BX474" s="2" t="inlineStr">
        <is>
          <t>rzeczywista całkowita wielkość pośrednich emisji wbudowanych</t>
        </is>
      </c>
      <c r="BY474" s="2" t="inlineStr">
        <is>
          <t>3</t>
        </is>
      </c>
      <c r="BZ474" s="2" t="inlineStr">
        <is>
          <t/>
        </is>
      </c>
      <c r="CA474" t="inlineStr">
        <is>
          <t/>
        </is>
      </c>
      <c r="CB474" s="2" t="inlineStr">
        <is>
          <t>total de emissões reais indiretas incorporadas</t>
        </is>
      </c>
      <c r="CC474" s="2" t="inlineStr">
        <is>
          <t>3</t>
        </is>
      </c>
      <c r="CD474" s="2" t="inlineStr">
        <is>
          <t/>
        </is>
      </c>
      <c r="CE474" t="inlineStr">
        <is>
          <t/>
        </is>
      </c>
      <c r="CF474" t="inlineStr">
        <is>
          <t/>
        </is>
      </c>
      <c r="CG474" t="inlineStr">
        <is>
          <t/>
        </is>
      </c>
      <c r="CH474" t="inlineStr">
        <is>
          <t/>
        </is>
      </c>
      <c r="CI474" t="inlineStr">
        <is>
          <t/>
        </is>
      </c>
      <c r="CJ474" t="inlineStr">
        <is>
          <t/>
        </is>
      </c>
      <c r="CK474" t="inlineStr">
        <is>
          <t/>
        </is>
      </c>
      <c r="CL474" t="inlineStr">
        <is>
          <t/>
        </is>
      </c>
      <c r="CM474" t="inlineStr">
        <is>
          <t/>
        </is>
      </c>
      <c r="CN474" s="2" t="inlineStr">
        <is>
          <t>dejanske skupne vgrajene posredne emisije</t>
        </is>
      </c>
      <c r="CO474" s="2" t="inlineStr">
        <is>
          <t>3</t>
        </is>
      </c>
      <c r="CP474" s="2" t="inlineStr">
        <is>
          <t/>
        </is>
      </c>
      <c r="CQ474" t="inlineStr">
        <is>
          <t/>
        </is>
      </c>
      <c r="CR474" t="inlineStr">
        <is>
          <t/>
        </is>
      </c>
      <c r="CS474" t="inlineStr">
        <is>
          <t/>
        </is>
      </c>
      <c r="CT474" t="inlineStr">
        <is>
          <t/>
        </is>
      </c>
      <c r="CU474" t="inlineStr">
        <is>
          <t/>
        </is>
      </c>
    </row>
    <row r="475">
      <c r="A475" s="1" t="str">
        <f>HYPERLINK("https://iate.europa.eu/entry/result/3608561/all", "3608561")</f>
        <v>3608561</v>
      </c>
      <c r="B475" t="inlineStr">
        <is>
          <t>TRANSPORT;ENVIRONMENT</t>
        </is>
      </c>
      <c r="C475" t="inlineStr">
        <is>
          <t>TRANSPORT|organisation of transport|means of transport|vehicle;ENVIRONMENT|deterioration of the environment|nuisance|pollutant|atmospheric pollutant|greenhouse gas</t>
        </is>
      </c>
      <c r="D475" t="inlineStr">
        <is>
          <t/>
        </is>
      </c>
      <c r="E475" t="inlineStr">
        <is>
          <t/>
        </is>
      </c>
      <c r="F475" t="inlineStr">
        <is>
          <t/>
        </is>
      </c>
      <c r="G475" t="inlineStr">
        <is>
          <t/>
        </is>
      </c>
      <c r="H475" t="inlineStr">
        <is>
          <t/>
        </is>
      </c>
      <c r="I475" t="inlineStr">
        <is>
          <t/>
        </is>
      </c>
      <c r="J475" t="inlineStr">
        <is>
          <t/>
        </is>
      </c>
      <c r="K475" t="inlineStr">
        <is>
          <t/>
        </is>
      </c>
      <c r="L475" t="inlineStr">
        <is>
          <t/>
        </is>
      </c>
      <c r="M475" t="inlineStr">
        <is>
          <t/>
        </is>
      </c>
      <c r="N475" t="inlineStr">
        <is>
          <t/>
        </is>
      </c>
      <c r="O475" t="inlineStr">
        <is>
          <t/>
        </is>
      </c>
      <c r="P475" t="inlineStr">
        <is>
          <t/>
        </is>
      </c>
      <c r="Q475" t="inlineStr">
        <is>
          <t/>
        </is>
      </c>
      <c r="R475" t="inlineStr">
        <is>
          <t/>
        </is>
      </c>
      <c r="S475" t="inlineStr">
        <is>
          <t/>
        </is>
      </c>
      <c r="T475" t="inlineStr">
        <is>
          <t/>
        </is>
      </c>
      <c r="U475" t="inlineStr">
        <is>
          <t/>
        </is>
      </c>
      <c r="V475" t="inlineStr">
        <is>
          <t/>
        </is>
      </c>
      <c r="W475" t="inlineStr">
        <is>
          <t/>
        </is>
      </c>
      <c r="X475" s="2" t="inlineStr">
        <is>
          <t>emissions of vehicles in-service|
real-world CO&lt;sub&gt;2&lt;/sub&gt; emissions data|
CO&lt;sub&gt;2&lt;/sub&gt; emissions of vehicles in-service</t>
        </is>
      </c>
      <c r="Y475" s="2" t="inlineStr">
        <is>
          <t>3|
3|
3</t>
        </is>
      </c>
      <c r="Z475" s="2" t="inlineStr">
        <is>
          <t xml:space="preserve">|
|
</t>
        </is>
      </c>
      <c r="AA475" t="inlineStr">
        <is>
          <t/>
        </is>
      </c>
      <c r="AB475" t="inlineStr">
        <is>
          <t/>
        </is>
      </c>
      <c r="AC475" t="inlineStr">
        <is>
          <t/>
        </is>
      </c>
      <c r="AD475" t="inlineStr">
        <is>
          <t/>
        </is>
      </c>
      <c r="AE475" t="inlineStr">
        <is>
          <t/>
        </is>
      </c>
      <c r="AF475" t="inlineStr">
        <is>
          <t/>
        </is>
      </c>
      <c r="AG475" t="inlineStr">
        <is>
          <t/>
        </is>
      </c>
      <c r="AH475" t="inlineStr">
        <is>
          <t/>
        </is>
      </c>
      <c r="AI475" t="inlineStr">
        <is>
          <t/>
        </is>
      </c>
      <c r="AJ475" s="2" t="inlineStr">
        <is>
          <t>toteutuneet hiilidioksidipäästöt</t>
        </is>
      </c>
      <c r="AK475" s="2" t="inlineStr">
        <is>
          <t>3</t>
        </is>
      </c>
      <c r="AL475" s="2" t="inlineStr">
        <is>
          <t/>
        </is>
      </c>
      <c r="AM475" t="inlineStr">
        <is>
          <t/>
        </is>
      </c>
      <c r="AN475" t="inlineStr">
        <is>
          <t/>
        </is>
      </c>
      <c r="AO475" t="inlineStr">
        <is>
          <t/>
        </is>
      </c>
      <c r="AP475" t="inlineStr">
        <is>
          <t/>
        </is>
      </c>
      <c r="AQ475" t="inlineStr">
        <is>
          <t/>
        </is>
      </c>
      <c r="AR475" s="2" t="inlineStr">
        <is>
          <t>fíorshonraí ar astaíochtaí CO&lt;sub&gt;2&lt;/sub&gt;|
astaíochtaí CO&lt;sub&gt;2&lt;/sub&gt; feithiclí inseirbhíse|
astaíochtaí feithiclí inseirbhíse</t>
        </is>
      </c>
      <c r="AS475" s="2" t="inlineStr">
        <is>
          <t>3|
3|
3</t>
        </is>
      </c>
      <c r="AT475" s="2" t="inlineStr">
        <is>
          <t xml:space="preserve">|
|
</t>
        </is>
      </c>
      <c r="AU475" t="inlineStr">
        <is>
          <t/>
        </is>
      </c>
      <c r="AV475" t="inlineStr">
        <is>
          <t/>
        </is>
      </c>
      <c r="AW475" t="inlineStr">
        <is>
          <t/>
        </is>
      </c>
      <c r="AX475" t="inlineStr">
        <is>
          <t/>
        </is>
      </c>
      <c r="AY475" t="inlineStr">
        <is>
          <t/>
        </is>
      </c>
      <c r="AZ475" t="inlineStr">
        <is>
          <t/>
        </is>
      </c>
      <c r="BA475" t="inlineStr">
        <is>
          <t/>
        </is>
      </c>
      <c r="BB475" t="inlineStr">
        <is>
          <t/>
        </is>
      </c>
      <c r="BC475" t="inlineStr">
        <is>
          <t/>
        </is>
      </c>
      <c r="BD475" t="inlineStr">
        <is>
          <t/>
        </is>
      </c>
      <c r="BE475" t="inlineStr">
        <is>
          <t/>
        </is>
      </c>
      <c r="BF475" t="inlineStr">
        <is>
          <t/>
        </is>
      </c>
      <c r="BG475" t="inlineStr">
        <is>
          <t/>
        </is>
      </c>
      <c r="BH475" t="inlineStr">
        <is>
          <t/>
        </is>
      </c>
      <c r="BI475" t="inlineStr">
        <is>
          <t/>
        </is>
      </c>
      <c r="BJ475" t="inlineStr">
        <is>
          <t/>
        </is>
      </c>
      <c r="BK475" t="inlineStr">
        <is>
          <t/>
        </is>
      </c>
      <c r="BL475" t="inlineStr">
        <is>
          <t/>
        </is>
      </c>
      <c r="BM475" t="inlineStr">
        <is>
          <t/>
        </is>
      </c>
      <c r="BN475" t="inlineStr">
        <is>
          <t/>
        </is>
      </c>
      <c r="BO475" t="inlineStr">
        <is>
          <t/>
        </is>
      </c>
      <c r="BP475" s="2" t="inlineStr">
        <is>
          <t>&lt;i&gt;data&lt;/i&gt; dwar l-emissjonijiet tas-CO&lt;sub&gt;2&lt;/sub&gt; fid-dinja reali|
emissjonijiet tas-CO&lt;sub&gt;2&lt;/sub&gt; tal-vetturi fis-servizz|
emissjonijiet tal-vetturi fis-servizz</t>
        </is>
      </c>
      <c r="BQ475" s="2" t="inlineStr">
        <is>
          <t>3|
3|
3</t>
        </is>
      </c>
      <c r="BR475" s="2" t="inlineStr">
        <is>
          <t xml:space="preserve">|
|
</t>
        </is>
      </c>
      <c r="BS475" t="inlineStr">
        <is>
          <t/>
        </is>
      </c>
      <c r="BT475" t="inlineStr">
        <is>
          <t/>
        </is>
      </c>
      <c r="BU475" t="inlineStr">
        <is>
          <t/>
        </is>
      </c>
      <c r="BV475" t="inlineStr">
        <is>
          <t/>
        </is>
      </c>
      <c r="BW475" t="inlineStr">
        <is>
          <t/>
        </is>
      </c>
      <c r="BX475" s="2" t="inlineStr">
        <is>
          <t>rzeczywiste dane dotyczące emisji CO&lt;sub&gt;2&lt;/sub&gt;|
emisje CO&lt;sub&gt;2&lt;/sub&gt; z pojazdów dopuszczonych do użytku|
emisje z pojazdów dopuszczonych do użytku</t>
        </is>
      </c>
      <c r="BY475" s="2" t="inlineStr">
        <is>
          <t>3|
3|
3</t>
        </is>
      </c>
      <c r="BZ475" s="2" t="inlineStr">
        <is>
          <t xml:space="preserve">|
|
</t>
        </is>
      </c>
      <c r="CA475" t="inlineStr">
        <is>
          <t/>
        </is>
      </c>
      <c r="CB475" s="2" t="inlineStr">
        <is>
          <t>emissões dos veículos em circulação|
dados relativos às emissões de CO&lt;sub&gt;2&lt;/sub&gt; em condições reais|
emissões de CO&lt;sub&gt;2&lt;/sub&gt; dos veículos em circulação</t>
        </is>
      </c>
      <c r="CC475" s="2" t="inlineStr">
        <is>
          <t>3|
3|
3</t>
        </is>
      </c>
      <c r="CD475" s="2" t="inlineStr">
        <is>
          <t xml:space="preserve">|
|
</t>
        </is>
      </c>
      <c r="CE475" t="inlineStr">
        <is>
          <t/>
        </is>
      </c>
      <c r="CF475" t="inlineStr">
        <is>
          <t/>
        </is>
      </c>
      <c r="CG475" t="inlineStr">
        <is>
          <t/>
        </is>
      </c>
      <c r="CH475" t="inlineStr">
        <is>
          <t/>
        </is>
      </c>
      <c r="CI475" t="inlineStr">
        <is>
          <t/>
        </is>
      </c>
      <c r="CJ475" t="inlineStr">
        <is>
          <t/>
        </is>
      </c>
      <c r="CK475" t="inlineStr">
        <is>
          <t/>
        </is>
      </c>
      <c r="CL475" t="inlineStr">
        <is>
          <t/>
        </is>
      </c>
      <c r="CM475" t="inlineStr">
        <is>
          <t/>
        </is>
      </c>
      <c r="CN475" s="2" t="inlineStr">
        <is>
          <t>dejanski podatki o emisijah CO&lt;sub&gt;2&lt;/sub&gt;|
emisije CO&lt;sub&gt;2&lt;/sub&gt; iz vozil v uporabi|
emisije iz vozil v uporabi</t>
        </is>
      </c>
      <c r="CO475" s="2" t="inlineStr">
        <is>
          <t>3|
3|
3</t>
        </is>
      </c>
      <c r="CP475" s="2" t="inlineStr">
        <is>
          <t xml:space="preserve">|
|
</t>
        </is>
      </c>
      <c r="CQ475" t="inlineStr">
        <is>
          <t/>
        </is>
      </c>
      <c r="CR475" t="inlineStr">
        <is>
          <t/>
        </is>
      </c>
      <c r="CS475" t="inlineStr">
        <is>
          <t/>
        </is>
      </c>
      <c r="CT475" t="inlineStr">
        <is>
          <t/>
        </is>
      </c>
      <c r="CU475" t="inlineStr">
        <is>
          <t/>
        </is>
      </c>
    </row>
    <row r="476">
      <c r="A476" s="1" t="str">
        <f>HYPERLINK("https://iate.europa.eu/entry/result/3619419/all", "3619419")</f>
        <v>3619419</v>
      </c>
      <c r="B476" t="inlineStr">
        <is>
          <t>ENVIRONMENT</t>
        </is>
      </c>
      <c r="C476" t="inlineStr">
        <is>
          <t>ENVIRONMENT|natural environment|physical environment|biosphere|biodiversity</t>
        </is>
      </c>
      <c r="D476" t="inlineStr">
        <is>
          <t/>
        </is>
      </c>
      <c r="E476" t="inlineStr">
        <is>
          <t/>
        </is>
      </c>
      <c r="F476" t="inlineStr">
        <is>
          <t/>
        </is>
      </c>
      <c r="G476" t="inlineStr">
        <is>
          <t/>
        </is>
      </c>
      <c r="H476" t="inlineStr">
        <is>
          <t/>
        </is>
      </c>
      <c r="I476" t="inlineStr">
        <is>
          <t/>
        </is>
      </c>
      <c r="J476" t="inlineStr">
        <is>
          <t/>
        </is>
      </c>
      <c r="K476" t="inlineStr">
        <is>
          <t/>
        </is>
      </c>
      <c r="L476" t="inlineStr">
        <is>
          <t/>
        </is>
      </c>
      <c r="M476" t="inlineStr">
        <is>
          <t/>
        </is>
      </c>
      <c r="N476" t="inlineStr">
        <is>
          <t/>
        </is>
      </c>
      <c r="O476" t="inlineStr">
        <is>
          <t/>
        </is>
      </c>
      <c r="P476" t="inlineStr">
        <is>
          <t/>
        </is>
      </c>
      <c r="Q476" t="inlineStr">
        <is>
          <t/>
        </is>
      </c>
      <c r="R476" t="inlineStr">
        <is>
          <t/>
        </is>
      </c>
      <c r="S476" t="inlineStr">
        <is>
          <t/>
        </is>
      </c>
      <c r="T476" t="inlineStr">
        <is>
          <t/>
        </is>
      </c>
      <c r="U476" t="inlineStr">
        <is>
          <t/>
        </is>
      </c>
      <c r="V476" t="inlineStr">
        <is>
          <t/>
        </is>
      </c>
      <c r="W476" t="inlineStr">
        <is>
          <t/>
        </is>
      </c>
      <c r="X476" s="2" t="inlineStr">
        <is>
          <t>land with a high biodiversity value</t>
        </is>
      </c>
      <c r="Y476" s="2" t="inlineStr">
        <is>
          <t>3</t>
        </is>
      </c>
      <c r="Z476" s="2" t="inlineStr">
        <is>
          <t/>
        </is>
      </c>
      <c r="AA476" t="inlineStr">
        <is>
          <t/>
        </is>
      </c>
      <c r="AB476" t="inlineStr">
        <is>
          <t/>
        </is>
      </c>
      <c r="AC476" t="inlineStr">
        <is>
          <t/>
        </is>
      </c>
      <c r="AD476" t="inlineStr">
        <is>
          <t/>
        </is>
      </c>
      <c r="AE476" t="inlineStr">
        <is>
          <t/>
        </is>
      </c>
      <c r="AF476" t="inlineStr">
        <is>
          <t/>
        </is>
      </c>
      <c r="AG476" t="inlineStr">
        <is>
          <t/>
        </is>
      </c>
      <c r="AH476" t="inlineStr">
        <is>
          <t/>
        </is>
      </c>
      <c r="AI476" t="inlineStr">
        <is>
          <t/>
        </is>
      </c>
      <c r="AJ476" s="2" t="inlineStr">
        <is>
          <t>biologiselta monimuotoisuudeltaan rikas maa</t>
        </is>
      </c>
      <c r="AK476" s="2" t="inlineStr">
        <is>
          <t>3</t>
        </is>
      </c>
      <c r="AL476" s="2" t="inlineStr">
        <is>
          <t/>
        </is>
      </c>
      <c r="AM476" t="inlineStr">
        <is>
          <t>maa, jonka maankäyttöstatus on tammikuussa 2008 tai sen jälkeen ollut
 jokin direktiivin (EU) 2018/2001 29 artiklan 3 kohdan vaihtoehdoista, riippumatta siitä, onko kyseisellä maalla edelleen 
tämä maankäyttöstatus</t>
        </is>
      </c>
      <c r="AN476" t="inlineStr">
        <is>
          <t/>
        </is>
      </c>
      <c r="AO476" t="inlineStr">
        <is>
          <t/>
        </is>
      </c>
      <c r="AP476" t="inlineStr">
        <is>
          <t/>
        </is>
      </c>
      <c r="AQ476" t="inlineStr">
        <is>
          <t/>
        </is>
      </c>
      <c r="AR476" s="2" t="inlineStr">
        <is>
          <t>talamh darb ardluach bithéagsúlachta|
talamh a bhfuil ardluach bithéagsúlachta aige</t>
        </is>
      </c>
      <c r="AS476" s="2" t="inlineStr">
        <is>
          <t>3|
3</t>
        </is>
      </c>
      <c r="AT476" s="2" t="inlineStr">
        <is>
          <t xml:space="preserve">|
</t>
        </is>
      </c>
      <c r="AU476" t="inlineStr">
        <is>
          <t/>
        </is>
      </c>
      <c r="AV476" t="inlineStr">
        <is>
          <t/>
        </is>
      </c>
      <c r="AW476" t="inlineStr">
        <is>
          <t/>
        </is>
      </c>
      <c r="AX476" t="inlineStr">
        <is>
          <t/>
        </is>
      </c>
      <c r="AY476" t="inlineStr">
        <is>
          <t/>
        </is>
      </c>
      <c r="AZ476" t="inlineStr">
        <is>
          <t/>
        </is>
      </c>
      <c r="BA476" t="inlineStr">
        <is>
          <t/>
        </is>
      </c>
      <c r="BB476" t="inlineStr">
        <is>
          <t/>
        </is>
      </c>
      <c r="BC476" t="inlineStr">
        <is>
          <t/>
        </is>
      </c>
      <c r="BD476" t="inlineStr">
        <is>
          <t/>
        </is>
      </c>
      <c r="BE476" t="inlineStr">
        <is>
          <t/>
        </is>
      </c>
      <c r="BF476" t="inlineStr">
        <is>
          <t/>
        </is>
      </c>
      <c r="BG476" t="inlineStr">
        <is>
          <t/>
        </is>
      </c>
      <c r="BH476" t="inlineStr">
        <is>
          <t/>
        </is>
      </c>
      <c r="BI476" t="inlineStr">
        <is>
          <t/>
        </is>
      </c>
      <c r="BJ476" t="inlineStr">
        <is>
          <t/>
        </is>
      </c>
      <c r="BK476" t="inlineStr">
        <is>
          <t/>
        </is>
      </c>
      <c r="BL476" t="inlineStr">
        <is>
          <t/>
        </is>
      </c>
      <c r="BM476" t="inlineStr">
        <is>
          <t/>
        </is>
      </c>
      <c r="BN476" t="inlineStr">
        <is>
          <t/>
        </is>
      </c>
      <c r="BO476" t="inlineStr">
        <is>
          <t/>
        </is>
      </c>
      <c r="BP476" t="inlineStr">
        <is>
          <t/>
        </is>
      </c>
      <c r="BQ476" t="inlineStr">
        <is>
          <t/>
        </is>
      </c>
      <c r="BR476" t="inlineStr">
        <is>
          <t/>
        </is>
      </c>
      <c r="BS476" t="inlineStr">
        <is>
          <t/>
        </is>
      </c>
      <c r="BT476" t="inlineStr">
        <is>
          <t/>
        </is>
      </c>
      <c r="BU476" t="inlineStr">
        <is>
          <t/>
        </is>
      </c>
      <c r="BV476" t="inlineStr">
        <is>
          <t/>
        </is>
      </c>
      <c r="BW476" t="inlineStr">
        <is>
          <t/>
        </is>
      </c>
      <c r="BX476" s="2" t="inlineStr">
        <is>
          <t>tereny o wysokiej wartości bioróżnorodności</t>
        </is>
      </c>
      <c r="BY476" s="2" t="inlineStr">
        <is>
          <t>3</t>
        </is>
      </c>
      <c r="BZ476" s="2" t="inlineStr">
        <is>
          <t/>
        </is>
      </c>
      <c r="CA476" t="inlineStr">
        <is>
          <t>tereny, które w styczniu 2008 r.
lub później posiadały następujący status, niezależnie od tego, czy posiadają go
nadal:&lt;div&gt;a) lasy
pierwotne i inne zalesione grunty, czyli lasy i inne zalesione grunty
z gatunkami rodzimymi, gdzie nie istnieją wyraźnie widoczne ślady
działalności człowieka, a procesy ekologiczne nie zostały w istotny
sposób zaburzone;&lt;div&gt;b) lasy
i inne zalesione grunty o wysokiej różnorodności biologicznej,
charakteryzujące się obfitością gatunków i niezdegradowane lub takie,
które zostały przez odpowiedni właściwy organ uznane za mające wysoką
różnorodność biologiczną, chyba że przedstawiono dowody, że produkcja tych
surowców nie narusza tych celów ochrony przyrody;&lt;/div&gt;&lt;div&gt;c) obszary
wyznaczone:
(i) do
celów ochrony przyrody na mocy prawa lub przez właściwy organ; lub
(ii) do
ochrony rzadkich, zagrożonych lub poważnie zagrożonych ekosystemów lub
gatunków, uznawanych za takie na mocy umów międzynarodowych lub zawartych
w wykazach sporządzanych przez organizacje międzyrządowe lub
Międzynarodową Unię Ochrony Przyrody, pod warunkiem uznania ich zgodnie
z art. 30 ust. 4 akapit pierwszy, chyba że przedstawiono dowody,
że produkcja tych surowców nie narusza tych celów ochrony przyrody;&lt;/div&gt;&lt;div&gt;d) obszary
trawiaste o wysokiej bioróżnorodności o powierzchni powyżej jednego
hektara, czyli:
(i) naturalne,
czyli obszary trawiaste, które pozostaną obszarami trawiastymi, jeśli nie
dojdzie do interwencji człowieka i które zachowują naturalny skład
gatunkowy oraz cechy i procesy ekologiczne; lub
(ii) nienaturalne,
czyli obszary trawiaste, które przestaną być obszarami trawiastymi w braku
interwencji człowieka i które są bogate gatunkowo i nie są
zdegradowane oraz zostały zidentyfikowane przez odpowiedni właściwy organ
jako obszary o wysokiej bioróżnorodności, chyba że udowodnione zostanie,
iż zbiory surowców są konieczne, aby zachować ich status obszarów trawiastych
o wysokiej bioróżnorodności&lt;/div&gt;&lt;/div&gt;</t>
        </is>
      </c>
      <c r="CB476" s="2" t="inlineStr">
        <is>
          <t>terreno rico em biodiversidade</t>
        </is>
      </c>
      <c r="CC476" s="2" t="inlineStr">
        <is>
          <t>3</t>
        </is>
      </c>
      <c r="CD476" s="2" t="inlineStr">
        <is>
          <t/>
        </is>
      </c>
      <c r="CE476" t="inlineStr">
        <is>
          <t>Terreno que, em janeiro de 2008 ou após essa data, tenha um dos seguintes estatutos, independentemente de o ter ou não atualmente:&lt;div&gt;a) Floresta primária e outros terrenos arborizados, designadamente, floresta e outros terrenos arborizados de espécies indígenas, caso não haja indícios claramente visíveis de atividade humana e os processos ecológicos não se encontrem significativamente perturbados;&lt;br&gt;b) Floresta rica em biodiversidade e outros terrenos arborizados com grande variedade de espécies e não degradados, ou que tenham sido identificados como ricos em biodiversidade pela autoridade competente, a menos que se comprove que a produção das matérias-primas em causa não afetou os referidos fins de proteção da natureza;&lt;br&gt;c) Zona designada: i) por lei ou pela autoridade competente para fins de proteção da natureza, ou ii) para a proteção de espécies ou ecossistemas raros, ameaçados ou em risco de extinção, reconhecidas por acordos internacionais ou incluídas em listas elaboradas por organizações intergovernamentais ou pela União Internacional para a Conservação da Natureza, sem prejuízo do seu reconhecimento nos termos do artigo 30.º, n.º 4, primeiro parágrafo, a menos que se comprove que a produção das referidas matérias-primas não afetou os referidos fins de proteção da natureza;&lt;br&gt;d) Terrenos de pastagem ricos em biodiversidade com mais de um hectare, isto é: i) terrenos de pastagem naturais, ou seja, que continuariam a ser terrenos de pastagem caso não tivesse havido intervenção humana, e que mantêm a composição de espécies e as características e processos ecológicos naturais, ou ii) terrenos de pastagem não naturais, ou seja, terrenos de pastagem que deixariam de ser terrenos de pastagem caso não tivesse havido intervenção humana, com grande variedade de espécies e não degradados e que tenham sido identificados como ricos em biodiversidade pela autoridade competente, a menos que se comprove que a colheita das referidas matérias-primas é necessária para a preservação do seu estatuto de terreno de pastagem rico em biodiversidade.&lt;/div&gt;</t>
        </is>
      </c>
      <c r="CF476" t="inlineStr">
        <is>
          <t/>
        </is>
      </c>
      <c r="CG476" t="inlineStr">
        <is>
          <t/>
        </is>
      </c>
      <c r="CH476" t="inlineStr">
        <is>
          <t/>
        </is>
      </c>
      <c r="CI476" t="inlineStr">
        <is>
          <t/>
        </is>
      </c>
      <c r="CJ476" t="inlineStr">
        <is>
          <t/>
        </is>
      </c>
      <c r="CK476" t="inlineStr">
        <is>
          <t/>
        </is>
      </c>
      <c r="CL476" t="inlineStr">
        <is>
          <t/>
        </is>
      </c>
      <c r="CM476" t="inlineStr">
        <is>
          <t/>
        </is>
      </c>
      <c r="CN476" s="2" t="inlineStr">
        <is>
          <t>zemljišče velikega pomena za ohranjanje biotske raznovrstnosti</t>
        </is>
      </c>
      <c r="CO476" s="2" t="inlineStr">
        <is>
          <t>3</t>
        </is>
      </c>
      <c r="CP476" s="2" t="inlineStr">
        <is>
          <t/>
        </is>
      </c>
      <c r="CQ476" t="inlineStr">
        <is>
          <t/>
        </is>
      </c>
      <c r="CR476" t="inlineStr">
        <is>
          <t/>
        </is>
      </c>
      <c r="CS476" t="inlineStr">
        <is>
          <t/>
        </is>
      </c>
      <c r="CT476" t="inlineStr">
        <is>
          <t/>
        </is>
      </c>
      <c r="CU476" t="inlineStr">
        <is>
          <t/>
        </is>
      </c>
    </row>
    <row r="477">
      <c r="A477" s="1" t="str">
        <f>HYPERLINK("https://iate.europa.eu/entry/result/3619517/all", "3619517")</f>
        <v>3619517</v>
      </c>
      <c r="B477" t="inlineStr">
        <is>
          <t>ENVIRONMENT</t>
        </is>
      </c>
      <c r="C477" t="inlineStr">
        <is>
          <t>ENVIRONMENT|environmental policy|climate change policy|emission trading|EU Emissions Trading Scheme</t>
        </is>
      </c>
      <c r="D477" t="inlineStr">
        <is>
          <t/>
        </is>
      </c>
      <c r="E477" t="inlineStr">
        <is>
          <t/>
        </is>
      </c>
      <c r="F477" t="inlineStr">
        <is>
          <t/>
        </is>
      </c>
      <c r="G477" t="inlineStr">
        <is>
          <t/>
        </is>
      </c>
      <c r="H477" t="inlineStr">
        <is>
          <t/>
        </is>
      </c>
      <c r="I477" t="inlineStr">
        <is>
          <t/>
        </is>
      </c>
      <c r="J477" t="inlineStr">
        <is>
          <t/>
        </is>
      </c>
      <c r="K477" t="inlineStr">
        <is>
          <t/>
        </is>
      </c>
      <c r="L477" t="inlineStr">
        <is>
          <t/>
        </is>
      </c>
      <c r="M477" t="inlineStr">
        <is>
          <t/>
        </is>
      </c>
      <c r="N477" t="inlineStr">
        <is>
          <t/>
        </is>
      </c>
      <c r="O477" t="inlineStr">
        <is>
          <t/>
        </is>
      </c>
      <c r="P477" t="inlineStr">
        <is>
          <t/>
        </is>
      </c>
      <c r="Q477" t="inlineStr">
        <is>
          <t/>
        </is>
      </c>
      <c r="R477" t="inlineStr">
        <is>
          <t/>
        </is>
      </c>
      <c r="S477" t="inlineStr">
        <is>
          <t/>
        </is>
      </c>
      <c r="T477" t="inlineStr">
        <is>
          <t/>
        </is>
      </c>
      <c r="U477" t="inlineStr">
        <is>
          <t/>
        </is>
      </c>
      <c r="V477" t="inlineStr">
        <is>
          <t/>
        </is>
      </c>
      <c r="W477" t="inlineStr">
        <is>
          <t/>
        </is>
      </c>
      <c r="X477" s="2" t="inlineStr">
        <is>
          <t>excess emissions penalty</t>
        </is>
      </c>
      <c r="Y477" s="2" t="inlineStr">
        <is>
          <t>3</t>
        </is>
      </c>
      <c r="Z477" s="2" t="inlineStr">
        <is>
          <t/>
        </is>
      </c>
      <c r="AA477" t="inlineStr">
        <is>
          <t/>
        </is>
      </c>
      <c r="AB477" t="inlineStr">
        <is>
          <t/>
        </is>
      </c>
      <c r="AC477" t="inlineStr">
        <is>
          <t/>
        </is>
      </c>
      <c r="AD477" t="inlineStr">
        <is>
          <t/>
        </is>
      </c>
      <c r="AE477" t="inlineStr">
        <is>
          <t/>
        </is>
      </c>
      <c r="AF477" t="inlineStr">
        <is>
          <t/>
        </is>
      </c>
      <c r="AG477" t="inlineStr">
        <is>
          <t/>
        </is>
      </c>
      <c r="AH477" t="inlineStr">
        <is>
          <t/>
        </is>
      </c>
      <c r="AI477" t="inlineStr">
        <is>
          <t/>
        </is>
      </c>
      <c r="AJ477" s="2" t="inlineStr">
        <is>
          <t>liikapäästösakko</t>
        </is>
      </c>
      <c r="AK477" s="2" t="inlineStr">
        <is>
          <t>3</t>
        </is>
      </c>
      <c r="AL477" s="2" t="inlineStr">
        <is>
          <t/>
        </is>
      </c>
      <c r="AM477" t="inlineStr">
        <is>
          <t/>
        </is>
      </c>
      <c r="AN477" t="inlineStr">
        <is>
          <t/>
        </is>
      </c>
      <c r="AO477" t="inlineStr">
        <is>
          <t/>
        </is>
      </c>
      <c r="AP477" t="inlineStr">
        <is>
          <t/>
        </is>
      </c>
      <c r="AQ477" t="inlineStr">
        <is>
          <t/>
        </is>
      </c>
      <c r="AR477" s="2" t="inlineStr">
        <is>
          <t>pionós i leith astaíochtaí iomarcacha</t>
        </is>
      </c>
      <c r="AS477" s="2" t="inlineStr">
        <is>
          <t>3</t>
        </is>
      </c>
      <c r="AT477" s="2" t="inlineStr">
        <is>
          <t/>
        </is>
      </c>
      <c r="AU477" t="inlineStr">
        <is>
          <t/>
        </is>
      </c>
      <c r="AV477" t="inlineStr">
        <is>
          <t/>
        </is>
      </c>
      <c r="AW477" t="inlineStr">
        <is>
          <t/>
        </is>
      </c>
      <c r="AX477" t="inlineStr">
        <is>
          <t/>
        </is>
      </c>
      <c r="AY477" t="inlineStr">
        <is>
          <t/>
        </is>
      </c>
      <c r="AZ477" t="inlineStr">
        <is>
          <t/>
        </is>
      </c>
      <c r="BA477" t="inlineStr">
        <is>
          <t/>
        </is>
      </c>
      <c r="BB477" t="inlineStr">
        <is>
          <t/>
        </is>
      </c>
      <c r="BC477" t="inlineStr">
        <is>
          <t/>
        </is>
      </c>
      <c r="BD477" t="inlineStr">
        <is>
          <t/>
        </is>
      </c>
      <c r="BE477" t="inlineStr">
        <is>
          <t/>
        </is>
      </c>
      <c r="BF477" t="inlineStr">
        <is>
          <t/>
        </is>
      </c>
      <c r="BG477" t="inlineStr">
        <is>
          <t/>
        </is>
      </c>
      <c r="BH477" s="2" t="inlineStr">
        <is>
          <t>bauda už perteklinį išmestą ŠESD kiekį</t>
        </is>
      </c>
      <c r="BI477" s="2" t="inlineStr">
        <is>
          <t>2</t>
        </is>
      </c>
      <c r="BJ477" s="2" t="inlineStr">
        <is>
          <t/>
        </is>
      </c>
      <c r="BK477" t="inlineStr">
        <is>
          <t/>
        </is>
      </c>
      <c r="BL477" t="inlineStr">
        <is>
          <t/>
        </is>
      </c>
      <c r="BM477" t="inlineStr">
        <is>
          <t/>
        </is>
      </c>
      <c r="BN477" t="inlineStr">
        <is>
          <t/>
        </is>
      </c>
      <c r="BO477" t="inlineStr">
        <is>
          <t/>
        </is>
      </c>
      <c r="BP477" t="inlineStr">
        <is>
          <t/>
        </is>
      </c>
      <c r="BQ477" t="inlineStr">
        <is>
          <t/>
        </is>
      </c>
      <c r="BR477" t="inlineStr">
        <is>
          <t/>
        </is>
      </c>
      <c r="BS477" t="inlineStr">
        <is>
          <t/>
        </is>
      </c>
      <c r="BT477" t="inlineStr">
        <is>
          <t/>
        </is>
      </c>
      <c r="BU477" t="inlineStr">
        <is>
          <t/>
        </is>
      </c>
      <c r="BV477" t="inlineStr">
        <is>
          <t/>
        </is>
      </c>
      <c r="BW477" t="inlineStr">
        <is>
          <t/>
        </is>
      </c>
      <c r="BX477" s="2" t="inlineStr">
        <is>
          <t>kara za przekroczenie emisji</t>
        </is>
      </c>
      <c r="BY477" s="2" t="inlineStr">
        <is>
          <t>3</t>
        </is>
      </c>
      <c r="BZ477" s="2" t="inlineStr">
        <is>
          <t/>
        </is>
      </c>
      <c r="CA477" t="inlineStr">
        <is>
          <t/>
        </is>
      </c>
      <c r="CB477" s="2" t="inlineStr">
        <is>
          <t>sanção por excesso de emissões|
multa por emissões excedentárias</t>
        </is>
      </c>
      <c r="CC477" s="2" t="inlineStr">
        <is>
          <t>3|
3</t>
        </is>
      </c>
      <c r="CD477" s="2" t="inlineStr">
        <is>
          <t xml:space="preserve">|
</t>
        </is>
      </c>
      <c r="CE477" t="inlineStr">
        <is>
          <t>Sanção imposta aos &lt;a href="https://iate.europa.eu/entry/result/814140/all" target="_blank"&gt;operadores de transportes aéreos comerciais&lt;/a&gt; e aos &lt;a href="https://iate.europa.eu/entry/result/834590/pt" target="_blank"&gt;operadores de aeronaves&lt;/a&gt; que não devolvam, até 30 de abril de cada ano, &lt;a href="https://iate.europa.eu/entry/result/926975/pt" target="_blank"&gt;licenças de emissão&lt;/a&gt; suficientes para cobrir as suas emissões no ano anterior.</t>
        </is>
      </c>
      <c r="CF477" t="inlineStr">
        <is>
          <t/>
        </is>
      </c>
      <c r="CG477" t="inlineStr">
        <is>
          <t/>
        </is>
      </c>
      <c r="CH477" t="inlineStr">
        <is>
          <t/>
        </is>
      </c>
      <c r="CI477" t="inlineStr">
        <is>
          <t/>
        </is>
      </c>
      <c r="CJ477" t="inlineStr">
        <is>
          <t/>
        </is>
      </c>
      <c r="CK477" t="inlineStr">
        <is>
          <t/>
        </is>
      </c>
      <c r="CL477" t="inlineStr">
        <is>
          <t/>
        </is>
      </c>
      <c r="CM477" t="inlineStr">
        <is>
          <t/>
        </is>
      </c>
      <c r="CN477" s="2" t="inlineStr">
        <is>
          <t>globa za presežne emisije</t>
        </is>
      </c>
      <c r="CO477" s="2" t="inlineStr">
        <is>
          <t>3</t>
        </is>
      </c>
      <c r="CP477" s="2" t="inlineStr">
        <is>
          <t/>
        </is>
      </c>
      <c r="CQ477" t="inlineStr">
        <is>
          <t/>
        </is>
      </c>
      <c r="CR477" s="2" t="inlineStr">
        <is>
          <t>avgift för överskridande utsläpp</t>
        </is>
      </c>
      <c r="CS477" s="2" t="inlineStr">
        <is>
          <t>3</t>
        </is>
      </c>
      <c r="CT477" s="2" t="inlineStr">
        <is>
          <t/>
        </is>
      </c>
      <c r="CU477" t="inlineStr">
        <is>
          <t/>
        </is>
      </c>
    </row>
    <row r="478">
      <c r="A478" s="1" t="str">
        <f>HYPERLINK("https://iate.europa.eu/entry/result/3619393/all", "3619393")</f>
        <v>3619393</v>
      </c>
      <c r="B478" t="inlineStr">
        <is>
          <t>ENVIRONMENT</t>
        </is>
      </c>
      <c r="C478" t="inlineStr">
        <is>
          <t>ENVIRONMENT|environmental policy|climate change policy|adaptation to climate change;ENVIRONMENT|environmental policy|climate change policy|reduction of gas emissions</t>
        </is>
      </c>
      <c r="D478" t="inlineStr">
        <is>
          <t/>
        </is>
      </c>
      <c r="E478" t="inlineStr">
        <is>
          <t/>
        </is>
      </c>
      <c r="F478" t="inlineStr">
        <is>
          <t/>
        </is>
      </c>
      <c r="G478" t="inlineStr">
        <is>
          <t/>
        </is>
      </c>
      <c r="H478" t="inlineStr">
        <is>
          <t/>
        </is>
      </c>
      <c r="I478" t="inlineStr">
        <is>
          <t/>
        </is>
      </c>
      <c r="J478" t="inlineStr">
        <is>
          <t/>
        </is>
      </c>
      <c r="K478" t="inlineStr">
        <is>
          <t/>
        </is>
      </c>
      <c r="L478" t="inlineStr">
        <is>
          <t/>
        </is>
      </c>
      <c r="M478" t="inlineStr">
        <is>
          <t/>
        </is>
      </c>
      <c r="N478" t="inlineStr">
        <is>
          <t/>
        </is>
      </c>
      <c r="O478" t="inlineStr">
        <is>
          <t/>
        </is>
      </c>
      <c r="P478" t="inlineStr">
        <is>
          <t/>
        </is>
      </c>
      <c r="Q478" t="inlineStr">
        <is>
          <t/>
        </is>
      </c>
      <c r="R478" t="inlineStr">
        <is>
          <t/>
        </is>
      </c>
      <c r="S478" t="inlineStr">
        <is>
          <t/>
        </is>
      </c>
      <c r="T478" t="inlineStr">
        <is>
          <t/>
        </is>
      </c>
      <c r="U478" t="inlineStr">
        <is>
          <t/>
        </is>
      </c>
      <c r="V478" t="inlineStr">
        <is>
          <t/>
        </is>
      </c>
      <c r="W478" t="inlineStr">
        <is>
          <t/>
        </is>
      </c>
      <c r="X478" s="2" t="inlineStr">
        <is>
          <t>MIX scenario</t>
        </is>
      </c>
      <c r="Y478" s="2" t="inlineStr">
        <is>
          <t>3</t>
        </is>
      </c>
      <c r="Z478" s="2" t="inlineStr">
        <is>
          <t/>
        </is>
      </c>
      <c r="AA478" t="inlineStr">
        <is>
          <t>&lt;div&gt;combined approach of REG and CPRICE, which achieves around 55% GHG reductions, both expanding carbon pricing and moderately increasing the ambition of policies, but the latter to a lesser extent than in REG&lt;/div&gt;</t>
        </is>
      </c>
      <c r="AB478" t="inlineStr">
        <is>
          <t/>
        </is>
      </c>
      <c r="AC478" t="inlineStr">
        <is>
          <t/>
        </is>
      </c>
      <c r="AD478" t="inlineStr">
        <is>
          <t/>
        </is>
      </c>
      <c r="AE478" t="inlineStr">
        <is>
          <t/>
        </is>
      </c>
      <c r="AF478" t="inlineStr">
        <is>
          <t/>
        </is>
      </c>
      <c r="AG478" t="inlineStr">
        <is>
          <t/>
        </is>
      </c>
      <c r="AH478" t="inlineStr">
        <is>
          <t/>
        </is>
      </c>
      <c r="AI478" t="inlineStr">
        <is>
          <t/>
        </is>
      </c>
      <c r="AJ478" s="2" t="inlineStr">
        <is>
          <t>MIX-skenaario</t>
        </is>
      </c>
      <c r="AK478" s="2" t="inlineStr">
        <is>
          <t>3</t>
        </is>
      </c>
      <c r="AL478" s="2" t="inlineStr">
        <is>
          <t/>
        </is>
      </c>
      <c r="AM478" t="inlineStr">
        <is>
          <t>poliitiikkaskenaario, jossa otetaan huomioon muiden sektorien todennäköinen biomassakysyntä ja
noudatetaan EU:n pitkän aikavälin strategian &lt;a href="https://iate.europa.eu/entry/result/3619391/fi" target="_blank"&gt;1.5TECH-skenaarion&lt;/a&gt; oletuksia</t>
        </is>
      </c>
      <c r="AN478" t="inlineStr">
        <is>
          <t/>
        </is>
      </c>
      <c r="AO478" t="inlineStr">
        <is>
          <t/>
        </is>
      </c>
      <c r="AP478" t="inlineStr">
        <is>
          <t/>
        </is>
      </c>
      <c r="AQ478" t="inlineStr">
        <is>
          <t/>
        </is>
      </c>
      <c r="AR478" s="2" t="inlineStr">
        <is>
          <t>cás MIX</t>
        </is>
      </c>
      <c r="AS478" s="2" t="inlineStr">
        <is>
          <t>3</t>
        </is>
      </c>
      <c r="AT478" s="2" t="inlineStr">
        <is>
          <t/>
        </is>
      </c>
      <c r="AU478" t="inlineStr">
        <is>
          <t/>
        </is>
      </c>
      <c r="AV478" t="inlineStr">
        <is>
          <t/>
        </is>
      </c>
      <c r="AW478" t="inlineStr">
        <is>
          <t/>
        </is>
      </c>
      <c r="AX478" t="inlineStr">
        <is>
          <t/>
        </is>
      </c>
      <c r="AY478" t="inlineStr">
        <is>
          <t/>
        </is>
      </c>
      <c r="AZ478" t="inlineStr">
        <is>
          <t/>
        </is>
      </c>
      <c r="BA478" t="inlineStr">
        <is>
          <t/>
        </is>
      </c>
      <c r="BB478" t="inlineStr">
        <is>
          <t/>
        </is>
      </c>
      <c r="BC478" t="inlineStr">
        <is>
          <t/>
        </is>
      </c>
      <c r="BD478" t="inlineStr">
        <is>
          <t/>
        </is>
      </c>
      <c r="BE478" t="inlineStr">
        <is>
          <t/>
        </is>
      </c>
      <c r="BF478" t="inlineStr">
        <is>
          <t/>
        </is>
      </c>
      <c r="BG478" t="inlineStr">
        <is>
          <t/>
        </is>
      </c>
      <c r="BH478" t="inlineStr">
        <is>
          <t/>
        </is>
      </c>
      <c r="BI478" t="inlineStr">
        <is>
          <t/>
        </is>
      </c>
      <c r="BJ478" t="inlineStr">
        <is>
          <t/>
        </is>
      </c>
      <c r="BK478" t="inlineStr">
        <is>
          <t/>
        </is>
      </c>
      <c r="BL478" t="inlineStr">
        <is>
          <t/>
        </is>
      </c>
      <c r="BM478" t="inlineStr">
        <is>
          <t/>
        </is>
      </c>
      <c r="BN478" t="inlineStr">
        <is>
          <t/>
        </is>
      </c>
      <c r="BO478" t="inlineStr">
        <is>
          <t/>
        </is>
      </c>
      <c r="BP478" t="inlineStr">
        <is>
          <t/>
        </is>
      </c>
      <c r="BQ478" t="inlineStr">
        <is>
          <t/>
        </is>
      </c>
      <c r="BR478" t="inlineStr">
        <is>
          <t/>
        </is>
      </c>
      <c r="BS478" t="inlineStr">
        <is>
          <t/>
        </is>
      </c>
      <c r="BT478" t="inlineStr">
        <is>
          <t/>
        </is>
      </c>
      <c r="BU478" t="inlineStr">
        <is>
          <t/>
        </is>
      </c>
      <c r="BV478" t="inlineStr">
        <is>
          <t/>
        </is>
      </c>
      <c r="BW478" t="inlineStr">
        <is>
          <t/>
        </is>
      </c>
      <c r="BX478" s="2" t="inlineStr">
        <is>
          <t>scenariusz MIX</t>
        </is>
      </c>
      <c r="BY478" s="2" t="inlineStr">
        <is>
          <t>3</t>
        </is>
      </c>
      <c r="BZ478" s="2" t="inlineStr">
        <is>
          <t/>
        </is>
      </c>
      <c r="CA478" t="inlineStr">
        <is>
          <t>kombinacja podejść REG i CPRICE (w mniejszym zakresie), która pozwala na osiągnięcie około 55 % redukcji emisji gazów cieplarnianych, zarówno poprzez rozszerzenie ustalania opłat za emisję gazów cieplarnianych, jak i umiarkowane zwiększenie ambicji określonych w politykach</t>
        </is>
      </c>
      <c r="CB478" s="2" t="inlineStr">
        <is>
          <t>cenário político de combinação de medidas|
cenário MIX</t>
        </is>
      </c>
      <c r="CC478" s="2" t="inlineStr">
        <is>
          <t>3|
3</t>
        </is>
      </c>
      <c r="CD478" s="2" t="inlineStr">
        <is>
          <t xml:space="preserve">|
</t>
        </is>
      </c>
      <c r="CE478" t="inlineStr">
        <is>
          <t>Abordagem combinada dos cenários REG e CPRICE que alcança reduções de cerca de 55 % de gases com efeito de estufa (GEE), através da expanção da fixação do preço do carbono e do aumento moderado da ambição das políticas, mas esta última vertente em menor escala do que no cenário REG.</t>
        </is>
      </c>
      <c r="CF478" t="inlineStr">
        <is>
          <t/>
        </is>
      </c>
      <c r="CG478" t="inlineStr">
        <is>
          <t/>
        </is>
      </c>
      <c r="CH478" t="inlineStr">
        <is>
          <t/>
        </is>
      </c>
      <c r="CI478" t="inlineStr">
        <is>
          <t/>
        </is>
      </c>
      <c r="CJ478" t="inlineStr">
        <is>
          <t/>
        </is>
      </c>
      <c r="CK478" t="inlineStr">
        <is>
          <t/>
        </is>
      </c>
      <c r="CL478" t="inlineStr">
        <is>
          <t/>
        </is>
      </c>
      <c r="CM478" t="inlineStr">
        <is>
          <t/>
        </is>
      </c>
      <c r="CN478" s="2" t="inlineStr">
        <is>
          <t>scenarij MEŠANO</t>
        </is>
      </c>
      <c r="CO478" s="2" t="inlineStr">
        <is>
          <t>3</t>
        </is>
      </c>
      <c r="CP478" s="2" t="inlineStr">
        <is>
          <t/>
        </is>
      </c>
      <c r="CQ478" t="inlineStr">
        <is>
          <t/>
        </is>
      </c>
      <c r="CR478" t="inlineStr">
        <is>
          <t/>
        </is>
      </c>
      <c r="CS478" t="inlineStr">
        <is>
          <t/>
        </is>
      </c>
      <c r="CT478" t="inlineStr">
        <is>
          <t/>
        </is>
      </c>
      <c r="CU478" t="inlineStr">
        <is>
          <t/>
        </is>
      </c>
    </row>
    <row r="479">
      <c r="A479" s="1" t="str">
        <f>HYPERLINK("https://iate.europa.eu/entry/result/3619431/all", "3619431")</f>
        <v>3619431</v>
      </c>
      <c r="B479" t="inlineStr">
        <is>
          <t>ENVIRONMENT</t>
        </is>
      </c>
      <c r="C479" t="inlineStr">
        <is>
          <t>ENVIRONMENT|environmental policy|climate change policy|emission trading|EU Emissions Trading Scheme;ENVIRONMENT|deterioration of the environment|nuisance|pollutant|atmospheric pollutant|greenhouse gas</t>
        </is>
      </c>
      <c r="D479" t="inlineStr">
        <is>
          <t/>
        </is>
      </c>
      <c r="E479" t="inlineStr">
        <is>
          <t/>
        </is>
      </c>
      <c r="F479" t="inlineStr">
        <is>
          <t/>
        </is>
      </c>
      <c r="G479" t="inlineStr">
        <is>
          <t/>
        </is>
      </c>
      <c r="H479" t="inlineStr">
        <is>
          <t/>
        </is>
      </c>
      <c r="I479" t="inlineStr">
        <is>
          <t/>
        </is>
      </c>
      <c r="J479" t="inlineStr">
        <is>
          <t/>
        </is>
      </c>
      <c r="K479" t="inlineStr">
        <is>
          <t/>
        </is>
      </c>
      <c r="L479" t="inlineStr">
        <is>
          <t/>
        </is>
      </c>
      <c r="M479" t="inlineStr">
        <is>
          <t/>
        </is>
      </c>
      <c r="N479" t="inlineStr">
        <is>
          <t/>
        </is>
      </c>
      <c r="O479" t="inlineStr">
        <is>
          <t/>
        </is>
      </c>
      <c r="P479" t="inlineStr">
        <is>
          <t/>
        </is>
      </c>
      <c r="Q479" t="inlineStr">
        <is>
          <t/>
        </is>
      </c>
      <c r="R479" t="inlineStr">
        <is>
          <t/>
        </is>
      </c>
      <c r="S479" t="inlineStr">
        <is>
          <t/>
        </is>
      </c>
      <c r="T479" t="inlineStr">
        <is>
          <t/>
        </is>
      </c>
      <c r="U479" t="inlineStr">
        <is>
          <t/>
        </is>
      </c>
      <c r="V479" t="inlineStr">
        <is>
          <t/>
        </is>
      </c>
      <c r="W479" t="inlineStr">
        <is>
          <t/>
        </is>
      </c>
      <c r="X479" s="2" t="inlineStr">
        <is>
          <t>net greenhouse gas emission reduction</t>
        </is>
      </c>
      <c r="Y479" s="2" t="inlineStr">
        <is>
          <t>3</t>
        </is>
      </c>
      <c r="Z479" s="2" t="inlineStr">
        <is>
          <t/>
        </is>
      </c>
      <c r="AA479" t="inlineStr">
        <is>
          <t>reduction of &lt;a href="https://iate.europa.eu/entry/result/3548285/en" target="_blank"&gt;&lt;i&gt;net greenhouse gas emissions&lt;/i&gt;&lt;/a&gt;</t>
        </is>
      </c>
      <c r="AB479" t="inlineStr">
        <is>
          <t/>
        </is>
      </c>
      <c r="AC479" t="inlineStr">
        <is>
          <t/>
        </is>
      </c>
      <c r="AD479" t="inlineStr">
        <is>
          <t/>
        </is>
      </c>
      <c r="AE479" t="inlineStr">
        <is>
          <t/>
        </is>
      </c>
      <c r="AF479" t="inlineStr">
        <is>
          <t/>
        </is>
      </c>
      <c r="AG479" t="inlineStr">
        <is>
          <t/>
        </is>
      </c>
      <c r="AH479" t="inlineStr">
        <is>
          <t/>
        </is>
      </c>
      <c r="AI479" t="inlineStr">
        <is>
          <t/>
        </is>
      </c>
      <c r="AJ479" t="inlineStr">
        <is>
          <t/>
        </is>
      </c>
      <c r="AK479" t="inlineStr">
        <is>
          <t/>
        </is>
      </c>
      <c r="AL479" t="inlineStr">
        <is>
          <t/>
        </is>
      </c>
      <c r="AM479" t="inlineStr">
        <is>
          <t/>
        </is>
      </c>
      <c r="AN479" t="inlineStr">
        <is>
          <t/>
        </is>
      </c>
      <c r="AO479" t="inlineStr">
        <is>
          <t/>
        </is>
      </c>
      <c r="AP479" t="inlineStr">
        <is>
          <t/>
        </is>
      </c>
      <c r="AQ479" t="inlineStr">
        <is>
          <t/>
        </is>
      </c>
      <c r="AR479" s="2" t="inlineStr">
        <is>
          <t>laghdú ar ghlanastaíochtaí gás ceaptha teasa</t>
        </is>
      </c>
      <c r="AS479" s="2" t="inlineStr">
        <is>
          <t>3</t>
        </is>
      </c>
      <c r="AT479" s="2" t="inlineStr">
        <is>
          <t/>
        </is>
      </c>
      <c r="AU479" t="inlineStr">
        <is>
          <t/>
        </is>
      </c>
      <c r="AV479" t="inlineStr">
        <is>
          <t/>
        </is>
      </c>
      <c r="AW479" t="inlineStr">
        <is>
          <t/>
        </is>
      </c>
      <c r="AX479" t="inlineStr">
        <is>
          <t/>
        </is>
      </c>
      <c r="AY479" t="inlineStr">
        <is>
          <t/>
        </is>
      </c>
      <c r="AZ479" t="inlineStr">
        <is>
          <t/>
        </is>
      </c>
      <c r="BA479" t="inlineStr">
        <is>
          <t/>
        </is>
      </c>
      <c r="BB479" t="inlineStr">
        <is>
          <t/>
        </is>
      </c>
      <c r="BC479" t="inlineStr">
        <is>
          <t/>
        </is>
      </c>
      <c r="BD479" t="inlineStr">
        <is>
          <t/>
        </is>
      </c>
      <c r="BE479" t="inlineStr">
        <is>
          <t/>
        </is>
      </c>
      <c r="BF479" t="inlineStr">
        <is>
          <t/>
        </is>
      </c>
      <c r="BG479" t="inlineStr">
        <is>
          <t/>
        </is>
      </c>
      <c r="BH479" t="inlineStr">
        <is>
          <t/>
        </is>
      </c>
      <c r="BI479" t="inlineStr">
        <is>
          <t/>
        </is>
      </c>
      <c r="BJ479" t="inlineStr">
        <is>
          <t/>
        </is>
      </c>
      <c r="BK479" t="inlineStr">
        <is>
          <t/>
        </is>
      </c>
      <c r="BL479" t="inlineStr">
        <is>
          <t/>
        </is>
      </c>
      <c r="BM479" t="inlineStr">
        <is>
          <t/>
        </is>
      </c>
      <c r="BN479" t="inlineStr">
        <is>
          <t/>
        </is>
      </c>
      <c r="BO479" t="inlineStr">
        <is>
          <t/>
        </is>
      </c>
      <c r="BP479" t="inlineStr">
        <is>
          <t/>
        </is>
      </c>
      <c r="BQ479" t="inlineStr">
        <is>
          <t/>
        </is>
      </c>
      <c r="BR479" t="inlineStr">
        <is>
          <t/>
        </is>
      </c>
      <c r="BS479" t="inlineStr">
        <is>
          <t/>
        </is>
      </c>
      <c r="BT479" t="inlineStr">
        <is>
          <t/>
        </is>
      </c>
      <c r="BU479" t="inlineStr">
        <is>
          <t/>
        </is>
      </c>
      <c r="BV479" t="inlineStr">
        <is>
          <t/>
        </is>
      </c>
      <c r="BW479" t="inlineStr">
        <is>
          <t/>
        </is>
      </c>
      <c r="BX479" s="2" t="inlineStr">
        <is>
          <t>redukcja emisji gazów cieplarnianych netto</t>
        </is>
      </c>
      <c r="BY479" s="2" t="inlineStr">
        <is>
          <t>3</t>
        </is>
      </c>
      <c r="BZ479" s="2" t="inlineStr">
        <is>
          <t/>
        </is>
      </c>
      <c r="CA479" t="inlineStr">
        <is>
          <t/>
        </is>
      </c>
      <c r="CB479" s="2" t="inlineStr">
        <is>
          <t>redução das emissões líquidas de gases com efeito de estufa</t>
        </is>
      </c>
      <c r="CC479" s="2" t="inlineStr">
        <is>
          <t>3</t>
        </is>
      </c>
      <c r="CD479" s="2" t="inlineStr">
        <is>
          <t/>
        </is>
      </c>
      <c r="CE479" t="inlineStr">
        <is>
          <t/>
        </is>
      </c>
      <c r="CF479" t="inlineStr">
        <is>
          <t/>
        </is>
      </c>
      <c r="CG479" t="inlineStr">
        <is>
          <t/>
        </is>
      </c>
      <c r="CH479" t="inlineStr">
        <is>
          <t/>
        </is>
      </c>
      <c r="CI479" t="inlineStr">
        <is>
          <t/>
        </is>
      </c>
      <c r="CJ479" t="inlineStr">
        <is>
          <t/>
        </is>
      </c>
      <c r="CK479" t="inlineStr">
        <is>
          <t/>
        </is>
      </c>
      <c r="CL479" t="inlineStr">
        <is>
          <t/>
        </is>
      </c>
      <c r="CM479" t="inlineStr">
        <is>
          <t/>
        </is>
      </c>
      <c r="CN479" s="2" t="inlineStr">
        <is>
          <t>zmanjšanje neto emisij toplogrednih plinov</t>
        </is>
      </c>
      <c r="CO479" s="2" t="inlineStr">
        <is>
          <t>3</t>
        </is>
      </c>
      <c r="CP479" s="2" t="inlineStr">
        <is>
          <t/>
        </is>
      </c>
      <c r="CQ479" t="inlineStr">
        <is>
          <t>znižanje &lt;a href="https://iate.europa.eu/entry/result/3548285/sl" target="_blank"&gt;neto emisij toplogrednih plinov&lt;/a&gt;</t>
        </is>
      </c>
      <c r="CR479" t="inlineStr">
        <is>
          <t/>
        </is>
      </c>
      <c r="CS479" t="inlineStr">
        <is>
          <t/>
        </is>
      </c>
      <c r="CT479" t="inlineStr">
        <is>
          <t/>
        </is>
      </c>
      <c r="CU479" t="inlineStr">
        <is>
          <t/>
        </is>
      </c>
    </row>
    <row r="480">
      <c r="A480" s="1" t="str">
        <f>HYPERLINK("https://iate.europa.eu/entry/result/3575626/all", "3575626")</f>
        <v>3575626</v>
      </c>
      <c r="B480" t="inlineStr">
        <is>
          <t>ENVIRONMENT;ENERGY;EDUCATION AND COMMUNICATIONS;TRANSPORT</t>
        </is>
      </c>
      <c r="C480" t="inlineStr">
        <is>
          <t>ENVIRONMENT|environmental policy;ENERGY|energy policy|energy industry|fuel;EDUCATION AND COMMUNICATIONS|information and information processing|information policy|centralisation of information;ENERGY|energy policy|energy policy;TRANSPORT|transport policy</t>
        </is>
      </c>
      <c r="D480" s="2" t="inlineStr">
        <is>
          <t>EAFO|
Европейска обсерватория за алтернативни горива</t>
        </is>
      </c>
      <c r="E480" s="2" t="inlineStr">
        <is>
          <t>3|
3</t>
        </is>
      </c>
      <c r="F480" s="2" t="inlineStr">
        <is>
          <t xml:space="preserve">|
</t>
        </is>
      </c>
      <c r="G480" t="inlineStr">
        <is>
          <t/>
        </is>
      </c>
      <c r="H480" s="2" t="inlineStr">
        <is>
          <t>Evropské středisko pro sledování alternativních paliv|
EAFO</t>
        </is>
      </c>
      <c r="I480" s="2" t="inlineStr">
        <is>
          <t>3|
3</t>
        </is>
      </c>
      <c r="J480" s="2" t="inlineStr">
        <is>
          <t xml:space="preserve">|
</t>
        </is>
      </c>
      <c r="K480" t="inlineStr">
        <is>
          <t/>
        </is>
      </c>
      <c r="L480" s="2" t="inlineStr">
        <is>
          <t>Det Europæiske Observatorium for Alternative Brændstoffer|
EAFO</t>
        </is>
      </c>
      <c r="M480" s="2" t="inlineStr">
        <is>
          <t>3|
3</t>
        </is>
      </c>
      <c r="N480" s="2" t="inlineStr">
        <is>
          <t xml:space="preserve">|
</t>
        </is>
      </c>
      <c r="O480" t="inlineStr">
        <is>
          <t/>
        </is>
      </c>
      <c r="P480" s="2" t="inlineStr">
        <is>
          <t>Europäische Beobachtungsstelle für alternative Kraftstoffe|
EAFO</t>
        </is>
      </c>
      <c r="Q480" s="2" t="inlineStr">
        <is>
          <t>3|
3</t>
        </is>
      </c>
      <c r="R480" s="2" t="inlineStr">
        <is>
          <t xml:space="preserve">|
</t>
        </is>
      </c>
      <c r="S480" t="inlineStr">
        <is>
          <t>Beobachtungsstelle, die die Verbreitung von Fahrzeugen und den Ausbau der Infrastruktur in allen Mitgliedstaaten erhebt und häufig aktualisiert</t>
        </is>
      </c>
      <c r="T480" s="2" t="inlineStr">
        <is>
          <t>Ευρωπαϊκό Παρατηρητήριο Εναλλακτικών Καυσίμων</t>
        </is>
      </c>
      <c r="U480" s="2" t="inlineStr">
        <is>
          <t>3</t>
        </is>
      </c>
      <c r="V480" s="2" t="inlineStr">
        <is>
          <t/>
        </is>
      </c>
      <c r="W480" t="inlineStr">
        <is>
          <t>κεντρικό σημείο αναφοράς για στοιχεία, πληροφορίες και νέα σχετικά με τα εναλλακτικά καύσιμα στην Ευρώπη</t>
        </is>
      </c>
      <c r="X480" s="2" t="inlineStr">
        <is>
          <t>European Alternative Fuels Observatory|
EAFO</t>
        </is>
      </c>
      <c r="Y480" s="2" t="inlineStr">
        <is>
          <t>3|
3</t>
        </is>
      </c>
      <c r="Z480" s="2" t="inlineStr">
        <is>
          <t xml:space="preserve">|
</t>
        </is>
      </c>
      <c r="AA480" t="inlineStr">
        <is>
          <t>central point of reference 
for data, information and news about alternative fuels in Europe</t>
        </is>
      </c>
      <c r="AB480" s="2" t="inlineStr">
        <is>
          <t>EAFO|
Observatorio Europeo de Combustibles Alternativos</t>
        </is>
      </c>
      <c r="AC480" s="2" t="inlineStr">
        <is>
          <t>3|
3</t>
        </is>
      </c>
      <c r="AD480" s="2" t="inlineStr">
        <is>
          <t xml:space="preserve">|
</t>
        </is>
      </c>
      <c r="AE480" t="inlineStr">
        <is>
          <t>Portal financiado por la Comisión Europea que actúa como centro de referencia de datos e información sobre los combustibles alternativos para el transporte en Europa y proporciona información gratuita al respecto.</t>
        </is>
      </c>
      <c r="AF480" s="2" t="inlineStr">
        <is>
          <t>Euroopa alternatiivkütuste vaatluskeskus</t>
        </is>
      </c>
      <c r="AG480" s="2" t="inlineStr">
        <is>
          <t>3</t>
        </is>
      </c>
      <c r="AH480" s="2" t="inlineStr">
        <is>
          <t/>
        </is>
      </c>
      <c r="AI480" t="inlineStr">
        <is>
          <t>keskne kontaktpunkt, kust saab teavet alternatiivkütuste kohta Euroopas ning kust kõik huvitatud pooled saavad nii andmeid sõidukite ja infrastruktuuri kohta kui ka teavet riiklike soodustuste ja õigusaktide kohta</t>
        </is>
      </c>
      <c r="AJ480" s="2" t="inlineStr">
        <is>
          <t>Euroopan vaihtoehtoisten polttoaineiden seurantakeskus</t>
        </is>
      </c>
      <c r="AK480" s="2" t="inlineStr">
        <is>
          <t>3</t>
        </is>
      </c>
      <c r="AL480" s="2" t="inlineStr">
        <is>
          <t/>
        </is>
      </c>
      <c r="AM480" t="inlineStr">
        <is>
          <t/>
        </is>
      </c>
      <c r="AN480" s="2" t="inlineStr">
        <is>
          <t>observatoire européen des carburants alternatifs|
EAFO</t>
        </is>
      </c>
      <c r="AO480" s="2" t="inlineStr">
        <is>
          <t>3|
3</t>
        </is>
      </c>
      <c r="AP480" s="2" t="inlineStr">
        <is>
          <t xml:space="preserve">|
</t>
        </is>
      </c>
      <c r="AQ480" t="inlineStr">
        <is>
          <t/>
        </is>
      </c>
      <c r="AR480" s="2" t="inlineStr">
        <is>
          <t>EAFO|
an Fhaireachlann Eorpach um Breoslaí Malartacha</t>
        </is>
      </c>
      <c r="AS480" s="2" t="inlineStr">
        <is>
          <t>3|
3</t>
        </is>
      </c>
      <c r="AT480" s="2" t="inlineStr">
        <is>
          <t xml:space="preserve">|
</t>
        </is>
      </c>
      <c r="AU480" t="inlineStr">
        <is>
          <t/>
        </is>
      </c>
      <c r="AV480" s="2" t="inlineStr">
        <is>
          <t>Europski informativni portal za alternativna goriva</t>
        </is>
      </c>
      <c r="AW480" s="2" t="inlineStr">
        <is>
          <t>3</t>
        </is>
      </c>
      <c r="AX480" s="2" t="inlineStr">
        <is>
          <t/>
        </is>
      </c>
      <c r="AY480" t="inlineStr">
        <is>
          <t/>
        </is>
      </c>
      <c r="AZ480" s="2" t="inlineStr">
        <is>
          <t>Alternatív Üzemanyagok Európai Megfigyelőközpontja</t>
        </is>
      </c>
      <c r="BA480" s="2" t="inlineStr">
        <is>
          <t>3</t>
        </is>
      </c>
      <c r="BB480" s="2" t="inlineStr">
        <is>
          <t/>
        </is>
      </c>
      <c r="BC480" t="inlineStr">
        <is>
          <t/>
        </is>
      </c>
      <c r="BD480" s="2" t="inlineStr">
        <is>
          <t>osservatorio europeo dei combustibili alternativi|
osservatorio europeo per i carburanti alternativi</t>
        </is>
      </c>
      <c r="BE480" s="2" t="inlineStr">
        <is>
          <t>3|
3</t>
        </is>
      </c>
      <c r="BF480" s="2" t="inlineStr">
        <is>
          <t>|
preferred</t>
        </is>
      </c>
      <c r="BG480" t="inlineStr">
        <is>
          <t>portale online che fornisce informazioni e notizie sui &lt;a href="https://iate.europa.eu/entry/result/776970/en-it" target="_blank"&gt;carburanti alternativi&lt;/a&gt; e sull’ubicazione di stazioni di ricarica nell’UE</t>
        </is>
      </c>
      <c r="BH480" s="2" t="inlineStr">
        <is>
          <t>Europos alternatyviųjų degalų stebėjimo centras</t>
        </is>
      </c>
      <c r="BI480" s="2" t="inlineStr">
        <is>
          <t>3</t>
        </is>
      </c>
      <c r="BJ480" s="2" t="inlineStr">
        <is>
          <t/>
        </is>
      </c>
      <c r="BK480" t="inlineStr">
        <is>
          <t/>
        </is>
      </c>
      <c r="BL480" s="2" t="inlineStr">
        <is>
          <t>Eiropas Alternatīvo degvielu observatorija|
&lt;i&gt;EAFO&lt;/i&gt;</t>
        </is>
      </c>
      <c r="BM480" s="2" t="inlineStr">
        <is>
          <t>3|
3</t>
        </is>
      </c>
      <c r="BN480" s="2" t="inlineStr">
        <is>
          <t xml:space="preserve">|
</t>
        </is>
      </c>
      <c r="BO480" t="inlineStr">
        <is>
          <t>centrālā vietne, kur tiek apkopoti dati, informācija un jaunumi par alternatīvajām degvielām Eiropā</t>
        </is>
      </c>
      <c r="BP480" s="2" t="inlineStr">
        <is>
          <t>Osservatorju Ewropew tal-Fjuwils Alternattivi|
EAFO</t>
        </is>
      </c>
      <c r="BQ480" s="2" t="inlineStr">
        <is>
          <t>3|
3</t>
        </is>
      </c>
      <c r="BR480" s="2" t="inlineStr">
        <is>
          <t xml:space="preserve">|
</t>
        </is>
      </c>
      <c r="BS480" t="inlineStr">
        <is>
          <t>punt ċentrali ta' riferiment għal informazzjoni u aħbarijiet dwar il-fjuwils alternattivi fl-Ewropa, fejn il-partijiet interessati kollha jsibu &lt;i&gt;data&lt;/i&gt; dwar vetturi u infrastrutturi, u kif ukoll tagħrif dwar inċentivi pubbliċi u leġiżlazzjoni</t>
        </is>
      </c>
      <c r="BT480" s="2" t="inlineStr">
        <is>
          <t>Europees Waarnemingscentrum voor alternatieve brandstoffen|
EAFO</t>
        </is>
      </c>
      <c r="BU480" s="2" t="inlineStr">
        <is>
          <t>3|
3</t>
        </is>
      </c>
      <c r="BV480" s="2" t="inlineStr">
        <is>
          <t xml:space="preserve">|
</t>
        </is>
      </c>
      <c r="BW480" t="inlineStr">
        <is>
          <t>"onlineportaal van de EU met informatie en nieuws over alternatieve brandstoffen en de locatie van oplaadpunten"</t>
        </is>
      </c>
      <c r="BX480" s="2" t="inlineStr">
        <is>
          <t>europejskie obserwatorium paliw alternatywnych|
EAFO</t>
        </is>
      </c>
      <c r="BY480" s="2" t="inlineStr">
        <is>
          <t>3|
3</t>
        </is>
      </c>
      <c r="BZ480" s="2" t="inlineStr">
        <is>
          <t xml:space="preserve">|
</t>
        </is>
      </c>
      <c r="CA480" t="inlineStr">
        <is>
          <t>portal internetowy UE
zawierający informacje i wiadomości na temat paliw alternatywnych i lokalizacji stacji
ładowania</t>
        </is>
      </c>
      <c r="CB480" s="2" t="inlineStr">
        <is>
          <t>Observatório Europeu de Combustíveis Alternativos</t>
        </is>
      </c>
      <c r="CC480" s="2" t="inlineStr">
        <is>
          <t>3</t>
        </is>
      </c>
      <c r="CD480" s="2" t="inlineStr">
        <is>
          <t/>
        </is>
      </c>
      <c r="CE480" t="inlineStr">
        <is>
          <t/>
        </is>
      </c>
      <c r="CF480" s="2" t="inlineStr">
        <is>
          <t>Observatorul european privind combustibilii alternativi</t>
        </is>
      </c>
      <c r="CG480" s="2" t="inlineStr">
        <is>
          <t>3</t>
        </is>
      </c>
      <c r="CH480" s="2" t="inlineStr">
        <is>
          <t/>
        </is>
      </c>
      <c r="CI480" t="inlineStr">
        <is>
          <t/>
        </is>
      </c>
      <c r="CJ480" s="2" t="inlineStr">
        <is>
          <t>Európske monitorovacie stredisko pre alternatívne palivá</t>
        </is>
      </c>
      <c r="CK480" s="2" t="inlineStr">
        <is>
          <t>3</t>
        </is>
      </c>
      <c r="CL480" s="2" t="inlineStr">
        <is>
          <t/>
        </is>
      </c>
      <c r="CM480" t="inlineStr">
        <is>
          <t>ústredný referenčný bod pre údaje, informácie a správy o alternatívnych palivách v Európe</t>
        </is>
      </c>
      <c r="CN480" s="2" t="inlineStr">
        <is>
          <t>evropska opazovalnica za alternativna goriva</t>
        </is>
      </c>
      <c r="CO480" s="2" t="inlineStr">
        <is>
          <t>3</t>
        </is>
      </c>
      <c r="CP480" s="2" t="inlineStr">
        <is>
          <t/>
        </is>
      </c>
      <c r="CQ480" t="inlineStr">
        <is>
          <t/>
        </is>
      </c>
      <c r="CR480" s="2" t="inlineStr">
        <is>
          <t>Europeiska observatoriet för alternativa bränslen</t>
        </is>
      </c>
      <c r="CS480" s="2" t="inlineStr">
        <is>
          <t>3</t>
        </is>
      </c>
      <c r="CT480" s="2" t="inlineStr">
        <is>
          <t/>
        </is>
      </c>
      <c r="CU480" t="inlineStr">
        <is>
          <t/>
        </is>
      </c>
    </row>
    <row r="481">
      <c r="A481" s="1" t="str">
        <f>HYPERLINK("https://iate.europa.eu/entry/result/142052/all", "142052")</f>
        <v>142052</v>
      </c>
      <c r="B481" t="inlineStr">
        <is>
          <t>ENVIRONMENT;INDUSTRY</t>
        </is>
      </c>
      <c r="C481" t="inlineStr">
        <is>
          <t>ENVIRONMENT|environmental policy|climate change policy|emission trading|EU Emissions Trading Scheme;INDUSTRY</t>
        </is>
      </c>
      <c r="D481" t="inlineStr">
        <is>
          <t/>
        </is>
      </c>
      <c r="E481" t="inlineStr">
        <is>
          <t/>
        </is>
      </c>
      <c r="F481" t="inlineStr">
        <is>
          <t/>
        </is>
      </c>
      <c r="G481" t="inlineStr">
        <is>
          <t/>
        </is>
      </c>
      <c r="H481" t="inlineStr">
        <is>
          <t/>
        </is>
      </c>
      <c r="I481" t="inlineStr">
        <is>
          <t/>
        </is>
      </c>
      <c r="J481" t="inlineStr">
        <is>
          <t/>
        </is>
      </c>
      <c r="K481" t="inlineStr">
        <is>
          <t/>
        </is>
      </c>
      <c r="L481" s="2" t="inlineStr">
        <is>
          <t>produktionsproces</t>
        </is>
      </c>
      <c r="M481" s="2" t="inlineStr">
        <is>
          <t>3</t>
        </is>
      </c>
      <c r="N481" s="2" t="inlineStr">
        <is>
          <t/>
        </is>
      </c>
      <c r="O481" t="inlineStr">
        <is>
          <t>kemiske og fysiske processer, der udføres for at fremstille varer i et anlæg</t>
        </is>
      </c>
      <c r="P481" s="2" t="inlineStr">
        <is>
          <t>Fertigungsprozeß</t>
        </is>
      </c>
      <c r="Q481" s="2" t="inlineStr">
        <is>
          <t>3</t>
        </is>
      </c>
      <c r="R481" s="2" t="inlineStr">
        <is>
          <t/>
        </is>
      </c>
      <c r="S481" t="inlineStr">
        <is>
          <t/>
        </is>
      </c>
      <c r="T481" s="2" t="inlineStr">
        <is>
          <t>παραγωγική διαδικασία</t>
        </is>
      </c>
      <c r="U481" s="2" t="inlineStr">
        <is>
          <t>3</t>
        </is>
      </c>
      <c r="V481" s="2" t="inlineStr">
        <is>
          <t/>
        </is>
      </c>
      <c r="W481" t="inlineStr">
        <is>
          <t/>
        </is>
      </c>
      <c r="X481" s="2" t="inlineStr">
        <is>
          <t>production process</t>
        </is>
      </c>
      <c r="Y481" s="2" t="inlineStr">
        <is>
          <t>3</t>
        </is>
      </c>
      <c r="Z481" s="2" t="inlineStr">
        <is>
          <t/>
        </is>
      </c>
      <c r="AA481" t="inlineStr">
        <is>
          <t>chemical and physical processes carried out to
produce goods in an installation</t>
        </is>
      </c>
      <c r="AB481" s="2" t="inlineStr">
        <is>
          <t>proceso de fabricación</t>
        </is>
      </c>
      <c r="AC481" s="2" t="inlineStr">
        <is>
          <t>3</t>
        </is>
      </c>
      <c r="AD481" s="2" t="inlineStr">
        <is>
          <t/>
        </is>
      </c>
      <c r="AE481" t="inlineStr">
        <is>
          <t/>
        </is>
      </c>
      <c r="AF481" s="2" t="inlineStr">
        <is>
          <t>tootmisprotsess</t>
        </is>
      </c>
      <c r="AG481" s="2" t="inlineStr">
        <is>
          <t>3</t>
        </is>
      </c>
      <c r="AH481" s="2" t="inlineStr">
        <is>
          <t/>
        </is>
      </c>
      <c r="AI481" t="inlineStr">
        <is>
          <t/>
        </is>
      </c>
      <c r="AJ481" s="2" t="inlineStr">
        <is>
          <t>tuotantoprosessi</t>
        </is>
      </c>
      <c r="AK481" s="2" t="inlineStr">
        <is>
          <t>3</t>
        </is>
      </c>
      <c r="AL481" s="2" t="inlineStr">
        <is>
          <t/>
        </is>
      </c>
      <c r="AM481" t="inlineStr">
        <is>
          <t>kemialliset ja fysikaaliset prosessit, jotka suoritetaan tavaroiden tuottamiseksi laitoksessa</t>
        </is>
      </c>
      <c r="AN481" s="2" t="inlineStr">
        <is>
          <t>procédé de production</t>
        </is>
      </c>
      <c r="AO481" s="2" t="inlineStr">
        <is>
          <t>3</t>
        </is>
      </c>
      <c r="AP481" s="2" t="inlineStr">
        <is>
          <t/>
        </is>
      </c>
      <c r="AQ481" t="inlineStr">
        <is>
          <t/>
        </is>
      </c>
      <c r="AR481" s="2" t="inlineStr">
        <is>
          <t>próiseas táirgthe</t>
        </is>
      </c>
      <c r="AS481" s="2" t="inlineStr">
        <is>
          <t>3</t>
        </is>
      </c>
      <c r="AT481" s="2" t="inlineStr">
        <is>
          <t/>
        </is>
      </c>
      <c r="AU481" t="inlineStr">
        <is>
          <t/>
        </is>
      </c>
      <c r="AV481" t="inlineStr">
        <is>
          <t/>
        </is>
      </c>
      <c r="AW481" t="inlineStr">
        <is>
          <t/>
        </is>
      </c>
      <c r="AX481" t="inlineStr">
        <is>
          <t/>
        </is>
      </c>
      <c r="AY481" t="inlineStr">
        <is>
          <t/>
        </is>
      </c>
      <c r="AZ481" t="inlineStr">
        <is>
          <t/>
        </is>
      </c>
      <c r="BA481" t="inlineStr">
        <is>
          <t/>
        </is>
      </c>
      <c r="BB481" t="inlineStr">
        <is>
          <t/>
        </is>
      </c>
      <c r="BC481" t="inlineStr">
        <is>
          <t/>
        </is>
      </c>
      <c r="BD481" s="2" t="inlineStr">
        <is>
          <t>processo produttivo</t>
        </is>
      </c>
      <c r="BE481" s="2" t="inlineStr">
        <is>
          <t>3</t>
        </is>
      </c>
      <c r="BF481" s="2" t="inlineStr">
        <is>
          <t/>
        </is>
      </c>
      <c r="BG481" t="inlineStr">
        <is>
          <t/>
        </is>
      </c>
      <c r="BH481" t="inlineStr">
        <is>
          <t/>
        </is>
      </c>
      <c r="BI481" t="inlineStr">
        <is>
          <t/>
        </is>
      </c>
      <c r="BJ481" t="inlineStr">
        <is>
          <t/>
        </is>
      </c>
      <c r="BK481" t="inlineStr">
        <is>
          <t/>
        </is>
      </c>
      <c r="BL481" t="inlineStr">
        <is>
          <t/>
        </is>
      </c>
      <c r="BM481" t="inlineStr">
        <is>
          <t/>
        </is>
      </c>
      <c r="BN481" t="inlineStr">
        <is>
          <t/>
        </is>
      </c>
      <c r="BO481" t="inlineStr">
        <is>
          <t/>
        </is>
      </c>
      <c r="BP481" s="2" t="inlineStr">
        <is>
          <t>proċess tal-produzzjoni</t>
        </is>
      </c>
      <c r="BQ481" s="2" t="inlineStr">
        <is>
          <t>3</t>
        </is>
      </c>
      <c r="BR481" s="2" t="inlineStr">
        <is>
          <t/>
        </is>
      </c>
      <c r="BS481" t="inlineStr">
        <is>
          <t/>
        </is>
      </c>
      <c r="BT481" s="2" t="inlineStr">
        <is>
          <t>productieproces</t>
        </is>
      </c>
      <c r="BU481" s="2" t="inlineStr">
        <is>
          <t>3</t>
        </is>
      </c>
      <c r="BV481" s="2" t="inlineStr">
        <is>
          <t/>
        </is>
      </c>
      <c r="BW481" t="inlineStr">
        <is>
          <t/>
        </is>
      </c>
      <c r="BX481" s="2" t="inlineStr">
        <is>
          <t>proces produkcji</t>
        </is>
      </c>
      <c r="BY481" s="2" t="inlineStr">
        <is>
          <t>3</t>
        </is>
      </c>
      <c r="BZ481" s="2" t="inlineStr">
        <is>
          <t/>
        </is>
      </c>
      <c r="CA481" t="inlineStr">
        <is>
          <t>procesy chemiczne i fizyczne przeprowadzane w celu wyprodukowania towarów w instalacji</t>
        </is>
      </c>
      <c r="CB481" s="2" t="inlineStr">
        <is>
          <t>processo de produção|
processo de fabrico</t>
        </is>
      </c>
      <c r="CC481" s="2" t="inlineStr">
        <is>
          <t>3|
3</t>
        </is>
      </c>
      <c r="CD481" s="2" t="inlineStr">
        <is>
          <t xml:space="preserve">|
</t>
        </is>
      </c>
      <c r="CE481" t="inlineStr">
        <is>
          <t>Processos químicos e físicos efetuados para produzir mercadorias numa instalação.</t>
        </is>
      </c>
      <c r="CF481" t="inlineStr">
        <is>
          <t/>
        </is>
      </c>
      <c r="CG481" t="inlineStr">
        <is>
          <t/>
        </is>
      </c>
      <c r="CH481" t="inlineStr">
        <is>
          <t/>
        </is>
      </c>
      <c r="CI481" t="inlineStr">
        <is>
          <t/>
        </is>
      </c>
      <c r="CJ481" t="inlineStr">
        <is>
          <t/>
        </is>
      </c>
      <c r="CK481" t="inlineStr">
        <is>
          <t/>
        </is>
      </c>
      <c r="CL481" t="inlineStr">
        <is>
          <t/>
        </is>
      </c>
      <c r="CM481" t="inlineStr">
        <is>
          <t/>
        </is>
      </c>
      <c r="CN481" s="2" t="inlineStr">
        <is>
          <t>proizvodni proces</t>
        </is>
      </c>
      <c r="CO481" s="2" t="inlineStr">
        <is>
          <t>3</t>
        </is>
      </c>
      <c r="CP481" s="2" t="inlineStr">
        <is>
          <t/>
        </is>
      </c>
      <c r="CQ481" t="inlineStr">
        <is>
          <t>kemični in fizikalni procesi, ki se izvajajo za proizvodnjo blaga v napravi</t>
        </is>
      </c>
      <c r="CR481" s="2" t="inlineStr">
        <is>
          <t>tillverkningsprocess|
produktionsprocess</t>
        </is>
      </c>
      <c r="CS481" s="2" t="inlineStr">
        <is>
          <t>3|
3</t>
        </is>
      </c>
      <c r="CT481" s="2" t="inlineStr">
        <is>
          <t xml:space="preserve">|
</t>
        </is>
      </c>
      <c r="CU481" t="inlineStr">
        <is>
          <t/>
        </is>
      </c>
    </row>
    <row r="482">
      <c r="A482" s="1" t="str">
        <f>HYPERLINK("https://iate.europa.eu/entry/result/3619470/all", "3619470")</f>
        <v>3619470</v>
      </c>
      <c r="B482" t="inlineStr">
        <is>
          <t>ENVIRONMENT</t>
        </is>
      </c>
      <c r="C482" t="inlineStr">
        <is>
          <t>ENVIRONMENT|environmental policy|climate change policy|emission trading|EU Emissions Trading Scheme</t>
        </is>
      </c>
      <c r="D482" t="inlineStr">
        <is>
          <t/>
        </is>
      </c>
      <c r="E482" t="inlineStr">
        <is>
          <t/>
        </is>
      </c>
      <c r="F482" t="inlineStr">
        <is>
          <t/>
        </is>
      </c>
      <c r="G482" t="inlineStr">
        <is>
          <t/>
        </is>
      </c>
      <c r="H482" s="2" t="inlineStr">
        <is>
          <t>příjem povolenek</t>
        </is>
      </c>
      <c r="I482" s="2" t="inlineStr">
        <is>
          <t>3</t>
        </is>
      </c>
      <c r="J482" s="2" t="inlineStr">
        <is>
          <t/>
        </is>
      </c>
      <c r="K482" t="inlineStr">
        <is>
          <t>umístění povolenek do rezervy tržní stability</t>
        </is>
      </c>
      <c r="L482" s="2" t="inlineStr">
        <is>
          <t>tilførsel af kvoter|
kvotetilførsel|
tilførsel</t>
        </is>
      </c>
      <c r="M482" s="2" t="inlineStr">
        <is>
          <t>3|
3|
3</t>
        </is>
      </c>
      <c r="N482" s="2" t="inlineStr">
        <is>
          <t xml:space="preserve">|
|
</t>
        </is>
      </c>
      <c r="O482" t="inlineStr">
        <is>
          <t>tilføjelse af kvoter
til &lt;a href="https://iate.europa.eu/entry/result/3561904/da" target="_blank"&gt;markedsstabilitetsreserven&lt;/a&gt;</t>
        </is>
      </c>
      <c r="P482" t="inlineStr">
        <is>
          <t/>
        </is>
      </c>
      <c r="Q482" t="inlineStr">
        <is>
          <t/>
        </is>
      </c>
      <c r="R482" t="inlineStr">
        <is>
          <t/>
        </is>
      </c>
      <c r="S482" t="inlineStr">
        <is>
          <t/>
        </is>
      </c>
      <c r="T482" t="inlineStr">
        <is>
          <t/>
        </is>
      </c>
      <c r="U482" t="inlineStr">
        <is>
          <t/>
        </is>
      </c>
      <c r="V482" t="inlineStr">
        <is>
          <t/>
        </is>
      </c>
      <c r="W482" t="inlineStr">
        <is>
          <t/>
        </is>
      </c>
      <c r="X482" s="2" t="inlineStr">
        <is>
          <t>intake of allowances|
intake|
allowance intake|
intake volume</t>
        </is>
      </c>
      <c r="Y482" s="2" t="inlineStr">
        <is>
          <t>3|
3|
3|
1</t>
        </is>
      </c>
      <c r="Z482" s="2" t="inlineStr">
        <is>
          <t xml:space="preserve">|
|
|
</t>
        </is>
      </c>
      <c r="AA482" t="inlineStr">
        <is>
          <t>putting allowances into the &lt;a href="https://iate.europa.eu/entry/result/3561904/en" target="_blank"&gt;&lt;i&gt;market stability reserve&lt;/i&gt;&lt;/a&gt;</t>
        </is>
      </c>
      <c r="AB482" t="inlineStr">
        <is>
          <t/>
        </is>
      </c>
      <c r="AC482" t="inlineStr">
        <is>
          <t/>
        </is>
      </c>
      <c r="AD482" t="inlineStr">
        <is>
          <t/>
        </is>
      </c>
      <c r="AE482" t="inlineStr">
        <is>
          <t/>
        </is>
      </c>
      <c r="AF482" t="inlineStr">
        <is>
          <t/>
        </is>
      </c>
      <c r="AG482" t="inlineStr">
        <is>
          <t/>
        </is>
      </c>
      <c r="AH482" t="inlineStr">
        <is>
          <t/>
        </is>
      </c>
      <c r="AI482" t="inlineStr">
        <is>
          <t/>
        </is>
      </c>
      <c r="AJ482" t="inlineStr">
        <is>
          <t/>
        </is>
      </c>
      <c r="AK482" t="inlineStr">
        <is>
          <t/>
        </is>
      </c>
      <c r="AL482" t="inlineStr">
        <is>
          <t/>
        </is>
      </c>
      <c r="AM482" t="inlineStr">
        <is>
          <t/>
        </is>
      </c>
      <c r="AN482" t="inlineStr">
        <is>
          <t/>
        </is>
      </c>
      <c r="AO482" t="inlineStr">
        <is>
          <t/>
        </is>
      </c>
      <c r="AP482" t="inlineStr">
        <is>
          <t/>
        </is>
      </c>
      <c r="AQ482" t="inlineStr">
        <is>
          <t/>
        </is>
      </c>
      <c r="AR482" s="2" t="inlineStr">
        <is>
          <t>iontógáil lamháltas</t>
        </is>
      </c>
      <c r="AS482" s="2" t="inlineStr">
        <is>
          <t>3</t>
        </is>
      </c>
      <c r="AT482" s="2" t="inlineStr">
        <is>
          <t/>
        </is>
      </c>
      <c r="AU482" t="inlineStr">
        <is>
          <t/>
        </is>
      </c>
      <c r="AV482" t="inlineStr">
        <is>
          <t/>
        </is>
      </c>
      <c r="AW482" t="inlineStr">
        <is>
          <t/>
        </is>
      </c>
      <c r="AX482" t="inlineStr">
        <is>
          <t/>
        </is>
      </c>
      <c r="AY482" t="inlineStr">
        <is>
          <t/>
        </is>
      </c>
      <c r="AZ482" t="inlineStr">
        <is>
          <t/>
        </is>
      </c>
      <c r="BA482" t="inlineStr">
        <is>
          <t/>
        </is>
      </c>
      <c r="BB482" t="inlineStr">
        <is>
          <t/>
        </is>
      </c>
      <c r="BC482" t="inlineStr">
        <is>
          <t/>
        </is>
      </c>
      <c r="BD482" t="inlineStr">
        <is>
          <t/>
        </is>
      </c>
      <c r="BE482" t="inlineStr">
        <is>
          <t/>
        </is>
      </c>
      <c r="BF482" t="inlineStr">
        <is>
          <t/>
        </is>
      </c>
      <c r="BG482" t="inlineStr">
        <is>
          <t/>
        </is>
      </c>
      <c r="BH482" t="inlineStr">
        <is>
          <t/>
        </is>
      </c>
      <c r="BI482" t="inlineStr">
        <is>
          <t/>
        </is>
      </c>
      <c r="BJ482" t="inlineStr">
        <is>
          <t/>
        </is>
      </c>
      <c r="BK482" t="inlineStr">
        <is>
          <t/>
        </is>
      </c>
      <c r="BL482" t="inlineStr">
        <is>
          <t/>
        </is>
      </c>
      <c r="BM482" t="inlineStr">
        <is>
          <t/>
        </is>
      </c>
      <c r="BN482" t="inlineStr">
        <is>
          <t/>
        </is>
      </c>
      <c r="BO482" t="inlineStr">
        <is>
          <t/>
        </is>
      </c>
      <c r="BP482" s="2" t="inlineStr">
        <is>
          <t>inkorporazzjoni|
inkorporazzjoni ta' kwoti</t>
        </is>
      </c>
      <c r="BQ482" s="2" t="inlineStr">
        <is>
          <t>3|
3</t>
        </is>
      </c>
      <c r="BR482" s="2" t="inlineStr">
        <is>
          <t xml:space="preserve">|
</t>
        </is>
      </c>
      <c r="BS482" t="inlineStr">
        <is>
          <t>it-tqegħid ta' kwoti fir-riżerva tal-istabbiltà tas-suq</t>
        </is>
      </c>
      <c r="BT482" t="inlineStr">
        <is>
          <t/>
        </is>
      </c>
      <c r="BU482" t="inlineStr">
        <is>
          <t/>
        </is>
      </c>
      <c r="BV482" t="inlineStr">
        <is>
          <t/>
        </is>
      </c>
      <c r="BW482" t="inlineStr">
        <is>
          <t/>
        </is>
      </c>
      <c r="BX482" s="2" t="inlineStr">
        <is>
          <t>pobór uprawnień|
pobór</t>
        </is>
      </c>
      <c r="BY482" s="2" t="inlineStr">
        <is>
          <t>3|
3</t>
        </is>
      </c>
      <c r="BZ482" s="2" t="inlineStr">
        <is>
          <t xml:space="preserve">|
</t>
        </is>
      </c>
      <c r="CA482" t="inlineStr">
        <is>
          <t>umieszczanie uprawnień w &lt;a href="https://iate.europa.eu/entry/result/3561904/pl" target="_blank"&gt;rezerwie stabilności rynkowej&lt;/a&gt;</t>
        </is>
      </c>
      <c r="CB482" s="2" t="inlineStr">
        <is>
          <t>inserção de licenças de emissão</t>
        </is>
      </c>
      <c r="CC482" s="2" t="inlineStr">
        <is>
          <t>3</t>
        </is>
      </c>
      <c r="CD482" s="2" t="inlineStr">
        <is>
          <t/>
        </is>
      </c>
      <c r="CE482" t="inlineStr">
        <is>
          <t>Incorporação de licenças de emissão na reserva de estabilização do mercado.</t>
        </is>
      </c>
      <c r="CF482" t="inlineStr">
        <is>
          <t/>
        </is>
      </c>
      <c r="CG482" t="inlineStr">
        <is>
          <t/>
        </is>
      </c>
      <c r="CH482" t="inlineStr">
        <is>
          <t/>
        </is>
      </c>
      <c r="CI482" t="inlineStr">
        <is>
          <t/>
        </is>
      </c>
      <c r="CJ482" t="inlineStr">
        <is>
          <t/>
        </is>
      </c>
      <c r="CK482" t="inlineStr">
        <is>
          <t/>
        </is>
      </c>
      <c r="CL482" t="inlineStr">
        <is>
          <t/>
        </is>
      </c>
      <c r="CM482" t="inlineStr">
        <is>
          <t/>
        </is>
      </c>
      <c r="CN482" s="2" t="inlineStr">
        <is>
          <t>vključitev pravic</t>
        </is>
      </c>
      <c r="CO482" s="2" t="inlineStr">
        <is>
          <t>3</t>
        </is>
      </c>
      <c r="CP482" s="2" t="inlineStr">
        <is>
          <t/>
        </is>
      </c>
      <c r="CQ482" t="inlineStr">
        <is>
          <t>dajanje pravic v &lt;a href="https://iate.europa.eu/entry/result/3561904/sl" target="_blank"&gt;rezervo za stabilnost trga&lt;/a&gt;</t>
        </is>
      </c>
      <c r="CR482" t="inlineStr">
        <is>
          <t/>
        </is>
      </c>
      <c r="CS482" t="inlineStr">
        <is>
          <t/>
        </is>
      </c>
      <c r="CT482" t="inlineStr">
        <is>
          <t/>
        </is>
      </c>
      <c r="CU482" t="inlineStr">
        <is>
          <t/>
        </is>
      </c>
    </row>
    <row r="483">
      <c r="A483" s="1" t="str">
        <f>HYPERLINK("https://iate.europa.eu/entry/result/3599823/all", "3599823")</f>
        <v>3599823</v>
      </c>
      <c r="B483" t="inlineStr">
        <is>
          <t>TRANSPORT;ENVIRONMENT</t>
        </is>
      </c>
      <c r="C483" t="inlineStr">
        <is>
          <t>TRANSPORT|maritime and inland waterway transport|maritime transport;ENVIRONMENT|environmental policy|climate change policy|reduction of gas emissions</t>
        </is>
      </c>
      <c r="D483" t="inlineStr">
        <is>
          <t/>
        </is>
      </c>
      <c r="E483" t="inlineStr">
        <is>
          <t/>
        </is>
      </c>
      <c r="F483" t="inlineStr">
        <is>
          <t/>
        </is>
      </c>
      <c r="G483" t="inlineStr">
        <is>
          <t/>
        </is>
      </c>
      <c r="H483" t="inlineStr">
        <is>
          <t/>
        </is>
      </c>
      <c r="I483" t="inlineStr">
        <is>
          <t/>
        </is>
      </c>
      <c r="J483" t="inlineStr">
        <is>
          <t/>
        </is>
      </c>
      <c r="K483" t="inlineStr">
        <is>
          <t/>
        </is>
      </c>
      <c r="L483" t="inlineStr">
        <is>
          <t/>
        </is>
      </c>
      <c r="M483" t="inlineStr">
        <is>
          <t/>
        </is>
      </c>
      <c r="N483" t="inlineStr">
        <is>
          <t/>
        </is>
      </c>
      <c r="O483" t="inlineStr">
        <is>
          <t/>
        </is>
      </c>
      <c r="P483" t="inlineStr">
        <is>
          <t/>
        </is>
      </c>
      <c r="Q483" t="inlineStr">
        <is>
          <t/>
        </is>
      </c>
      <c r="R483" t="inlineStr">
        <is>
          <t/>
        </is>
      </c>
      <c r="S483" t="inlineStr">
        <is>
          <t/>
        </is>
      </c>
      <c r="T483" t="inlineStr">
        <is>
          <t/>
        </is>
      </c>
      <c r="U483" t="inlineStr">
        <is>
          <t/>
        </is>
      </c>
      <c r="V483" t="inlineStr">
        <is>
          <t/>
        </is>
      </c>
      <c r="W483" t="inlineStr">
        <is>
          <t/>
        </is>
      </c>
      <c r="X483" s="2" t="inlineStr">
        <is>
          <t>pooling of compliance|
pooled compliance</t>
        </is>
      </c>
      <c r="Y483" s="2" t="inlineStr">
        <is>
          <t>3|
1</t>
        </is>
      </c>
      <c r="Z483" s="2" t="inlineStr">
        <is>
          <t xml:space="preserve">|
</t>
        </is>
      </c>
      <c r="AA483" t="inlineStr">
        <is>
          <t/>
        </is>
      </c>
      <c r="AB483" s="2" t="inlineStr">
        <is>
          <t>acumulación de balances de la conformidad</t>
        </is>
      </c>
      <c r="AC483" s="2" t="inlineStr">
        <is>
          <t>3</t>
        </is>
      </c>
      <c r="AD483" s="2" t="inlineStr">
        <is>
          <t/>
        </is>
      </c>
      <c r="AE483" t="inlineStr">
        <is>
          <t/>
        </is>
      </c>
      <c r="AF483" t="inlineStr">
        <is>
          <t/>
        </is>
      </c>
      <c r="AG483" t="inlineStr">
        <is>
          <t/>
        </is>
      </c>
      <c r="AH483" t="inlineStr">
        <is>
          <t/>
        </is>
      </c>
      <c r="AI483" t="inlineStr">
        <is>
          <t/>
        </is>
      </c>
      <c r="AJ483" t="inlineStr">
        <is>
          <t/>
        </is>
      </c>
      <c r="AK483" t="inlineStr">
        <is>
          <t/>
        </is>
      </c>
      <c r="AL483" t="inlineStr">
        <is>
          <t/>
        </is>
      </c>
      <c r="AM483" t="inlineStr">
        <is>
          <t/>
        </is>
      </c>
      <c r="AN483" t="inlineStr">
        <is>
          <t/>
        </is>
      </c>
      <c r="AO483" t="inlineStr">
        <is>
          <t/>
        </is>
      </c>
      <c r="AP483" t="inlineStr">
        <is>
          <t/>
        </is>
      </c>
      <c r="AQ483" t="inlineStr">
        <is>
          <t/>
        </is>
      </c>
      <c r="AR483" s="2" t="inlineStr">
        <is>
          <t>comhthiomsú comhlíontachta</t>
        </is>
      </c>
      <c r="AS483" s="2" t="inlineStr">
        <is>
          <t>3</t>
        </is>
      </c>
      <c r="AT483" s="2" t="inlineStr">
        <is>
          <t/>
        </is>
      </c>
      <c r="AU483" t="inlineStr">
        <is>
          <t/>
        </is>
      </c>
      <c r="AV483" t="inlineStr">
        <is>
          <t/>
        </is>
      </c>
      <c r="AW483" t="inlineStr">
        <is>
          <t/>
        </is>
      </c>
      <c r="AX483" t="inlineStr">
        <is>
          <t/>
        </is>
      </c>
      <c r="AY483" t="inlineStr">
        <is>
          <t/>
        </is>
      </c>
      <c r="AZ483" t="inlineStr">
        <is>
          <t/>
        </is>
      </c>
      <c r="BA483" t="inlineStr">
        <is>
          <t/>
        </is>
      </c>
      <c r="BB483" t="inlineStr">
        <is>
          <t/>
        </is>
      </c>
      <c r="BC483" t="inlineStr">
        <is>
          <t/>
        </is>
      </c>
      <c r="BD483" t="inlineStr">
        <is>
          <t/>
        </is>
      </c>
      <c r="BE483" t="inlineStr">
        <is>
          <t/>
        </is>
      </c>
      <c r="BF483" t="inlineStr">
        <is>
          <t/>
        </is>
      </c>
      <c r="BG483" t="inlineStr">
        <is>
          <t/>
        </is>
      </c>
      <c r="BH483" s="2" t="inlineStr">
        <is>
          <t>atitikties balansų sujungimas</t>
        </is>
      </c>
      <c r="BI483" s="2" t="inlineStr">
        <is>
          <t>2</t>
        </is>
      </c>
      <c r="BJ483" s="2" t="inlineStr">
        <is>
          <t/>
        </is>
      </c>
      <c r="BK483" t="inlineStr">
        <is>
          <t/>
        </is>
      </c>
      <c r="BL483" t="inlineStr">
        <is>
          <t/>
        </is>
      </c>
      <c r="BM483" t="inlineStr">
        <is>
          <t/>
        </is>
      </c>
      <c r="BN483" t="inlineStr">
        <is>
          <t/>
        </is>
      </c>
      <c r="BO483" t="inlineStr">
        <is>
          <t/>
        </is>
      </c>
      <c r="BP483" s="2" t="inlineStr">
        <is>
          <t>akkomunament tal-konformità</t>
        </is>
      </c>
      <c r="BQ483" s="2" t="inlineStr">
        <is>
          <t>3</t>
        </is>
      </c>
      <c r="BR483" s="2" t="inlineStr">
        <is>
          <t/>
        </is>
      </c>
      <c r="BS483" t="inlineStr">
        <is>
          <t/>
        </is>
      </c>
      <c r="BT483" t="inlineStr">
        <is>
          <t/>
        </is>
      </c>
      <c r="BU483" t="inlineStr">
        <is>
          <t/>
        </is>
      </c>
      <c r="BV483" t="inlineStr">
        <is>
          <t/>
        </is>
      </c>
      <c r="BW483" t="inlineStr">
        <is>
          <t/>
        </is>
      </c>
      <c r="BX483" s="2" t="inlineStr">
        <is>
          <t>łączenie sald zgodności w pule|
pulowanie sald zgodności</t>
        </is>
      </c>
      <c r="BY483" s="2" t="inlineStr">
        <is>
          <t>3|
3</t>
        </is>
      </c>
      <c r="BZ483" s="2" t="inlineStr">
        <is>
          <t xml:space="preserve">|
</t>
        </is>
      </c>
      <c r="CA483" t="inlineStr">
        <is>
          <t/>
        </is>
      </c>
      <c r="CB483" t="inlineStr">
        <is>
          <t/>
        </is>
      </c>
      <c r="CC483" t="inlineStr">
        <is>
          <t/>
        </is>
      </c>
      <c r="CD483" t="inlineStr">
        <is>
          <t/>
        </is>
      </c>
      <c r="CE483" t="inlineStr">
        <is>
          <t/>
        </is>
      </c>
      <c r="CF483" t="inlineStr">
        <is>
          <t/>
        </is>
      </c>
      <c r="CG483" t="inlineStr">
        <is>
          <t/>
        </is>
      </c>
      <c r="CH483" t="inlineStr">
        <is>
          <t/>
        </is>
      </c>
      <c r="CI483" t="inlineStr">
        <is>
          <t/>
        </is>
      </c>
      <c r="CJ483" t="inlineStr">
        <is>
          <t/>
        </is>
      </c>
      <c r="CK483" t="inlineStr">
        <is>
          <t/>
        </is>
      </c>
      <c r="CL483" t="inlineStr">
        <is>
          <t/>
        </is>
      </c>
      <c r="CM483" t="inlineStr">
        <is>
          <t/>
        </is>
      </c>
      <c r="CN483" s="2" t="inlineStr">
        <is>
          <t>združevanje skladnosti</t>
        </is>
      </c>
      <c r="CO483" s="2" t="inlineStr">
        <is>
          <t>3</t>
        </is>
      </c>
      <c r="CP483" s="2" t="inlineStr">
        <is>
          <t/>
        </is>
      </c>
      <c r="CQ483" t="inlineStr">
        <is>
          <t>združevanje ladij zaradi skupnega doseganja skladnosti</t>
        </is>
      </c>
      <c r="CR483" t="inlineStr">
        <is>
          <t/>
        </is>
      </c>
      <c r="CS483" t="inlineStr">
        <is>
          <t/>
        </is>
      </c>
      <c r="CT483" t="inlineStr">
        <is>
          <t/>
        </is>
      </c>
      <c r="CU483" t="inlineStr">
        <is>
          <t/>
        </is>
      </c>
    </row>
    <row r="484">
      <c r="A484" s="1" t="str">
        <f>HYPERLINK("https://iate.europa.eu/entry/result/3599817/all", "3599817")</f>
        <v>3599817</v>
      </c>
      <c r="B484" t="inlineStr">
        <is>
          <t>TRANSPORT;ENVIRONMENT</t>
        </is>
      </c>
      <c r="C484" t="inlineStr">
        <is>
          <t>TRANSPORT|maritime and inland waterway transport|maritime transport;ENVIRONMENT|environmental policy|climate change policy|reduction of gas emissions</t>
        </is>
      </c>
      <c r="D484" t="inlineStr">
        <is>
          <t/>
        </is>
      </c>
      <c r="E484" t="inlineStr">
        <is>
          <t/>
        </is>
      </c>
      <c r="F484" t="inlineStr">
        <is>
          <t/>
        </is>
      </c>
      <c r="G484" t="inlineStr">
        <is>
          <t/>
        </is>
      </c>
      <c r="H484" t="inlineStr">
        <is>
          <t/>
        </is>
      </c>
      <c r="I484" t="inlineStr">
        <is>
          <t/>
        </is>
      </c>
      <c r="J484" t="inlineStr">
        <is>
          <t/>
        </is>
      </c>
      <c r="K484" t="inlineStr">
        <is>
          <t/>
        </is>
      </c>
      <c r="L484" t="inlineStr">
        <is>
          <t/>
        </is>
      </c>
      <c r="M484" t="inlineStr">
        <is>
          <t/>
        </is>
      </c>
      <c r="N484" t="inlineStr">
        <is>
          <t/>
        </is>
      </c>
      <c r="O484" t="inlineStr">
        <is>
          <t/>
        </is>
      </c>
      <c r="P484" t="inlineStr">
        <is>
          <t/>
        </is>
      </c>
      <c r="Q484" t="inlineStr">
        <is>
          <t/>
        </is>
      </c>
      <c r="R484" t="inlineStr">
        <is>
          <t/>
        </is>
      </c>
      <c r="S484" t="inlineStr">
        <is>
          <t/>
        </is>
      </c>
      <c r="T484" t="inlineStr">
        <is>
          <t/>
        </is>
      </c>
      <c r="U484" t="inlineStr">
        <is>
          <t/>
        </is>
      </c>
      <c r="V484" t="inlineStr">
        <is>
          <t/>
        </is>
      </c>
      <c r="W484" t="inlineStr">
        <is>
          <t/>
        </is>
      </c>
      <c r="X484" s="2" t="inlineStr">
        <is>
          <t>TtW GHG factor|
tank-to-wake emission factor|
TtW GHG emission factor|
TtW emission factor</t>
        </is>
      </c>
      <c r="Y484" s="2" t="inlineStr">
        <is>
          <t>3|
3|
3|
1</t>
        </is>
      </c>
      <c r="Z484" s="2" t="inlineStr">
        <is>
          <t xml:space="preserve">|
|
|
</t>
        </is>
      </c>
      <c r="AA484" t="inlineStr">
        <is>
          <t/>
        </is>
      </c>
      <c r="AB484" s="2" t="inlineStr">
        <is>
          <t>factor de emisión del tanque a la hélice|
factor de emisión del tanque a la estela</t>
        </is>
      </c>
      <c r="AC484" s="2" t="inlineStr">
        <is>
          <t>3|
3</t>
        </is>
      </c>
      <c r="AD484" s="2" t="inlineStr">
        <is>
          <t xml:space="preserve">|
</t>
        </is>
      </c>
      <c r="AE484" t="inlineStr">
        <is>
          <t/>
        </is>
      </c>
      <c r="AF484" t="inlineStr">
        <is>
          <t/>
        </is>
      </c>
      <c r="AG484" t="inlineStr">
        <is>
          <t/>
        </is>
      </c>
      <c r="AH484" t="inlineStr">
        <is>
          <t/>
        </is>
      </c>
      <c r="AI484" t="inlineStr">
        <is>
          <t/>
        </is>
      </c>
      <c r="AJ484" t="inlineStr">
        <is>
          <t/>
        </is>
      </c>
      <c r="AK484" t="inlineStr">
        <is>
          <t/>
        </is>
      </c>
      <c r="AL484" t="inlineStr">
        <is>
          <t/>
        </is>
      </c>
      <c r="AM484" t="inlineStr">
        <is>
          <t/>
        </is>
      </c>
      <c r="AN484" t="inlineStr">
        <is>
          <t/>
        </is>
      </c>
      <c r="AO484" t="inlineStr">
        <is>
          <t/>
        </is>
      </c>
      <c r="AP484" t="inlineStr">
        <is>
          <t/>
        </is>
      </c>
      <c r="AQ484" t="inlineStr">
        <is>
          <t/>
        </is>
      </c>
      <c r="AR484" s="2" t="inlineStr">
        <is>
          <t>fachtóir astaíochta umar go marbhshruth</t>
        </is>
      </c>
      <c r="AS484" s="2" t="inlineStr">
        <is>
          <t>3</t>
        </is>
      </c>
      <c r="AT484" s="2" t="inlineStr">
        <is>
          <t/>
        </is>
      </c>
      <c r="AU484" t="inlineStr">
        <is>
          <t/>
        </is>
      </c>
      <c r="AV484" t="inlineStr">
        <is>
          <t/>
        </is>
      </c>
      <c r="AW484" t="inlineStr">
        <is>
          <t/>
        </is>
      </c>
      <c r="AX484" t="inlineStr">
        <is>
          <t/>
        </is>
      </c>
      <c r="AY484" t="inlineStr">
        <is>
          <t/>
        </is>
      </c>
      <c r="AZ484" t="inlineStr">
        <is>
          <t/>
        </is>
      </c>
      <c r="BA484" t="inlineStr">
        <is>
          <t/>
        </is>
      </c>
      <c r="BB484" t="inlineStr">
        <is>
          <t/>
        </is>
      </c>
      <c r="BC484" t="inlineStr">
        <is>
          <t/>
        </is>
      </c>
      <c r="BD484" t="inlineStr">
        <is>
          <t/>
        </is>
      </c>
      <c r="BE484" t="inlineStr">
        <is>
          <t/>
        </is>
      </c>
      <c r="BF484" t="inlineStr">
        <is>
          <t/>
        </is>
      </c>
      <c r="BG484" t="inlineStr">
        <is>
          <t/>
        </is>
      </c>
      <c r="BH484" s="2" t="inlineStr">
        <is>
          <t>nuo bako iki kilvaterio išmetamų ŠESD faktorius|
nuo bako iki kilvaterio išmetamų teršalų faktorius</t>
        </is>
      </c>
      <c r="BI484" s="2" t="inlineStr">
        <is>
          <t>3|
3</t>
        </is>
      </c>
      <c r="BJ484" s="2" t="inlineStr">
        <is>
          <t xml:space="preserve">|
</t>
        </is>
      </c>
      <c r="BK484" t="inlineStr">
        <is>
          <t/>
        </is>
      </c>
      <c r="BL484" t="inlineStr">
        <is>
          <t/>
        </is>
      </c>
      <c r="BM484" t="inlineStr">
        <is>
          <t/>
        </is>
      </c>
      <c r="BN484" t="inlineStr">
        <is>
          <t/>
        </is>
      </c>
      <c r="BO484" t="inlineStr">
        <is>
          <t/>
        </is>
      </c>
      <c r="BP484" s="2" t="inlineStr">
        <is>
          <t>fattur tal-gassijiet serra TtW|
fattur ta’ emissjoni tank-to-wake|
fattur ta' emissjoni tal-gassijiet serra TtW</t>
        </is>
      </c>
      <c r="BQ484" s="2" t="inlineStr">
        <is>
          <t>3|
3|
3</t>
        </is>
      </c>
      <c r="BR484" s="2" t="inlineStr">
        <is>
          <t xml:space="preserve">|
|
</t>
        </is>
      </c>
      <c r="BS484" t="inlineStr">
        <is>
          <t/>
        </is>
      </c>
      <c r="BT484" t="inlineStr">
        <is>
          <t/>
        </is>
      </c>
      <c r="BU484" t="inlineStr">
        <is>
          <t/>
        </is>
      </c>
      <c r="BV484" t="inlineStr">
        <is>
          <t/>
        </is>
      </c>
      <c r="BW484" t="inlineStr">
        <is>
          <t/>
        </is>
      </c>
      <c r="BX484" s="2" t="inlineStr">
        <is>
          <t>współczynnik emisji od zbiornika paliwa do kilwatera</t>
        </is>
      </c>
      <c r="BY484" s="2" t="inlineStr">
        <is>
          <t>3</t>
        </is>
      </c>
      <c r="BZ484" s="2" t="inlineStr">
        <is>
          <t/>
        </is>
      </c>
      <c r="CA484" t="inlineStr">
        <is>
          <t/>
        </is>
      </c>
      <c r="CB484" t="inlineStr">
        <is>
          <t/>
        </is>
      </c>
      <c r="CC484" t="inlineStr">
        <is>
          <t/>
        </is>
      </c>
      <c r="CD484" t="inlineStr">
        <is>
          <t/>
        </is>
      </c>
      <c r="CE484" t="inlineStr">
        <is>
          <t/>
        </is>
      </c>
      <c r="CF484" t="inlineStr">
        <is>
          <t/>
        </is>
      </c>
      <c r="CG484" t="inlineStr">
        <is>
          <t/>
        </is>
      </c>
      <c r="CH484" t="inlineStr">
        <is>
          <t/>
        </is>
      </c>
      <c r="CI484" t="inlineStr">
        <is>
          <t/>
        </is>
      </c>
      <c r="CJ484" t="inlineStr">
        <is>
          <t/>
        </is>
      </c>
      <c r="CK484" t="inlineStr">
        <is>
          <t/>
        </is>
      </c>
      <c r="CL484" t="inlineStr">
        <is>
          <t/>
        </is>
      </c>
      <c r="CM484" t="inlineStr">
        <is>
          <t/>
        </is>
      </c>
      <c r="CN484" s="2" t="inlineStr">
        <is>
          <t>emisijski faktor od rezervoarja do brazde</t>
        </is>
      </c>
      <c r="CO484" s="2" t="inlineStr">
        <is>
          <t>3</t>
        </is>
      </c>
      <c r="CP484" s="2" t="inlineStr">
        <is>
          <t/>
        </is>
      </c>
      <c r="CQ484" t="inlineStr">
        <is>
          <t/>
        </is>
      </c>
      <c r="CR484" t="inlineStr">
        <is>
          <t/>
        </is>
      </c>
      <c r="CS484" t="inlineStr">
        <is>
          <t/>
        </is>
      </c>
      <c r="CT484" t="inlineStr">
        <is>
          <t/>
        </is>
      </c>
      <c r="CU484" t="inlineStr">
        <is>
          <t/>
        </is>
      </c>
    </row>
    <row r="485">
      <c r="A485" s="1" t="str">
        <f>HYPERLINK("https://iate.europa.eu/entry/result/3619444/all", "3619444")</f>
        <v>3619444</v>
      </c>
      <c r="B485" t="inlineStr">
        <is>
          <t>ENVIRONMENT;PRODUCTION, TECHNOLOGY AND RESEARCH;POLITICS;ENERGY;EUROPEAN UNION</t>
        </is>
      </c>
      <c r="C485" t="inlineStr">
        <is>
          <t>ENVIRONMENT|environmental policy|environmental protection;PRODUCTION, TECHNOLOGY AND RESEARCH|research and intellectual property|research;POLITICS|executive power and public service|public administration|public-private partnership;ENERGY|soft energy|soft energy;EUROPEAN UNION|European construction|deepening of the European Union|EU activity</t>
        </is>
      </c>
      <c r="D485" s="2" t="inlineStr">
        <is>
          <t>партньорство за „преход към чиста енергия“</t>
        </is>
      </c>
      <c r="E485" s="2" t="inlineStr">
        <is>
          <t>3</t>
        </is>
      </c>
      <c r="F485" s="2" t="inlineStr">
        <is>
          <t/>
        </is>
      </c>
      <c r="G485" t="inlineStr">
        <is>
          <t/>
        </is>
      </c>
      <c r="H485" s="2" t="inlineStr">
        <is>
          <t>Evropské partnerství pro přechod na čistou energii|
Partnerství pro přechod na čistou energii</t>
        </is>
      </c>
      <c r="I485" s="2" t="inlineStr">
        <is>
          <t>3|
3</t>
        </is>
      </c>
      <c r="J485" s="2" t="inlineStr">
        <is>
          <t xml:space="preserve">|
</t>
        </is>
      </c>
      <c r="K485" t="inlineStr">
        <is>
          <t/>
        </is>
      </c>
      <c r="L485" s="2" t="inlineStr">
        <is>
          <t>partnerskab om omstilling til ren energi|
europæisk partnerskab om omstilling til ren energi</t>
        </is>
      </c>
      <c r="M485" s="2" t="inlineStr">
        <is>
          <t>3|
3</t>
        </is>
      </c>
      <c r="N485" s="2" t="inlineStr">
        <is>
          <t xml:space="preserve">|
</t>
        </is>
      </c>
      <c r="O485" t="inlineStr">
        <is>
          <t/>
        </is>
      </c>
      <c r="P485" s="2" t="inlineStr">
        <is>
          <t>europäische Partnerschaft für die Energiewende|
Partnerschaft für die Energiewende</t>
        </is>
      </c>
      <c r="Q485" s="2" t="inlineStr">
        <is>
          <t>3|
3</t>
        </is>
      </c>
      <c r="R485" s="2" t="inlineStr">
        <is>
          <t xml:space="preserve">|
</t>
        </is>
      </c>
      <c r="S485" t="inlineStr">
        <is>
          <t>Initiative mit dem Ziel, die Herausforderung einer klimaneutralen Wirtschaft durch &lt;a href="https://iate.europa.eu/entry/result/1173821/all" target="_blank"&gt;FuI&lt;/a&gt; im Bereich der &lt;a href="https://iate.europa.eu/entry/result/3528110/all" target="_blank"&gt;sauberen Energietechnologien&lt;/a&gt; anzugehen und so die &lt;a href="https://iate.europa.eu/entry/result/3590517/all" target="_blank"&gt;Energiewende&lt;/a&gt; zu beschleunigen</t>
        </is>
      </c>
      <c r="T485" s="2" t="inlineStr">
        <is>
          <t>σύμπραξη για τη μετάβαση σε καθαρές μορφές ενέργειας|
ευρωπαϊκή σύμπραξη για τη μετάβαση σε καθαρές μορφές ενέργειας</t>
        </is>
      </c>
      <c r="U485" s="2" t="inlineStr">
        <is>
          <t>3|
2</t>
        </is>
      </c>
      <c r="V485" s="2" t="inlineStr">
        <is>
          <t xml:space="preserve">|
</t>
        </is>
      </c>
      <c r="W485" t="inlineStr">
        <is>
          <t>πρωτοβουλία για την αντιμετώπιση των προκλήσεων που προκύπτουν από μια κλιματικά ουδέτερη οικονομία, μέσω της Ε&amp;amp;Κ στον τομέα των &lt;a href="https://iate.europa.eu/entry/result/3528110/en-el" target="_blank"&gt;τεχνολογιών καθαρής ενέργειας&lt;/a&gt;, ούτως ώστε να επιταχυνθεί η &lt;a href="https://iate.europa.eu/entry/result/3590517/en-el" target="_blank"&gt;μετάβαση στην καθαρή ενέργεια&lt;/a&gt;</t>
        </is>
      </c>
      <c r="X485" s="2" t="inlineStr">
        <is>
          <t>CETP|
European Partnership for Clean Energy Transition|
Partnership for Clean Energy Transition|
Clean Energy Transition Partnership</t>
        </is>
      </c>
      <c r="Y485" s="2" t="inlineStr">
        <is>
          <t>3|
3|
3|
3</t>
        </is>
      </c>
      <c r="Z485" s="2" t="inlineStr">
        <is>
          <t xml:space="preserve">|
|
|
</t>
        </is>
      </c>
      <c r="AA485" t="inlineStr">
        <is>
          <t>initiative to address the 
challenge of a climate-neutral economy through R&amp;amp;I in &lt;a href="https://iate.europa.eu/entry/result/3528110/en" target="_blank"&gt;clean energy technologies&lt;/a&gt; thus 
accelerating the &lt;a href="https://iate.europa.eu/entry/result/3590517/en" target="_blank"&gt;clean energy transition&lt;/a&gt;</t>
        </is>
      </c>
      <c r="AB485" s="2" t="inlineStr">
        <is>
          <t>asociación europea «Transición hacia una energía limpia»|
asociación para la transición hacia una energía limpia</t>
        </is>
      </c>
      <c r="AC485" s="2" t="inlineStr">
        <is>
          <t>3|
3</t>
        </is>
      </c>
      <c r="AD485" s="2" t="inlineStr">
        <is>
          <t xml:space="preserve">|
</t>
        </is>
      </c>
      <c r="AE485" t="inlineStr">
        <is>
          <t>Iniciativa destinada a abordar el desafío de una economía climáticamente neutra a través de la I+D en &lt;a href="https://iate.europa.eu/entry/slideshow/1632988312198/3528110/es" target="_blank"&gt;tecnologías energéticas limpias&lt;/a&gt;, acelerando así la transición hacia una energía limpia.</t>
        </is>
      </c>
      <c r="AF485" t="inlineStr">
        <is>
          <t/>
        </is>
      </c>
      <c r="AG485" t="inlineStr">
        <is>
          <t/>
        </is>
      </c>
      <c r="AH485" t="inlineStr">
        <is>
          <t/>
        </is>
      </c>
      <c r="AI485" t="inlineStr">
        <is>
          <t/>
        </is>
      </c>
      <c r="AJ485" s="2" t="inlineStr">
        <is>
          <t>puhtaaseen energiaan siirtymistä koskeva kumppanuus</t>
        </is>
      </c>
      <c r="AK485" s="2" t="inlineStr">
        <is>
          <t>3</t>
        </is>
      </c>
      <c r="AL485" s="2" t="inlineStr">
        <is>
          <t/>
        </is>
      </c>
      <c r="AM485" t="inlineStr">
        <is>
          <t>aloite, jolla pyritään vastaamaan ilmastoneutraalin talouden haasteeseen kannustamalla &lt;a href="https://iate.europa.eu/entry/result/3528110/fi" target="_blank"&gt;puhtaiden energiateknologioiden&lt;/a&gt;tutkimusta ja niitä koskevaa innovointia, mikä puolestaan nopeuttamsi puhtaaseen energiaan siirtymistä</t>
        </is>
      </c>
      <c r="AN485" s="2" t="inlineStr">
        <is>
          <t>partenariat européen pour la transition vers une énergie propre</t>
        </is>
      </c>
      <c r="AO485" s="2" t="inlineStr">
        <is>
          <t>3</t>
        </is>
      </c>
      <c r="AP485" s="2" t="inlineStr">
        <is>
          <t/>
        </is>
      </c>
      <c r="AQ485" t="inlineStr">
        <is>
          <t/>
        </is>
      </c>
      <c r="AR485" s="2" t="inlineStr">
        <is>
          <t>an Chomhpháirtíocht Eorpach um an aistriú chuig fuinneamh glan</t>
        </is>
      </c>
      <c r="AS485" s="2" t="inlineStr">
        <is>
          <t>3</t>
        </is>
      </c>
      <c r="AT485" s="2" t="inlineStr">
        <is>
          <t/>
        </is>
      </c>
      <c r="AU485" t="inlineStr">
        <is>
          <t/>
        </is>
      </c>
      <c r="AV485" s="2" t="inlineStr">
        <is>
          <t>europsko partnerstvo za prelazak na čistu energiju|
partnerstvo za prelazak na čistu energiju</t>
        </is>
      </c>
      <c r="AW485" s="2" t="inlineStr">
        <is>
          <t>3|
3</t>
        </is>
      </c>
      <c r="AX485" s="2" t="inlineStr">
        <is>
          <t xml:space="preserve">|
</t>
        </is>
      </c>
      <c r="AY485" t="inlineStr">
        <is>
          <t/>
        </is>
      </c>
      <c r="AZ485" s="2" t="inlineStr">
        <is>
          <t>Európai partnerség a tiszta energiára való átállásért</t>
        </is>
      </c>
      <c r="BA485" s="2" t="inlineStr">
        <is>
          <t>3</t>
        </is>
      </c>
      <c r="BB485" s="2" t="inlineStr">
        <is>
          <t/>
        </is>
      </c>
      <c r="BC485" t="inlineStr">
        <is>
          <t/>
        </is>
      </c>
      <c r="BD485" s="2" t="inlineStr">
        <is>
          <t>partenariato per la transizione verso l'energia pulita</t>
        </is>
      </c>
      <c r="BE485" s="2" t="inlineStr">
        <is>
          <t>3</t>
        </is>
      </c>
      <c r="BF485" s="2" t="inlineStr">
        <is>
          <t/>
        </is>
      </c>
      <c r="BG485" t="inlineStr">
        <is>
          <t>iniziativa volta ad affrontare le sfide di un'economia climaticamente neutra attraverso R&amp;amp;I nelle&lt;a href="https://iate.europa.eu/entry/result/3528110/en-it" target="_blank"&gt; tecnologie energetiche pulite&lt;/a&gt; per accelerare la transizione verso un'energia pulita</t>
        </is>
      </c>
      <c r="BH485" s="2" t="inlineStr">
        <is>
          <t>Perėjimo prie švarios energijos partnerystė|
Europos perėjimo prie švarios energijos partnerystė</t>
        </is>
      </c>
      <c r="BI485" s="2" t="inlineStr">
        <is>
          <t>2|
2</t>
        </is>
      </c>
      <c r="BJ485" s="2" t="inlineStr">
        <is>
          <t xml:space="preserve">|
</t>
        </is>
      </c>
      <c r="BK485" t="inlineStr">
        <is>
          <t/>
        </is>
      </c>
      <c r="BL485" s="2" t="inlineStr">
        <is>
          <t>Eiropas partnerība pārejai uz tīru enerģiju|
Partnerība pārejai uz tīru enerģiju</t>
        </is>
      </c>
      <c r="BM485" s="2" t="inlineStr">
        <is>
          <t>2|
2</t>
        </is>
      </c>
      <c r="BN485" s="2" t="inlineStr">
        <is>
          <t xml:space="preserve">|
</t>
        </is>
      </c>
      <c r="BO485" t="inlineStr">
        <is>
          <t/>
        </is>
      </c>
      <c r="BP485" s="2" t="inlineStr">
        <is>
          <t>Sħubija Ewropea għat-Tranżizzjoni lejn Enerġija Nadifa|
Sħubija għat-Tranżizzjoni lejn Enerġija Nadifa</t>
        </is>
      </c>
      <c r="BQ485" s="2" t="inlineStr">
        <is>
          <t>3|
3</t>
        </is>
      </c>
      <c r="BR485" s="2" t="inlineStr">
        <is>
          <t xml:space="preserve">|
</t>
        </is>
      </c>
      <c r="BS485" t="inlineStr">
        <is>
          <t>inizjattiva li tindirizza l-isfida ta' ekonomija klimatikament newtrali permezz tar-R&amp;amp;I f'teknoloġiji għal enerġija nadifa, u li b'hekk taċċellera t-&lt;a href="https://iate.europa.eu/entry/result/3590517/mt" target="_blank"&gt;tranżizzjoni lejn enerġija nadifa&lt;/a&gt;</t>
        </is>
      </c>
      <c r="BT485" s="2" t="inlineStr">
        <is>
          <t>Europees partnerschap voor de transitie naar schone energie|
partnerschap voor de transitie naar schone energie</t>
        </is>
      </c>
      <c r="BU485" s="2" t="inlineStr">
        <is>
          <t>3|
3</t>
        </is>
      </c>
      <c r="BV485" s="2" t="inlineStr">
        <is>
          <t xml:space="preserve">|
</t>
        </is>
      </c>
      <c r="BW485" t="inlineStr">
        <is>
          <t>initiatief om de uitdaging van een klimaatneutrale economie aan te gaan door middel van onderzoek en innovatie op het gebied van technologieën voor schone energie en zo de transitie naar schone energie te versnellen</t>
        </is>
      </c>
      <c r="BX485" s="2" t="inlineStr">
        <is>
          <t>europejskie partnerstwo na rzecz przejścia na czystą energię|
partnerstwo na rzecz przejścia na czystą energię</t>
        </is>
      </c>
      <c r="BY485" s="2" t="inlineStr">
        <is>
          <t>3|
3</t>
        </is>
      </c>
      <c r="BZ485" s="2" t="inlineStr">
        <is>
          <t xml:space="preserve">|
</t>
        </is>
      </c>
      <c r="CA485" t="inlineStr">
        <is>
          <t>inicjatywa mająca pobudzić i przyspieszyć transformację energetyczną</t>
        </is>
      </c>
      <c r="CB485" s="2" t="inlineStr">
        <is>
          <t>Parceria Europeia Transição para Energias Limpas</t>
        </is>
      </c>
      <c r="CC485" s="2" t="inlineStr">
        <is>
          <t>3</t>
        </is>
      </c>
      <c r="CD485" s="2" t="inlineStr">
        <is>
          <t/>
        </is>
      </c>
      <c r="CE485" t="inlineStr">
        <is>
          <t>Iniciativa para enfrentar o desafio de uma economia com impacto neutro no clima através da investigação e inovação em tecnologias energéticas limpas, acelerando assim a transição para as energias limpas.</t>
        </is>
      </c>
      <c r="CF485" s="2" t="inlineStr">
        <is>
          <t>Parteneriat pentru tranziția către o energie curată</t>
        </is>
      </c>
      <c r="CG485" s="2" t="inlineStr">
        <is>
          <t>2</t>
        </is>
      </c>
      <c r="CH485" s="2" t="inlineStr">
        <is>
          <t>proposed</t>
        </is>
      </c>
      <c r="CI485" t="inlineStr">
        <is>
          <t/>
        </is>
      </c>
      <c r="CJ485" s="2" t="inlineStr">
        <is>
          <t>Partnerstvo pre prechod na čistú energiu|
Európske partnerstvo pre prechod na čistú energiu</t>
        </is>
      </c>
      <c r="CK485" s="2" t="inlineStr">
        <is>
          <t>3|
3</t>
        </is>
      </c>
      <c r="CL485" s="2" t="inlineStr">
        <is>
          <t xml:space="preserve">|
</t>
        </is>
      </c>
      <c r="CM485" t="inlineStr">
        <is>
          <t>iniciatíva zameraná na riešenie problému klimaticky neutrálneho hospodárstva prostredníctvom výskumu a inovácií v oblasti technológií čistej energie, čím sa urýchli &lt;a href="https://iate.europa.eu/entry/result/3590517/sk" target="_blank"&gt;prechod na čistú energiu&lt;/a&gt;</t>
        </is>
      </c>
      <c r="CN485" s="2" t="inlineStr">
        <is>
          <t>partnerstvo za prehod na čisto energijo|
evropsko partnerstvo za prehod na čisto energijo</t>
        </is>
      </c>
      <c r="CO485" s="2" t="inlineStr">
        <is>
          <t>3|
3</t>
        </is>
      </c>
      <c r="CP485" s="2" t="inlineStr">
        <is>
          <t xml:space="preserve">|
</t>
        </is>
      </c>
      <c r="CQ485" t="inlineStr">
        <is>
          <t/>
        </is>
      </c>
      <c r="CR485" t="inlineStr">
        <is>
          <t/>
        </is>
      </c>
      <c r="CS485" t="inlineStr">
        <is>
          <t/>
        </is>
      </c>
      <c r="CT485" t="inlineStr">
        <is>
          <t/>
        </is>
      </c>
      <c r="CU485" t="inlineStr">
        <is>
          <t/>
        </is>
      </c>
    </row>
    <row r="486">
      <c r="A486" s="1" t="str">
        <f>HYPERLINK("https://iate.europa.eu/entry/result/3599770/all", "3599770")</f>
        <v>3599770</v>
      </c>
      <c r="B486" t="inlineStr">
        <is>
          <t>ENVIRONMENT</t>
        </is>
      </c>
      <c r="C486" t="inlineStr">
        <is>
          <t>ENVIRONMENT|environmental policy|climate change policy|emission trading|EU Emissions Trading Scheme</t>
        </is>
      </c>
      <c r="D486" t="inlineStr">
        <is>
          <t/>
        </is>
      </c>
      <c r="E486" t="inlineStr">
        <is>
          <t/>
        </is>
      </c>
      <c r="F486" t="inlineStr">
        <is>
          <t/>
        </is>
      </c>
      <c r="G486" t="inlineStr">
        <is>
          <t/>
        </is>
      </c>
      <c r="H486" t="inlineStr">
        <is>
          <t/>
        </is>
      </c>
      <c r="I486" t="inlineStr">
        <is>
          <t/>
        </is>
      </c>
      <c r="J486" t="inlineStr">
        <is>
          <t/>
        </is>
      </c>
      <c r="K486" t="inlineStr">
        <is>
          <t/>
        </is>
      </c>
      <c r="L486" t="inlineStr">
        <is>
          <t/>
        </is>
      </c>
      <c r="M486" t="inlineStr">
        <is>
          <t/>
        </is>
      </c>
      <c r="N486" t="inlineStr">
        <is>
          <t/>
        </is>
      </c>
      <c r="O486" t="inlineStr">
        <is>
          <t/>
        </is>
      </c>
      <c r="P486" t="inlineStr">
        <is>
          <t/>
        </is>
      </c>
      <c r="Q486" t="inlineStr">
        <is>
          <t/>
        </is>
      </c>
      <c r="R486" t="inlineStr">
        <is>
          <t/>
        </is>
      </c>
      <c r="S486" t="inlineStr">
        <is>
          <t/>
        </is>
      </c>
      <c r="T486" t="inlineStr">
        <is>
          <t/>
        </is>
      </c>
      <c r="U486" t="inlineStr">
        <is>
          <t/>
        </is>
      </c>
      <c r="V486" t="inlineStr">
        <is>
          <t/>
        </is>
      </c>
      <c r="W486" t="inlineStr">
        <is>
          <t/>
        </is>
      </c>
      <c r="X486" s="2" t="inlineStr">
        <is>
          <t>CBAM account number</t>
        </is>
      </c>
      <c r="Y486" s="2" t="inlineStr">
        <is>
          <t>3</t>
        </is>
      </c>
      <c r="Z486" s="2" t="inlineStr">
        <is>
          <t/>
        </is>
      </c>
      <c r="AA486" t="inlineStr">
        <is>
          <t>unique account number assigned to an &lt;i&gt;&lt;a href="https://iate.europa.eu/entry/result/3599758/en" target="_blank"&gt;authorised declarant&lt;/a&gt;&lt;/i&gt; by the authority designated by each Member State to carry out the obligations under the &lt;a href="https://iate.europa.eu/entry/result/3619473/en" target="_blank"&gt;&lt;i&gt;CBAM Regulation&lt;/i&gt;&lt;/a&gt; (competent authority)</t>
        </is>
      </c>
      <c r="AB486" t="inlineStr">
        <is>
          <t/>
        </is>
      </c>
      <c r="AC486" t="inlineStr">
        <is>
          <t/>
        </is>
      </c>
      <c r="AD486" t="inlineStr">
        <is>
          <t/>
        </is>
      </c>
      <c r="AE486" t="inlineStr">
        <is>
          <t/>
        </is>
      </c>
      <c r="AF486" s="2" t="inlineStr">
        <is>
          <t>CBAM registrinumber</t>
        </is>
      </c>
      <c r="AG486" s="2" t="inlineStr">
        <is>
          <t>2</t>
        </is>
      </c>
      <c r="AH486" s="2" t="inlineStr">
        <is>
          <t/>
        </is>
      </c>
      <c r="AI486" t="inlineStr">
        <is>
          <t/>
        </is>
      </c>
      <c r="AJ486" s="2" t="inlineStr">
        <is>
          <t>CBAM-tilin numero</t>
        </is>
      </c>
      <c r="AK486" s="2" t="inlineStr">
        <is>
          <t>3</t>
        </is>
      </c>
      <c r="AL486" s="2" t="inlineStr">
        <is>
          <t/>
        </is>
      </c>
      <c r="AM486" t="inlineStr">
        <is>
          <t/>
        </is>
      </c>
      <c r="AN486" t="inlineStr">
        <is>
          <t/>
        </is>
      </c>
      <c r="AO486" t="inlineStr">
        <is>
          <t/>
        </is>
      </c>
      <c r="AP486" t="inlineStr">
        <is>
          <t/>
        </is>
      </c>
      <c r="AQ486" t="inlineStr">
        <is>
          <t/>
        </is>
      </c>
      <c r="AR486" s="2" t="inlineStr">
        <is>
          <t>uimhir chuntais SCCT</t>
        </is>
      </c>
      <c r="AS486" s="2" t="inlineStr">
        <is>
          <t>3</t>
        </is>
      </c>
      <c r="AT486" s="2" t="inlineStr">
        <is>
          <t/>
        </is>
      </c>
      <c r="AU486" t="inlineStr">
        <is>
          <t/>
        </is>
      </c>
      <c r="AV486" t="inlineStr">
        <is>
          <t/>
        </is>
      </c>
      <c r="AW486" t="inlineStr">
        <is>
          <t/>
        </is>
      </c>
      <c r="AX486" t="inlineStr">
        <is>
          <t/>
        </is>
      </c>
      <c r="AY486" t="inlineStr">
        <is>
          <t/>
        </is>
      </c>
      <c r="AZ486" t="inlineStr">
        <is>
          <t/>
        </is>
      </c>
      <c r="BA486" t="inlineStr">
        <is>
          <t/>
        </is>
      </c>
      <c r="BB486" t="inlineStr">
        <is>
          <t/>
        </is>
      </c>
      <c r="BC486" t="inlineStr">
        <is>
          <t/>
        </is>
      </c>
      <c r="BD486" t="inlineStr">
        <is>
          <t/>
        </is>
      </c>
      <c r="BE486" t="inlineStr">
        <is>
          <t/>
        </is>
      </c>
      <c r="BF486" t="inlineStr">
        <is>
          <t/>
        </is>
      </c>
      <c r="BG486" t="inlineStr">
        <is>
          <t/>
        </is>
      </c>
      <c r="BH486" s="2" t="inlineStr">
        <is>
          <t>PADKM sąskaitos numeris</t>
        </is>
      </c>
      <c r="BI486" s="2" t="inlineStr">
        <is>
          <t>3</t>
        </is>
      </c>
      <c r="BJ486" s="2" t="inlineStr">
        <is>
          <t/>
        </is>
      </c>
      <c r="BK486" t="inlineStr">
        <is>
          <t/>
        </is>
      </c>
      <c r="BL486" t="inlineStr">
        <is>
          <t/>
        </is>
      </c>
      <c r="BM486" t="inlineStr">
        <is>
          <t/>
        </is>
      </c>
      <c r="BN486" t="inlineStr">
        <is>
          <t/>
        </is>
      </c>
      <c r="BO486" t="inlineStr">
        <is>
          <t/>
        </is>
      </c>
      <c r="BP486" t="inlineStr">
        <is>
          <t/>
        </is>
      </c>
      <c r="BQ486" t="inlineStr">
        <is>
          <t/>
        </is>
      </c>
      <c r="BR486" t="inlineStr">
        <is>
          <t/>
        </is>
      </c>
      <c r="BS486" t="inlineStr">
        <is>
          <t/>
        </is>
      </c>
      <c r="BT486" t="inlineStr">
        <is>
          <t/>
        </is>
      </c>
      <c r="BU486" t="inlineStr">
        <is>
          <t/>
        </is>
      </c>
      <c r="BV486" t="inlineStr">
        <is>
          <t/>
        </is>
      </c>
      <c r="BW486" t="inlineStr">
        <is>
          <t/>
        </is>
      </c>
      <c r="BX486" s="2" t="inlineStr">
        <is>
          <t>numer rachunku CBAM</t>
        </is>
      </c>
      <c r="BY486" s="2" t="inlineStr">
        <is>
          <t>3</t>
        </is>
      </c>
      <c r="BZ486" s="2" t="inlineStr">
        <is>
          <t/>
        </is>
      </c>
      <c r="CA486" t="inlineStr">
        <is>
          <t>niepowtarzalny numer nadawany upoważnionym zgłaszającym przez właściwy organ</t>
        </is>
      </c>
      <c r="CB486" s="2" t="inlineStr">
        <is>
          <t>número de conta do CBAM|
número de conta do MACF</t>
        </is>
      </c>
      <c r="CC486" s="2" t="inlineStr">
        <is>
          <t>3|
3</t>
        </is>
      </c>
      <c r="CD486" s="2" t="inlineStr">
        <is>
          <t>|
preferred</t>
        </is>
      </c>
      <c r="CE486" t="inlineStr">
        <is>
          <t>Número único de conta atribuído no contexto do &lt;a href="https://iate.europa.eu/entry/result/3619473/pt" target="_blank"&gt;MACF&lt;/a&gt; pela autoridade competente de cada Estado-Membro a um &lt;a href="https://iate.europa.eu/entry/result/3599758/pt" target="_blank"&gt;declarante autorizado&lt;/a&gt;.</t>
        </is>
      </c>
      <c r="CF486" t="inlineStr">
        <is>
          <t/>
        </is>
      </c>
      <c r="CG486" t="inlineStr">
        <is>
          <t/>
        </is>
      </c>
      <c r="CH486" t="inlineStr">
        <is>
          <t/>
        </is>
      </c>
      <c r="CI486" t="inlineStr">
        <is>
          <t/>
        </is>
      </c>
      <c r="CJ486" t="inlineStr">
        <is>
          <t/>
        </is>
      </c>
      <c r="CK486" t="inlineStr">
        <is>
          <t/>
        </is>
      </c>
      <c r="CL486" t="inlineStr">
        <is>
          <t/>
        </is>
      </c>
      <c r="CM486" t="inlineStr">
        <is>
          <t/>
        </is>
      </c>
      <c r="CN486" s="2" t="inlineStr">
        <is>
          <t>številka računa CBAM</t>
        </is>
      </c>
      <c r="CO486" s="2" t="inlineStr">
        <is>
          <t>3</t>
        </is>
      </c>
      <c r="CP486" s="2" t="inlineStr">
        <is>
          <t/>
        </is>
      </c>
      <c r="CQ486" t="inlineStr">
        <is>
          <t>edinstvena številka računa, ki jo &lt;a href="https://iate.europa.eu/entry/result/3599758/sl" target="_blank"&gt;pooblaščenem deklarantu&lt;/a&gt; dodeli vsaka država članica, da izvede obveznosti po &lt;a href="https://iate.europa.eu/entry/result/3619473/sl" target="_blank"&gt;uredbi o CBAM&lt;/a&gt; (pristojni organ)</t>
        </is>
      </c>
      <c r="CR486" s="2" t="inlineStr">
        <is>
          <t>CBAM-kontonummer</t>
        </is>
      </c>
      <c r="CS486" s="2" t="inlineStr">
        <is>
          <t>3</t>
        </is>
      </c>
      <c r="CT486" s="2" t="inlineStr">
        <is>
          <t/>
        </is>
      </c>
      <c r="CU486" t="inlineStr">
        <is>
          <t>unikt kontonummer som den behöriga myndigheten i varje medlemsstat tilldelar en &lt;a href="https://iate.europa.eu/entry/result/3599758" target="_blank"&gt;godkänd deklarant &lt;/a&gt;för att utföra sina åtaganden enligt &lt;a href="https://iate.europa.eu/entry/result/3619473" target="_blank"&gt;CBAM-förordningen&lt;/a&gt;</t>
        </is>
      </c>
    </row>
    <row r="487">
      <c r="A487" s="1" t="str">
        <f>HYPERLINK("https://iate.europa.eu/entry/result/3619512/all", "3619512")</f>
        <v>3619512</v>
      </c>
      <c r="B487" t="inlineStr">
        <is>
          <t>ENVIRONMENT</t>
        </is>
      </c>
      <c r="C487" t="inlineStr">
        <is>
          <t>ENVIRONMENT|environmental policy|climate change policy|emission trading|EU Emissions Trading Scheme</t>
        </is>
      </c>
      <c r="D487" t="inlineStr">
        <is>
          <t/>
        </is>
      </c>
      <c r="E487" t="inlineStr">
        <is>
          <t/>
        </is>
      </c>
      <c r="F487" t="inlineStr">
        <is>
          <t/>
        </is>
      </c>
      <c r="G487" t="inlineStr">
        <is>
          <t/>
        </is>
      </c>
      <c r="H487" t="inlineStr">
        <is>
          <t/>
        </is>
      </c>
      <c r="I487" t="inlineStr">
        <is>
          <t/>
        </is>
      </c>
      <c r="J487" t="inlineStr">
        <is>
          <t/>
        </is>
      </c>
      <c r="K487" t="inlineStr">
        <is>
          <t/>
        </is>
      </c>
      <c r="L487" t="inlineStr">
        <is>
          <t/>
        </is>
      </c>
      <c r="M487" t="inlineStr">
        <is>
          <t/>
        </is>
      </c>
      <c r="N487" t="inlineStr">
        <is>
          <t/>
        </is>
      </c>
      <c r="O487" t="inlineStr">
        <is>
          <t/>
        </is>
      </c>
      <c r="P487" t="inlineStr">
        <is>
          <t/>
        </is>
      </c>
      <c r="Q487" t="inlineStr">
        <is>
          <t/>
        </is>
      </c>
      <c r="R487" t="inlineStr">
        <is>
          <t/>
        </is>
      </c>
      <c r="S487" t="inlineStr">
        <is>
          <t/>
        </is>
      </c>
      <c r="T487" t="inlineStr">
        <is>
          <t/>
        </is>
      </c>
      <c r="U487" t="inlineStr">
        <is>
          <t/>
        </is>
      </c>
      <c r="V487" t="inlineStr">
        <is>
          <t/>
        </is>
      </c>
      <c r="W487" t="inlineStr">
        <is>
          <t/>
        </is>
      </c>
      <c r="X487" s="2" t="inlineStr">
        <is>
          <t>accredited verifier</t>
        </is>
      </c>
      <c r="Y487" s="2" t="inlineStr">
        <is>
          <t>3</t>
        </is>
      </c>
      <c r="Z487" s="2" t="inlineStr">
        <is>
          <t/>
        </is>
      </c>
      <c r="AA487" t="inlineStr">
        <is>
          <t/>
        </is>
      </c>
      <c r="AB487" t="inlineStr">
        <is>
          <t/>
        </is>
      </c>
      <c r="AC487" t="inlineStr">
        <is>
          <t/>
        </is>
      </c>
      <c r="AD487" t="inlineStr">
        <is>
          <t/>
        </is>
      </c>
      <c r="AE487" t="inlineStr">
        <is>
          <t/>
        </is>
      </c>
      <c r="AF487" t="inlineStr">
        <is>
          <t/>
        </is>
      </c>
      <c r="AG487" t="inlineStr">
        <is>
          <t/>
        </is>
      </c>
      <c r="AH487" t="inlineStr">
        <is>
          <t/>
        </is>
      </c>
      <c r="AI487" t="inlineStr">
        <is>
          <t/>
        </is>
      </c>
      <c r="AJ487" s="2" t="inlineStr">
        <is>
          <t>akkreditoitu todentaja</t>
        </is>
      </c>
      <c r="AK487" s="2" t="inlineStr">
        <is>
          <t>3</t>
        </is>
      </c>
      <c r="AL487" s="2" t="inlineStr">
        <is>
          <t/>
        </is>
      </c>
      <c r="AM487" t="inlineStr">
        <is>
          <t/>
        </is>
      </c>
      <c r="AN487" t="inlineStr">
        <is>
          <t/>
        </is>
      </c>
      <c r="AO487" t="inlineStr">
        <is>
          <t/>
        </is>
      </c>
      <c r="AP487" t="inlineStr">
        <is>
          <t/>
        </is>
      </c>
      <c r="AQ487" t="inlineStr">
        <is>
          <t/>
        </is>
      </c>
      <c r="AR487" s="2" t="inlineStr">
        <is>
          <t>fíoraitheoir creidiúnaithe</t>
        </is>
      </c>
      <c r="AS487" s="2" t="inlineStr">
        <is>
          <t>3</t>
        </is>
      </c>
      <c r="AT487" s="2" t="inlineStr">
        <is>
          <t/>
        </is>
      </c>
      <c r="AU487" t="inlineStr">
        <is>
          <t/>
        </is>
      </c>
      <c r="AV487" t="inlineStr">
        <is>
          <t/>
        </is>
      </c>
      <c r="AW487" t="inlineStr">
        <is>
          <t/>
        </is>
      </c>
      <c r="AX487" t="inlineStr">
        <is>
          <t/>
        </is>
      </c>
      <c r="AY487" t="inlineStr">
        <is>
          <t/>
        </is>
      </c>
      <c r="AZ487" t="inlineStr">
        <is>
          <t/>
        </is>
      </c>
      <c r="BA487" t="inlineStr">
        <is>
          <t/>
        </is>
      </c>
      <c r="BB487" t="inlineStr">
        <is>
          <t/>
        </is>
      </c>
      <c r="BC487" t="inlineStr">
        <is>
          <t/>
        </is>
      </c>
      <c r="BD487" t="inlineStr">
        <is>
          <t/>
        </is>
      </c>
      <c r="BE487" t="inlineStr">
        <is>
          <t/>
        </is>
      </c>
      <c r="BF487" t="inlineStr">
        <is>
          <t/>
        </is>
      </c>
      <c r="BG487" t="inlineStr">
        <is>
          <t/>
        </is>
      </c>
      <c r="BH487" s="2" t="inlineStr">
        <is>
          <t>akredituotas tikrintojas</t>
        </is>
      </c>
      <c r="BI487" s="2" t="inlineStr">
        <is>
          <t>3</t>
        </is>
      </c>
      <c r="BJ487" s="2" t="inlineStr">
        <is>
          <t/>
        </is>
      </c>
      <c r="BK487" t="inlineStr">
        <is>
          <t/>
        </is>
      </c>
      <c r="BL487" t="inlineStr">
        <is>
          <t/>
        </is>
      </c>
      <c r="BM487" t="inlineStr">
        <is>
          <t/>
        </is>
      </c>
      <c r="BN487" t="inlineStr">
        <is>
          <t/>
        </is>
      </c>
      <c r="BO487" t="inlineStr">
        <is>
          <t/>
        </is>
      </c>
      <c r="BP487" t="inlineStr">
        <is>
          <t/>
        </is>
      </c>
      <c r="BQ487" t="inlineStr">
        <is>
          <t/>
        </is>
      </c>
      <c r="BR487" t="inlineStr">
        <is>
          <t/>
        </is>
      </c>
      <c r="BS487" t="inlineStr">
        <is>
          <t/>
        </is>
      </c>
      <c r="BT487" t="inlineStr">
        <is>
          <t/>
        </is>
      </c>
      <c r="BU487" t="inlineStr">
        <is>
          <t/>
        </is>
      </c>
      <c r="BV487" t="inlineStr">
        <is>
          <t/>
        </is>
      </c>
      <c r="BW487" t="inlineStr">
        <is>
          <t/>
        </is>
      </c>
      <c r="BX487" s="2" t="inlineStr">
        <is>
          <t>akredytowany weryfikator</t>
        </is>
      </c>
      <c r="BY487" s="2" t="inlineStr">
        <is>
          <t>3</t>
        </is>
      </c>
      <c r="BZ487" s="2" t="inlineStr">
        <is>
          <t/>
        </is>
      </c>
      <c r="CA487" t="inlineStr">
        <is>
          <t/>
        </is>
      </c>
      <c r="CB487" s="2" t="inlineStr">
        <is>
          <t>verificador acreditado</t>
        </is>
      </c>
      <c r="CC487" s="2" t="inlineStr">
        <is>
          <t>3</t>
        </is>
      </c>
      <c r="CD487" s="2" t="inlineStr">
        <is>
          <t/>
        </is>
      </c>
      <c r="CE487" t="inlineStr">
        <is>
          <t>Organismo de verificação ou indivíduo acreditado, competente e independente, responsável pela execução do processo de verificação e pela comunicação dos respectivos resultados, de acordo com os requisitos estabelecidos.</t>
        </is>
      </c>
      <c r="CF487" t="inlineStr">
        <is>
          <t/>
        </is>
      </c>
      <c r="CG487" t="inlineStr">
        <is>
          <t/>
        </is>
      </c>
      <c r="CH487" t="inlineStr">
        <is>
          <t/>
        </is>
      </c>
      <c r="CI487" t="inlineStr">
        <is>
          <t/>
        </is>
      </c>
      <c r="CJ487" t="inlineStr">
        <is>
          <t/>
        </is>
      </c>
      <c r="CK487" t="inlineStr">
        <is>
          <t/>
        </is>
      </c>
      <c r="CL487" t="inlineStr">
        <is>
          <t/>
        </is>
      </c>
      <c r="CM487" t="inlineStr">
        <is>
          <t/>
        </is>
      </c>
      <c r="CN487" s="2" t="inlineStr">
        <is>
          <t>akreditirani preveritelj</t>
        </is>
      </c>
      <c r="CO487" s="2" t="inlineStr">
        <is>
          <t>3</t>
        </is>
      </c>
      <c r="CP487" s="2" t="inlineStr">
        <is>
          <t/>
        </is>
      </c>
      <c r="CQ487" t="inlineStr">
        <is>
          <t/>
        </is>
      </c>
      <c r="CR487" s="2" t="inlineStr">
        <is>
          <t>ackrediterad kontrollör</t>
        </is>
      </c>
      <c r="CS487" s="2" t="inlineStr">
        <is>
          <t>3</t>
        </is>
      </c>
      <c r="CT487" s="2" t="inlineStr">
        <is>
          <t/>
        </is>
      </c>
      <c r="CU487" t="inlineStr">
        <is>
          <t/>
        </is>
      </c>
    </row>
    <row r="488">
      <c r="A488" s="1" t="str">
        <f>HYPERLINK("https://iate.europa.eu/entry/result/3619805/all", "3619805")</f>
        <v>3619805</v>
      </c>
      <c r="B488" t="inlineStr">
        <is>
          <t>ENERGY</t>
        </is>
      </c>
      <c r="C488" t="inlineStr">
        <is>
          <t>ENERGY|energy policy|energy industry|fuel</t>
        </is>
      </c>
      <c r="D488" t="inlineStr">
        <is>
          <t/>
        </is>
      </c>
      <c r="E488" t="inlineStr">
        <is>
          <t/>
        </is>
      </c>
      <c r="F488" t="inlineStr">
        <is>
          <t/>
        </is>
      </c>
      <c r="G488" t="inlineStr">
        <is>
          <t/>
        </is>
      </c>
      <c r="H488" t="inlineStr">
        <is>
          <t/>
        </is>
      </c>
      <c r="I488" t="inlineStr">
        <is>
          <t/>
        </is>
      </c>
      <c r="J488" t="inlineStr">
        <is>
          <t/>
        </is>
      </c>
      <c r="K488" t="inlineStr">
        <is>
          <t/>
        </is>
      </c>
      <c r="L488" t="inlineStr">
        <is>
          <t/>
        </is>
      </c>
      <c r="M488" t="inlineStr">
        <is>
          <t/>
        </is>
      </c>
      <c r="N488" t="inlineStr">
        <is>
          <t/>
        </is>
      </c>
      <c r="O488" t="inlineStr">
        <is>
          <t/>
        </is>
      </c>
      <c r="P488" t="inlineStr">
        <is>
          <t/>
        </is>
      </c>
      <c r="Q488" t="inlineStr">
        <is>
          <t/>
        </is>
      </c>
      <c r="R488" t="inlineStr">
        <is>
          <t/>
        </is>
      </c>
      <c r="S488" t="inlineStr">
        <is>
          <t/>
        </is>
      </c>
      <c r="T488" t="inlineStr">
        <is>
          <t/>
        </is>
      </c>
      <c r="U488" t="inlineStr">
        <is>
          <t/>
        </is>
      </c>
      <c r="V488" t="inlineStr">
        <is>
          <t/>
        </is>
      </c>
      <c r="W488" t="inlineStr">
        <is>
          <t/>
        </is>
      </c>
      <c r="X488" s="2" t="inlineStr">
        <is>
          <t>liquefied hydrogen</t>
        </is>
      </c>
      <c r="Y488" s="2" t="inlineStr">
        <is>
          <t>3</t>
        </is>
      </c>
      <c r="Z488" s="2" t="inlineStr">
        <is>
          <t/>
        </is>
      </c>
      <c r="AA488" t="inlineStr">
        <is>
          <t/>
        </is>
      </c>
      <c r="AB488" s="2" t="inlineStr">
        <is>
          <t>hidrógeno licuado</t>
        </is>
      </c>
      <c r="AC488" s="2" t="inlineStr">
        <is>
          <t>3</t>
        </is>
      </c>
      <c r="AD488" s="2" t="inlineStr">
        <is>
          <t/>
        </is>
      </c>
      <c r="AE488" t="inlineStr">
        <is>
          <t/>
        </is>
      </c>
      <c r="AF488" t="inlineStr">
        <is>
          <t/>
        </is>
      </c>
      <c r="AG488" t="inlineStr">
        <is>
          <t/>
        </is>
      </c>
      <c r="AH488" t="inlineStr">
        <is>
          <t/>
        </is>
      </c>
      <c r="AI488" t="inlineStr">
        <is>
          <t/>
        </is>
      </c>
      <c r="AJ488" t="inlineStr">
        <is>
          <t/>
        </is>
      </c>
      <c r="AK488" t="inlineStr">
        <is>
          <t/>
        </is>
      </c>
      <c r="AL488" t="inlineStr">
        <is>
          <t/>
        </is>
      </c>
      <c r="AM488" t="inlineStr">
        <is>
          <t/>
        </is>
      </c>
      <c r="AN488" t="inlineStr">
        <is>
          <t/>
        </is>
      </c>
      <c r="AO488" t="inlineStr">
        <is>
          <t/>
        </is>
      </c>
      <c r="AP488" t="inlineStr">
        <is>
          <t/>
        </is>
      </c>
      <c r="AQ488" t="inlineStr">
        <is>
          <t/>
        </is>
      </c>
      <c r="AR488" s="2" t="inlineStr">
        <is>
          <t>hidrigin leachtaithe</t>
        </is>
      </c>
      <c r="AS488" s="2" t="inlineStr">
        <is>
          <t>3</t>
        </is>
      </c>
      <c r="AT488" s="2" t="inlineStr">
        <is>
          <t/>
        </is>
      </c>
      <c r="AU488" t="inlineStr">
        <is>
          <t/>
        </is>
      </c>
      <c r="AV488" t="inlineStr">
        <is>
          <t/>
        </is>
      </c>
      <c r="AW488" t="inlineStr">
        <is>
          <t/>
        </is>
      </c>
      <c r="AX488" t="inlineStr">
        <is>
          <t/>
        </is>
      </c>
      <c r="AY488" t="inlineStr">
        <is>
          <t/>
        </is>
      </c>
      <c r="AZ488" t="inlineStr">
        <is>
          <t/>
        </is>
      </c>
      <c r="BA488" t="inlineStr">
        <is>
          <t/>
        </is>
      </c>
      <c r="BB488" t="inlineStr">
        <is>
          <t/>
        </is>
      </c>
      <c r="BC488" t="inlineStr">
        <is>
          <t/>
        </is>
      </c>
      <c r="BD488" t="inlineStr">
        <is>
          <t/>
        </is>
      </c>
      <c r="BE488" t="inlineStr">
        <is>
          <t/>
        </is>
      </c>
      <c r="BF488" t="inlineStr">
        <is>
          <t/>
        </is>
      </c>
      <c r="BG488" t="inlineStr">
        <is>
          <t/>
        </is>
      </c>
      <c r="BH488" s="2" t="inlineStr">
        <is>
          <t>suskystintasis vandenilis</t>
        </is>
      </c>
      <c r="BI488" s="2" t="inlineStr">
        <is>
          <t>3</t>
        </is>
      </c>
      <c r="BJ488" s="2" t="inlineStr">
        <is>
          <t/>
        </is>
      </c>
      <c r="BK488" t="inlineStr">
        <is>
          <t/>
        </is>
      </c>
      <c r="BL488" t="inlineStr">
        <is>
          <t/>
        </is>
      </c>
      <c r="BM488" t="inlineStr">
        <is>
          <t/>
        </is>
      </c>
      <c r="BN488" t="inlineStr">
        <is>
          <t/>
        </is>
      </c>
      <c r="BO488" t="inlineStr">
        <is>
          <t/>
        </is>
      </c>
      <c r="BP488" s="2" t="inlineStr">
        <is>
          <t>idroġenu likwifikat</t>
        </is>
      </c>
      <c r="BQ488" s="2" t="inlineStr">
        <is>
          <t>3</t>
        </is>
      </c>
      <c r="BR488" s="2" t="inlineStr">
        <is>
          <t/>
        </is>
      </c>
      <c r="BS488" t="inlineStr">
        <is>
          <t/>
        </is>
      </c>
      <c r="BT488" t="inlineStr">
        <is>
          <t/>
        </is>
      </c>
      <c r="BU488" t="inlineStr">
        <is>
          <t/>
        </is>
      </c>
      <c r="BV488" t="inlineStr">
        <is>
          <t/>
        </is>
      </c>
      <c r="BW488" t="inlineStr">
        <is>
          <t/>
        </is>
      </c>
      <c r="BX488" s="2" t="inlineStr">
        <is>
          <t>skroplony wodór</t>
        </is>
      </c>
      <c r="BY488" s="2" t="inlineStr">
        <is>
          <t>3</t>
        </is>
      </c>
      <c r="BZ488" s="2" t="inlineStr">
        <is>
          <t/>
        </is>
      </c>
      <c r="CA488" t="inlineStr">
        <is>
          <t>wodór w postaci ciekłej</t>
        </is>
      </c>
      <c r="CB488" t="inlineStr">
        <is>
          <t/>
        </is>
      </c>
      <c r="CC488" t="inlineStr">
        <is>
          <t/>
        </is>
      </c>
      <c r="CD488" t="inlineStr">
        <is>
          <t/>
        </is>
      </c>
      <c r="CE488" t="inlineStr">
        <is>
          <t/>
        </is>
      </c>
      <c r="CF488" t="inlineStr">
        <is>
          <t/>
        </is>
      </c>
      <c r="CG488" t="inlineStr">
        <is>
          <t/>
        </is>
      </c>
      <c r="CH488" t="inlineStr">
        <is>
          <t/>
        </is>
      </c>
      <c r="CI488" t="inlineStr">
        <is>
          <t/>
        </is>
      </c>
      <c r="CJ488" t="inlineStr">
        <is>
          <t/>
        </is>
      </c>
      <c r="CK488" t="inlineStr">
        <is>
          <t/>
        </is>
      </c>
      <c r="CL488" t="inlineStr">
        <is>
          <t/>
        </is>
      </c>
      <c r="CM488" t="inlineStr">
        <is>
          <t/>
        </is>
      </c>
      <c r="CN488" s="2" t="inlineStr">
        <is>
          <t>utekočinjeni vodik</t>
        </is>
      </c>
      <c r="CO488" s="2" t="inlineStr">
        <is>
          <t>3</t>
        </is>
      </c>
      <c r="CP488" s="2" t="inlineStr">
        <is>
          <t/>
        </is>
      </c>
      <c r="CQ488" t="inlineStr">
        <is>
          <t>vodik, ki se na koncu proizvodnega postopka pretvori v tekoče agregatno stanje, kar omogoča enostavnejši transport in shranjevanje</t>
        </is>
      </c>
      <c r="CR488" s="2" t="inlineStr">
        <is>
          <t>kondenserad vätgas|
flytande väte</t>
        </is>
      </c>
      <c r="CS488" s="2" t="inlineStr">
        <is>
          <t>3|
3</t>
        </is>
      </c>
      <c r="CT488" s="2" t="inlineStr">
        <is>
          <t xml:space="preserve">|
</t>
        </is>
      </c>
      <c r="CU488" t="inlineStr">
        <is>
          <t/>
        </is>
      </c>
    </row>
    <row r="489">
      <c r="A489" s="1" t="str">
        <f>HYPERLINK("https://iate.europa.eu/entry/result/3619458/all", "3619458")</f>
        <v>3619458</v>
      </c>
      <c r="B489" t="inlineStr">
        <is>
          <t>ENVIRONMENT</t>
        </is>
      </c>
      <c r="C489" t="inlineStr">
        <is>
          <t>ENVIRONMENT|environmental policy|climate change policy|emission trading|EU Emissions Trading Scheme</t>
        </is>
      </c>
      <c r="D489" t="inlineStr">
        <is>
          <t/>
        </is>
      </c>
      <c r="E489" t="inlineStr">
        <is>
          <t/>
        </is>
      </c>
      <c r="F489" t="inlineStr">
        <is>
          <t/>
        </is>
      </c>
      <c r="G489" t="inlineStr">
        <is>
          <t/>
        </is>
      </c>
      <c r="H489" t="inlineStr">
        <is>
          <t/>
        </is>
      </c>
      <c r="I489" t="inlineStr">
        <is>
          <t/>
        </is>
      </c>
      <c r="J489" t="inlineStr">
        <is>
          <t/>
        </is>
      </c>
      <c r="K489" t="inlineStr">
        <is>
          <t/>
        </is>
      </c>
      <c r="L489" t="inlineStr">
        <is>
          <t/>
        </is>
      </c>
      <c r="M489" t="inlineStr">
        <is>
          <t/>
        </is>
      </c>
      <c r="N489" t="inlineStr">
        <is>
          <t/>
        </is>
      </c>
      <c r="O489" t="inlineStr">
        <is>
          <t/>
        </is>
      </c>
      <c r="P489" t="inlineStr">
        <is>
          <t/>
        </is>
      </c>
      <c r="Q489" t="inlineStr">
        <is>
          <t/>
        </is>
      </c>
      <c r="R489" t="inlineStr">
        <is>
          <t/>
        </is>
      </c>
      <c r="S489" t="inlineStr">
        <is>
          <t/>
        </is>
      </c>
      <c r="T489" t="inlineStr">
        <is>
          <t/>
        </is>
      </c>
      <c r="U489" t="inlineStr">
        <is>
          <t/>
        </is>
      </c>
      <c r="V489" t="inlineStr">
        <is>
          <t/>
        </is>
      </c>
      <c r="W489" t="inlineStr">
        <is>
          <t/>
        </is>
      </c>
      <c r="X489" s="2" t="inlineStr">
        <is>
          <t>CBAM demand</t>
        </is>
      </c>
      <c r="Y489" s="2" t="inlineStr">
        <is>
          <t>3</t>
        </is>
      </c>
      <c r="Z489" s="2" t="inlineStr">
        <is>
          <t/>
        </is>
      </c>
      <c r="AA489" t="inlineStr">
        <is>
          <t/>
        </is>
      </c>
      <c r="AB489" t="inlineStr">
        <is>
          <t/>
        </is>
      </c>
      <c r="AC489" t="inlineStr">
        <is>
          <t/>
        </is>
      </c>
      <c r="AD489" t="inlineStr">
        <is>
          <t/>
        </is>
      </c>
      <c r="AE489" t="inlineStr">
        <is>
          <t/>
        </is>
      </c>
      <c r="AF489" t="inlineStr">
        <is>
          <t/>
        </is>
      </c>
      <c r="AG489" t="inlineStr">
        <is>
          <t/>
        </is>
      </c>
      <c r="AH489" t="inlineStr">
        <is>
          <t/>
        </is>
      </c>
      <c r="AI489" t="inlineStr">
        <is>
          <t/>
        </is>
      </c>
      <c r="AJ489" t="inlineStr">
        <is>
          <t/>
        </is>
      </c>
      <c r="AK489" t="inlineStr">
        <is>
          <t/>
        </is>
      </c>
      <c r="AL489" t="inlineStr">
        <is>
          <t/>
        </is>
      </c>
      <c r="AM489" t="inlineStr">
        <is>
          <t/>
        </is>
      </c>
      <c r="AN489" t="inlineStr">
        <is>
          <t/>
        </is>
      </c>
      <c r="AO489" t="inlineStr">
        <is>
          <t/>
        </is>
      </c>
      <c r="AP489" t="inlineStr">
        <is>
          <t/>
        </is>
      </c>
      <c r="AQ489" t="inlineStr">
        <is>
          <t/>
        </is>
      </c>
      <c r="AR489" s="2" t="inlineStr">
        <is>
          <t>éileamh CBAM</t>
        </is>
      </c>
      <c r="AS489" s="2" t="inlineStr">
        <is>
          <t>3</t>
        </is>
      </c>
      <c r="AT489" s="2" t="inlineStr">
        <is>
          <t/>
        </is>
      </c>
      <c r="AU489" t="inlineStr">
        <is>
          <t/>
        </is>
      </c>
      <c r="AV489" t="inlineStr">
        <is>
          <t/>
        </is>
      </c>
      <c r="AW489" t="inlineStr">
        <is>
          <t/>
        </is>
      </c>
      <c r="AX489" t="inlineStr">
        <is>
          <t/>
        </is>
      </c>
      <c r="AY489" t="inlineStr">
        <is>
          <t/>
        </is>
      </c>
      <c r="AZ489" t="inlineStr">
        <is>
          <t/>
        </is>
      </c>
      <c r="BA489" t="inlineStr">
        <is>
          <t/>
        </is>
      </c>
      <c r="BB489" t="inlineStr">
        <is>
          <t/>
        </is>
      </c>
      <c r="BC489" t="inlineStr">
        <is>
          <t/>
        </is>
      </c>
      <c r="BD489" t="inlineStr">
        <is>
          <t/>
        </is>
      </c>
      <c r="BE489" t="inlineStr">
        <is>
          <t/>
        </is>
      </c>
      <c r="BF489" t="inlineStr">
        <is>
          <t/>
        </is>
      </c>
      <c r="BG489" t="inlineStr">
        <is>
          <t/>
        </is>
      </c>
      <c r="BH489" t="inlineStr">
        <is>
          <t/>
        </is>
      </c>
      <c r="BI489" t="inlineStr">
        <is>
          <t/>
        </is>
      </c>
      <c r="BJ489" t="inlineStr">
        <is>
          <t/>
        </is>
      </c>
      <c r="BK489" t="inlineStr">
        <is>
          <t/>
        </is>
      </c>
      <c r="BL489" t="inlineStr">
        <is>
          <t/>
        </is>
      </c>
      <c r="BM489" t="inlineStr">
        <is>
          <t/>
        </is>
      </c>
      <c r="BN489" t="inlineStr">
        <is>
          <t/>
        </is>
      </c>
      <c r="BO489" t="inlineStr">
        <is>
          <t/>
        </is>
      </c>
      <c r="BP489" t="inlineStr">
        <is>
          <t/>
        </is>
      </c>
      <c r="BQ489" t="inlineStr">
        <is>
          <t/>
        </is>
      </c>
      <c r="BR489" t="inlineStr">
        <is>
          <t/>
        </is>
      </c>
      <c r="BS489" t="inlineStr">
        <is>
          <t/>
        </is>
      </c>
      <c r="BT489" t="inlineStr">
        <is>
          <t/>
        </is>
      </c>
      <c r="BU489" t="inlineStr">
        <is>
          <t/>
        </is>
      </c>
      <c r="BV489" t="inlineStr">
        <is>
          <t/>
        </is>
      </c>
      <c r="BW489" t="inlineStr">
        <is>
          <t/>
        </is>
      </c>
      <c r="BX489" s="2" t="inlineStr">
        <is>
          <t>zapotrzebowanie CBAM</t>
        </is>
      </c>
      <c r="BY489" s="2" t="inlineStr">
        <is>
          <t>3</t>
        </is>
      </c>
      <c r="BZ489" s="2" t="inlineStr">
        <is>
          <t/>
        </is>
      </c>
      <c r="CA489" t="inlineStr">
        <is>
          <t/>
        </is>
      </c>
      <c r="CB489" s="2" t="inlineStr">
        <is>
          <t>procura MACF</t>
        </is>
      </c>
      <c r="CC489" s="2" t="inlineStr">
        <is>
          <t>3</t>
        </is>
      </c>
      <c r="CD489" s="2" t="inlineStr">
        <is>
          <t/>
        </is>
      </c>
      <c r="CE489" t="inlineStr">
        <is>
          <t>Cálculo de procura com base nos setores abrangidos pelo &lt;a href="https://iate.europa.eu/entry/result/3579087/pt" target="_blank"&gt;Mecanismo de Ajustamento Carbónico Fronteiriço&lt;/a&gt;.</t>
        </is>
      </c>
      <c r="CF489" t="inlineStr">
        <is>
          <t/>
        </is>
      </c>
      <c r="CG489" t="inlineStr">
        <is>
          <t/>
        </is>
      </c>
      <c r="CH489" t="inlineStr">
        <is>
          <t/>
        </is>
      </c>
      <c r="CI489" t="inlineStr">
        <is>
          <t/>
        </is>
      </c>
      <c r="CJ489" t="inlineStr">
        <is>
          <t/>
        </is>
      </c>
      <c r="CK489" t="inlineStr">
        <is>
          <t/>
        </is>
      </c>
      <c r="CL489" t="inlineStr">
        <is>
          <t/>
        </is>
      </c>
      <c r="CM489" t="inlineStr">
        <is>
          <t/>
        </is>
      </c>
      <c r="CN489" s="2" t="inlineStr">
        <is>
          <t>povpraševanje v CBAM</t>
        </is>
      </c>
      <c r="CO489" s="2" t="inlineStr">
        <is>
          <t>3</t>
        </is>
      </c>
      <c r="CP489" s="2" t="inlineStr">
        <is>
          <t/>
        </is>
      </c>
      <c r="CQ489" t="inlineStr">
        <is>
          <t/>
        </is>
      </c>
      <c r="CR489" t="inlineStr">
        <is>
          <t/>
        </is>
      </c>
      <c r="CS489" t="inlineStr">
        <is>
          <t/>
        </is>
      </c>
      <c r="CT489" t="inlineStr">
        <is>
          <t/>
        </is>
      </c>
      <c r="CU489" t="inlineStr">
        <is>
          <t/>
        </is>
      </c>
    </row>
    <row r="490">
      <c r="A490" s="1" t="str">
        <f>HYPERLINK("https://iate.europa.eu/entry/result/3619505/all", "3619505")</f>
        <v>3619505</v>
      </c>
      <c r="B490" t="inlineStr">
        <is>
          <t>ENVIRONMENT</t>
        </is>
      </c>
      <c r="C490" t="inlineStr">
        <is>
          <t>ENVIRONMENT|environmental policy|climate change policy|emission trading|EU Emissions Trading Scheme</t>
        </is>
      </c>
      <c r="D490" t="inlineStr">
        <is>
          <t/>
        </is>
      </c>
      <c r="E490" t="inlineStr">
        <is>
          <t/>
        </is>
      </c>
      <c r="F490" t="inlineStr">
        <is>
          <t/>
        </is>
      </c>
      <c r="G490" t="inlineStr">
        <is>
          <t/>
        </is>
      </c>
      <c r="H490" t="inlineStr">
        <is>
          <t/>
        </is>
      </c>
      <c r="I490" t="inlineStr">
        <is>
          <t/>
        </is>
      </c>
      <c r="J490" t="inlineStr">
        <is>
          <t/>
        </is>
      </c>
      <c r="K490" t="inlineStr">
        <is>
          <t/>
        </is>
      </c>
      <c r="L490" t="inlineStr">
        <is>
          <t/>
        </is>
      </c>
      <c r="M490" t="inlineStr">
        <is>
          <t/>
        </is>
      </c>
      <c r="N490" t="inlineStr">
        <is>
          <t/>
        </is>
      </c>
      <c r="O490" t="inlineStr">
        <is>
          <t/>
        </is>
      </c>
      <c r="P490" t="inlineStr">
        <is>
          <t/>
        </is>
      </c>
      <c r="Q490" t="inlineStr">
        <is>
          <t/>
        </is>
      </c>
      <c r="R490" t="inlineStr">
        <is>
          <t/>
        </is>
      </c>
      <c r="S490" t="inlineStr">
        <is>
          <t/>
        </is>
      </c>
      <c r="T490" t="inlineStr">
        <is>
          <t/>
        </is>
      </c>
      <c r="U490" t="inlineStr">
        <is>
          <t/>
        </is>
      </c>
      <c r="V490" t="inlineStr">
        <is>
          <t/>
        </is>
      </c>
      <c r="W490" t="inlineStr">
        <is>
          <t/>
        </is>
      </c>
      <c r="X490" s="2" t="inlineStr">
        <is>
          <t>to surrender certificates|
to surrender CBAM certificates</t>
        </is>
      </c>
      <c r="Y490" s="2" t="inlineStr">
        <is>
          <t>3|
3</t>
        </is>
      </c>
      <c r="Z490" s="2" t="inlineStr">
        <is>
          <t xml:space="preserve">|
</t>
        </is>
      </c>
      <c r="AA490" t="inlineStr">
        <is>
          <t>to offsett &lt;a href="https://iate.europa.eu/entry/result/3599761/en" target="_blank"&gt;CBAM certificates&lt;/a&gt; against the
declared &lt;a href="https://iate.europa.eu/entry/result/3599759/en" target="_blank"&gt;embedded emissions&lt;/a&gt; in imported goods</t>
        </is>
      </c>
      <c r="AB490" t="inlineStr">
        <is>
          <t/>
        </is>
      </c>
      <c r="AC490" t="inlineStr">
        <is>
          <t/>
        </is>
      </c>
      <c r="AD490" t="inlineStr">
        <is>
          <t/>
        </is>
      </c>
      <c r="AE490" t="inlineStr">
        <is>
          <t/>
        </is>
      </c>
      <c r="AF490" t="inlineStr">
        <is>
          <t/>
        </is>
      </c>
      <c r="AG490" t="inlineStr">
        <is>
          <t/>
        </is>
      </c>
      <c r="AH490" t="inlineStr">
        <is>
          <t/>
        </is>
      </c>
      <c r="AI490" t="inlineStr">
        <is>
          <t/>
        </is>
      </c>
      <c r="AJ490" s="2" t="inlineStr">
        <is>
          <t>palauttaa CBAM-todistukset|
palauttaa todistukset</t>
        </is>
      </c>
      <c r="AK490" s="2" t="inlineStr">
        <is>
          <t>3|
3</t>
        </is>
      </c>
      <c r="AL490" s="2" t="inlineStr">
        <is>
          <t xml:space="preserve">|
</t>
        </is>
      </c>
      <c r="AM490" t="inlineStr">
        <is>
          <t>kompensoida tuontitavaroiden ilmoitetut &lt;a href="https://iate.europa.eu/entry/result/3599759/fi" target="_blank"&gt;sitoutuneet päästöt&lt;/a&gt; &lt;a href="https://iate.europa.eu/entry/result/3599761/fi" target="_blank"&gt;CBAM-todistuksilla&lt;/a&gt;</t>
        </is>
      </c>
      <c r="AN490" t="inlineStr">
        <is>
          <t/>
        </is>
      </c>
      <c r="AO490" t="inlineStr">
        <is>
          <t/>
        </is>
      </c>
      <c r="AP490" t="inlineStr">
        <is>
          <t/>
        </is>
      </c>
      <c r="AQ490" t="inlineStr">
        <is>
          <t/>
        </is>
      </c>
      <c r="AR490" s="2" t="inlineStr">
        <is>
          <t>tabhairt suas deimhnithe SCCT</t>
        </is>
      </c>
      <c r="AS490" s="2" t="inlineStr">
        <is>
          <t>3</t>
        </is>
      </c>
      <c r="AT490" s="2" t="inlineStr">
        <is>
          <t/>
        </is>
      </c>
      <c r="AU490" t="inlineStr">
        <is>
          <t/>
        </is>
      </c>
      <c r="AV490" t="inlineStr">
        <is>
          <t/>
        </is>
      </c>
      <c r="AW490" t="inlineStr">
        <is>
          <t/>
        </is>
      </c>
      <c r="AX490" t="inlineStr">
        <is>
          <t/>
        </is>
      </c>
      <c r="AY490" t="inlineStr">
        <is>
          <t/>
        </is>
      </c>
      <c r="AZ490" t="inlineStr">
        <is>
          <t/>
        </is>
      </c>
      <c r="BA490" t="inlineStr">
        <is>
          <t/>
        </is>
      </c>
      <c r="BB490" t="inlineStr">
        <is>
          <t/>
        </is>
      </c>
      <c r="BC490" t="inlineStr">
        <is>
          <t/>
        </is>
      </c>
      <c r="BD490" t="inlineStr">
        <is>
          <t/>
        </is>
      </c>
      <c r="BE490" t="inlineStr">
        <is>
          <t/>
        </is>
      </c>
      <c r="BF490" t="inlineStr">
        <is>
          <t/>
        </is>
      </c>
      <c r="BG490" t="inlineStr">
        <is>
          <t/>
        </is>
      </c>
      <c r="BH490" s="2" t="inlineStr">
        <is>
          <t>atsisakyti PADKM sertifikatų</t>
        </is>
      </c>
      <c r="BI490" s="2" t="inlineStr">
        <is>
          <t>3</t>
        </is>
      </c>
      <c r="BJ490" s="2" t="inlineStr">
        <is>
          <t/>
        </is>
      </c>
      <c r="BK490" t="inlineStr">
        <is>
          <t/>
        </is>
      </c>
      <c r="BL490" t="inlineStr">
        <is>
          <t/>
        </is>
      </c>
      <c r="BM490" t="inlineStr">
        <is>
          <t/>
        </is>
      </c>
      <c r="BN490" t="inlineStr">
        <is>
          <t/>
        </is>
      </c>
      <c r="BO490" t="inlineStr">
        <is>
          <t/>
        </is>
      </c>
      <c r="BP490" t="inlineStr">
        <is>
          <t/>
        </is>
      </c>
      <c r="BQ490" t="inlineStr">
        <is>
          <t/>
        </is>
      </c>
      <c r="BR490" t="inlineStr">
        <is>
          <t/>
        </is>
      </c>
      <c r="BS490" t="inlineStr">
        <is>
          <t/>
        </is>
      </c>
      <c r="BT490" t="inlineStr">
        <is>
          <t/>
        </is>
      </c>
      <c r="BU490" t="inlineStr">
        <is>
          <t/>
        </is>
      </c>
      <c r="BV490" t="inlineStr">
        <is>
          <t/>
        </is>
      </c>
      <c r="BW490" t="inlineStr">
        <is>
          <t/>
        </is>
      </c>
      <c r="BX490" s="2" t="inlineStr">
        <is>
          <t>przekazywać certyfikaty CBAM do umorzenia|
umarzać certyfikaty CBAM|
przekazywać certyfikaty do umorzenia</t>
        </is>
      </c>
      <c r="BY490" s="2" t="inlineStr">
        <is>
          <t>3|
3|
3</t>
        </is>
      </c>
      <c r="BZ490" s="2" t="inlineStr">
        <is>
          <t xml:space="preserve">|
|
</t>
        </is>
      </c>
      <c r="CA490" t="inlineStr">
        <is>
          <t/>
        </is>
      </c>
      <c r="CB490" s="2" t="inlineStr">
        <is>
          <t>restituir certificados</t>
        </is>
      </c>
      <c r="CC490" s="2" t="inlineStr">
        <is>
          <t>3</t>
        </is>
      </c>
      <c r="CD490" s="2" t="inlineStr">
        <is>
          <t/>
        </is>
      </c>
      <c r="CE490" t="inlineStr">
        <is>
          <t>Compensar as &lt;a href="https://iate.europa.eu/entry/result/3599759/pt" target="_blank"&gt;emissões incorporadas&lt;/a&gt; de mercadorias importadas com &lt;a href="https://iate.europa.eu/entry/result/3599761/pt" target="_blank"&gt;certificados MACF&lt;/a&gt; correspondentesao valor de emissões incorporadas dessas mercadorias.</t>
        </is>
      </c>
      <c r="CF490" t="inlineStr">
        <is>
          <t/>
        </is>
      </c>
      <c r="CG490" t="inlineStr">
        <is>
          <t/>
        </is>
      </c>
      <c r="CH490" t="inlineStr">
        <is>
          <t/>
        </is>
      </c>
      <c r="CI490" t="inlineStr">
        <is>
          <t/>
        </is>
      </c>
      <c r="CJ490" t="inlineStr">
        <is>
          <t/>
        </is>
      </c>
      <c r="CK490" t="inlineStr">
        <is>
          <t/>
        </is>
      </c>
      <c r="CL490" t="inlineStr">
        <is>
          <t/>
        </is>
      </c>
      <c r="CM490" t="inlineStr">
        <is>
          <t/>
        </is>
      </c>
      <c r="CN490" s="2" t="inlineStr">
        <is>
          <t>predati kupone CBAM|
predati kupone</t>
        </is>
      </c>
      <c r="CO490" s="2" t="inlineStr">
        <is>
          <t>3|
3</t>
        </is>
      </c>
      <c r="CP490" s="2" t="inlineStr">
        <is>
          <t xml:space="preserve">|
</t>
        </is>
      </c>
      <c r="CQ490" t="inlineStr">
        <is>
          <t>pobotanje kuponov CBAM z deklariranimi emisijami, vgrajenimi v uvoženem blagu</t>
        </is>
      </c>
      <c r="CR490" t="inlineStr">
        <is>
          <t/>
        </is>
      </c>
      <c r="CS490" t="inlineStr">
        <is>
          <t/>
        </is>
      </c>
      <c r="CT490" t="inlineStr">
        <is>
          <t/>
        </is>
      </c>
      <c r="CU490" t="inlineStr">
        <is>
          <t/>
        </is>
      </c>
    </row>
    <row r="491">
      <c r="A491" s="1" t="str">
        <f>HYPERLINK("https://iate.europa.eu/entry/result/3599772/all", "3599772")</f>
        <v>3599772</v>
      </c>
      <c r="B491" t="inlineStr">
        <is>
          <t>ENVIRONMENT</t>
        </is>
      </c>
      <c r="C491" t="inlineStr">
        <is>
          <t>ENVIRONMENT|environmental policy|climate change policy|emission trading|EU Emissions Trading Scheme</t>
        </is>
      </c>
      <c r="D491" t="inlineStr">
        <is>
          <t/>
        </is>
      </c>
      <c r="E491" t="inlineStr">
        <is>
          <t/>
        </is>
      </c>
      <c r="F491" t="inlineStr">
        <is>
          <t/>
        </is>
      </c>
      <c r="G491" t="inlineStr">
        <is>
          <t/>
        </is>
      </c>
      <c r="H491" t="inlineStr">
        <is>
          <t/>
        </is>
      </c>
      <c r="I491" t="inlineStr">
        <is>
          <t/>
        </is>
      </c>
      <c r="J491" t="inlineStr">
        <is>
          <t/>
        </is>
      </c>
      <c r="K491" t="inlineStr">
        <is>
          <t/>
        </is>
      </c>
      <c r="L491" t="inlineStr">
        <is>
          <t/>
        </is>
      </c>
      <c r="M491" t="inlineStr">
        <is>
          <t/>
        </is>
      </c>
      <c r="N491" t="inlineStr">
        <is>
          <t/>
        </is>
      </c>
      <c r="O491" t="inlineStr">
        <is>
          <t/>
        </is>
      </c>
      <c r="P491" t="inlineStr">
        <is>
          <t/>
        </is>
      </c>
      <c r="Q491" t="inlineStr">
        <is>
          <t/>
        </is>
      </c>
      <c r="R491" t="inlineStr">
        <is>
          <t/>
        </is>
      </c>
      <c r="S491" t="inlineStr">
        <is>
          <t/>
        </is>
      </c>
      <c r="T491" t="inlineStr">
        <is>
          <t/>
        </is>
      </c>
      <c r="U491" t="inlineStr">
        <is>
          <t/>
        </is>
      </c>
      <c r="V491" t="inlineStr">
        <is>
          <t/>
        </is>
      </c>
      <c r="W491" t="inlineStr">
        <is>
          <t/>
        </is>
      </c>
      <c r="X491" s="2" t="inlineStr">
        <is>
          <t>CBAM price</t>
        </is>
      </c>
      <c r="Y491" s="2" t="inlineStr">
        <is>
          <t>3</t>
        </is>
      </c>
      <c r="Z491" s="2" t="inlineStr">
        <is>
          <t/>
        </is>
      </c>
      <c r="AA491" t="inlineStr">
        <is>
          <t>price of a &lt;a href="https://iate.europa.eu/entry/result/3599761/en" target="_blank"&gt;&lt;i&gt;CBAM certificate&lt;/i&gt;&lt;/a&gt;</t>
        </is>
      </c>
      <c r="AB491" t="inlineStr">
        <is>
          <t/>
        </is>
      </c>
      <c r="AC491" t="inlineStr">
        <is>
          <t/>
        </is>
      </c>
      <c r="AD491" t="inlineStr">
        <is>
          <t/>
        </is>
      </c>
      <c r="AE491" t="inlineStr">
        <is>
          <t/>
        </is>
      </c>
      <c r="AF491" s="2" t="inlineStr">
        <is>
          <t>CBAM tunnuskood</t>
        </is>
      </c>
      <c r="AG491" s="2" t="inlineStr">
        <is>
          <t>2</t>
        </is>
      </c>
      <c r="AH491" s="2" t="inlineStr">
        <is>
          <t/>
        </is>
      </c>
      <c r="AI491" t="inlineStr">
        <is>
          <t/>
        </is>
      </c>
      <c r="AJ491" s="2" t="inlineStr">
        <is>
          <t>CBAM-hinta</t>
        </is>
      </c>
      <c r="AK491" s="2" t="inlineStr">
        <is>
          <t>3</t>
        </is>
      </c>
      <c r="AL491" s="2" t="inlineStr">
        <is>
          <t/>
        </is>
      </c>
      <c r="AM491" t="inlineStr">
        <is>
          <t>&lt;a href="https://iate.europa.eu/entry/result/3599761/fi" target="_blank"&gt;CBAM-todistuksen&lt;/a&gt; hinta</t>
        </is>
      </c>
      <c r="AN491" t="inlineStr">
        <is>
          <t/>
        </is>
      </c>
      <c r="AO491" t="inlineStr">
        <is>
          <t/>
        </is>
      </c>
      <c r="AP491" t="inlineStr">
        <is>
          <t/>
        </is>
      </c>
      <c r="AQ491" t="inlineStr">
        <is>
          <t/>
        </is>
      </c>
      <c r="AR491" s="2" t="inlineStr">
        <is>
          <t>praghas SCCT</t>
        </is>
      </c>
      <c r="AS491" s="2" t="inlineStr">
        <is>
          <t>3</t>
        </is>
      </c>
      <c r="AT491" s="2" t="inlineStr">
        <is>
          <t/>
        </is>
      </c>
      <c r="AU491" t="inlineStr">
        <is>
          <t/>
        </is>
      </c>
      <c r="AV491" t="inlineStr">
        <is>
          <t/>
        </is>
      </c>
      <c r="AW491" t="inlineStr">
        <is>
          <t/>
        </is>
      </c>
      <c r="AX491" t="inlineStr">
        <is>
          <t/>
        </is>
      </c>
      <c r="AY491" t="inlineStr">
        <is>
          <t/>
        </is>
      </c>
      <c r="AZ491" t="inlineStr">
        <is>
          <t/>
        </is>
      </c>
      <c r="BA491" t="inlineStr">
        <is>
          <t/>
        </is>
      </c>
      <c r="BB491" t="inlineStr">
        <is>
          <t/>
        </is>
      </c>
      <c r="BC491" t="inlineStr">
        <is>
          <t/>
        </is>
      </c>
      <c r="BD491" t="inlineStr">
        <is>
          <t/>
        </is>
      </c>
      <c r="BE491" t="inlineStr">
        <is>
          <t/>
        </is>
      </c>
      <c r="BF491" t="inlineStr">
        <is>
          <t/>
        </is>
      </c>
      <c r="BG491" t="inlineStr">
        <is>
          <t/>
        </is>
      </c>
      <c r="BH491" t="inlineStr">
        <is>
          <t/>
        </is>
      </c>
      <c r="BI491" t="inlineStr">
        <is>
          <t/>
        </is>
      </c>
      <c r="BJ491" t="inlineStr">
        <is>
          <t/>
        </is>
      </c>
      <c r="BK491" t="inlineStr">
        <is>
          <t/>
        </is>
      </c>
      <c r="BL491" t="inlineStr">
        <is>
          <t/>
        </is>
      </c>
      <c r="BM491" t="inlineStr">
        <is>
          <t/>
        </is>
      </c>
      <c r="BN491" t="inlineStr">
        <is>
          <t/>
        </is>
      </c>
      <c r="BO491" t="inlineStr">
        <is>
          <t/>
        </is>
      </c>
      <c r="BP491" t="inlineStr">
        <is>
          <t/>
        </is>
      </c>
      <c r="BQ491" t="inlineStr">
        <is>
          <t/>
        </is>
      </c>
      <c r="BR491" t="inlineStr">
        <is>
          <t/>
        </is>
      </c>
      <c r="BS491" t="inlineStr">
        <is>
          <t/>
        </is>
      </c>
      <c r="BT491" t="inlineStr">
        <is>
          <t/>
        </is>
      </c>
      <c r="BU491" t="inlineStr">
        <is>
          <t/>
        </is>
      </c>
      <c r="BV491" t="inlineStr">
        <is>
          <t/>
        </is>
      </c>
      <c r="BW491" t="inlineStr">
        <is>
          <t/>
        </is>
      </c>
      <c r="BX491" s="2" t="inlineStr">
        <is>
          <t>cena CBAM</t>
        </is>
      </c>
      <c r="BY491" s="2" t="inlineStr">
        <is>
          <t>3</t>
        </is>
      </c>
      <c r="BZ491" s="2" t="inlineStr">
        <is>
          <t/>
        </is>
      </c>
      <c r="CA491" t="inlineStr">
        <is>
          <t>cena &lt;a href="https://iate.europa.eu/entry/result/3599761/pl" target="_blank"&gt;certyfikatu CBAM&lt;/a&gt;</t>
        </is>
      </c>
      <c r="CB491" s="2" t="inlineStr">
        <is>
          <t>preço dos certificados MACF</t>
        </is>
      </c>
      <c r="CC491" s="2" t="inlineStr">
        <is>
          <t>3</t>
        </is>
      </c>
      <c r="CD491" s="2" t="inlineStr">
        <is>
          <t/>
        </is>
      </c>
      <c r="CE491" t="inlineStr">
        <is>
          <t>Valor de um certificado MACF.</t>
        </is>
      </c>
      <c r="CF491" t="inlineStr">
        <is>
          <t/>
        </is>
      </c>
      <c r="CG491" t="inlineStr">
        <is>
          <t/>
        </is>
      </c>
      <c r="CH491" t="inlineStr">
        <is>
          <t/>
        </is>
      </c>
      <c r="CI491" t="inlineStr">
        <is>
          <t/>
        </is>
      </c>
      <c r="CJ491" t="inlineStr">
        <is>
          <t/>
        </is>
      </c>
      <c r="CK491" t="inlineStr">
        <is>
          <t/>
        </is>
      </c>
      <c r="CL491" t="inlineStr">
        <is>
          <t/>
        </is>
      </c>
      <c r="CM491" t="inlineStr">
        <is>
          <t/>
        </is>
      </c>
      <c r="CN491" s="2" t="inlineStr">
        <is>
          <t>cena CBAM</t>
        </is>
      </c>
      <c r="CO491" s="2" t="inlineStr">
        <is>
          <t>3</t>
        </is>
      </c>
      <c r="CP491" s="2" t="inlineStr">
        <is>
          <t/>
        </is>
      </c>
      <c r="CQ491" t="inlineStr">
        <is>
          <t>cena &lt;a href="https://iate.europa.eu/entry/result/3599761/sl" target="_blank"&gt;potrdila CBAM&lt;/a&gt;</t>
        </is>
      </c>
      <c r="CR491" s="2" t="inlineStr">
        <is>
          <t>CBAM-pris</t>
        </is>
      </c>
      <c r="CS491" s="2" t="inlineStr">
        <is>
          <t>3</t>
        </is>
      </c>
      <c r="CT491" s="2" t="inlineStr">
        <is>
          <t/>
        </is>
      </c>
      <c r="CU491" t="inlineStr">
        <is>
          <t>priset för ett CBAM-certifikat</t>
        </is>
      </c>
    </row>
    <row r="492">
      <c r="A492" s="1" t="str">
        <f>HYPERLINK("https://iate.europa.eu/entry/result/3514945/all", "3514945")</f>
        <v>3514945</v>
      </c>
      <c r="B492" t="inlineStr">
        <is>
          <t>ENVIRONMENT</t>
        </is>
      </c>
      <c r="C492" t="inlineStr">
        <is>
          <t>ENVIRONMENT|environmental policy|climate change policy|emission trading|EU Emissions Trading Scheme</t>
        </is>
      </c>
      <c r="D492" s="2" t="inlineStr">
        <is>
          <t>цена на обратно изкупуване</t>
        </is>
      </c>
      <c r="E492" s="2" t="inlineStr">
        <is>
          <t>2</t>
        </is>
      </c>
      <c r="F492" s="2" t="inlineStr">
        <is>
          <t/>
        </is>
      </c>
      <c r="G492" t="inlineStr">
        <is>
          <t/>
        </is>
      </c>
      <c r="H492" t="inlineStr">
        <is>
          <t/>
        </is>
      </c>
      <c r="I492" t="inlineStr">
        <is>
          <t/>
        </is>
      </c>
      <c r="J492" t="inlineStr">
        <is>
          <t/>
        </is>
      </c>
      <c r="K492" t="inlineStr">
        <is>
          <t/>
        </is>
      </c>
      <c r="L492" t="inlineStr">
        <is>
          <t/>
        </is>
      </c>
      <c r="M492" t="inlineStr">
        <is>
          <t/>
        </is>
      </c>
      <c r="N492" t="inlineStr">
        <is>
          <t/>
        </is>
      </c>
      <c r="O492" t="inlineStr">
        <is>
          <t/>
        </is>
      </c>
      <c r="P492" s="2" t="inlineStr">
        <is>
          <t>Rückkaufpreis</t>
        </is>
      </c>
      <c r="Q492" s="2" t="inlineStr">
        <is>
          <t>2</t>
        </is>
      </c>
      <c r="R492" s="2" t="inlineStr">
        <is>
          <t/>
        </is>
      </c>
      <c r="S492" t="inlineStr">
        <is>
          <t/>
        </is>
      </c>
      <c r="T492" t="inlineStr">
        <is>
          <t/>
        </is>
      </c>
      <c r="U492" t="inlineStr">
        <is>
          <t/>
        </is>
      </c>
      <c r="V492" t="inlineStr">
        <is>
          <t/>
        </is>
      </c>
      <c r="W492" t="inlineStr">
        <is>
          <t/>
        </is>
      </c>
      <c r="X492" s="2" t="inlineStr">
        <is>
          <t>re-purchase price</t>
        </is>
      </c>
      <c r="Y492" s="2" t="inlineStr">
        <is>
          <t>3</t>
        </is>
      </c>
      <c r="Z492" s="2" t="inlineStr">
        <is>
          <t/>
        </is>
      </c>
      <c r="AA492" t="inlineStr">
        <is>
          <t>price at which each &lt;a href="https://iate.europa.eu/entry/result/3599761/en" target="_blank"&gt;&lt;i&gt;CBAM certificate&lt;/i&gt;&lt;/a&gt; is re-purchased</t>
        </is>
      </c>
      <c r="AB492" t="inlineStr">
        <is>
          <t/>
        </is>
      </c>
      <c r="AC492" t="inlineStr">
        <is>
          <t/>
        </is>
      </c>
      <c r="AD492" t="inlineStr">
        <is>
          <t/>
        </is>
      </c>
      <c r="AE492" t="inlineStr">
        <is>
          <t/>
        </is>
      </c>
      <c r="AF492" t="inlineStr">
        <is>
          <t/>
        </is>
      </c>
      <c r="AG492" t="inlineStr">
        <is>
          <t/>
        </is>
      </c>
      <c r="AH492" t="inlineStr">
        <is>
          <t/>
        </is>
      </c>
      <c r="AI492" t="inlineStr">
        <is>
          <t/>
        </is>
      </c>
      <c r="AJ492" s="2" t="inlineStr">
        <is>
          <t>takaisinostohinta</t>
        </is>
      </c>
      <c r="AK492" s="2" t="inlineStr">
        <is>
          <t>3</t>
        </is>
      </c>
      <c r="AL492" s="2" t="inlineStr">
        <is>
          <t/>
        </is>
      </c>
      <c r="AM492" t="inlineStr">
        <is>
          <t/>
        </is>
      </c>
      <c r="AN492" s="2" t="inlineStr">
        <is>
          <t>prix de rachat</t>
        </is>
      </c>
      <c r="AO492" s="2" t="inlineStr">
        <is>
          <t>2</t>
        </is>
      </c>
      <c r="AP492" s="2" t="inlineStr">
        <is>
          <t/>
        </is>
      </c>
      <c r="AQ492" t="inlineStr">
        <is>
          <t/>
        </is>
      </c>
      <c r="AR492" s="2" t="inlineStr">
        <is>
          <t>praghas athcheannaigh</t>
        </is>
      </c>
      <c r="AS492" s="2" t="inlineStr">
        <is>
          <t>3</t>
        </is>
      </c>
      <c r="AT492" s="2" t="inlineStr">
        <is>
          <t/>
        </is>
      </c>
      <c r="AU492" t="inlineStr">
        <is>
          <t/>
        </is>
      </c>
      <c r="AV492" t="inlineStr">
        <is>
          <t/>
        </is>
      </c>
      <c r="AW492" t="inlineStr">
        <is>
          <t/>
        </is>
      </c>
      <c r="AX492" t="inlineStr">
        <is>
          <t/>
        </is>
      </c>
      <c r="AY492" t="inlineStr">
        <is>
          <t/>
        </is>
      </c>
      <c r="AZ492" t="inlineStr">
        <is>
          <t/>
        </is>
      </c>
      <c r="BA492" t="inlineStr">
        <is>
          <t/>
        </is>
      </c>
      <c r="BB492" t="inlineStr">
        <is>
          <t/>
        </is>
      </c>
      <c r="BC492" t="inlineStr">
        <is>
          <t/>
        </is>
      </c>
      <c r="BD492" t="inlineStr">
        <is>
          <t/>
        </is>
      </c>
      <c r="BE492" t="inlineStr">
        <is>
          <t/>
        </is>
      </c>
      <c r="BF492" t="inlineStr">
        <is>
          <t/>
        </is>
      </c>
      <c r="BG492" t="inlineStr">
        <is>
          <t/>
        </is>
      </c>
      <c r="BH492" t="inlineStr">
        <is>
          <t/>
        </is>
      </c>
      <c r="BI492" t="inlineStr">
        <is>
          <t/>
        </is>
      </c>
      <c r="BJ492" t="inlineStr">
        <is>
          <t/>
        </is>
      </c>
      <c r="BK492" t="inlineStr">
        <is>
          <t/>
        </is>
      </c>
      <c r="BL492" t="inlineStr">
        <is>
          <t/>
        </is>
      </c>
      <c r="BM492" t="inlineStr">
        <is>
          <t/>
        </is>
      </c>
      <c r="BN492" t="inlineStr">
        <is>
          <t/>
        </is>
      </c>
      <c r="BO492" t="inlineStr">
        <is>
          <t/>
        </is>
      </c>
      <c r="BP492" t="inlineStr">
        <is>
          <t/>
        </is>
      </c>
      <c r="BQ492" t="inlineStr">
        <is>
          <t/>
        </is>
      </c>
      <c r="BR492" t="inlineStr">
        <is>
          <t/>
        </is>
      </c>
      <c r="BS492" t="inlineStr">
        <is>
          <t/>
        </is>
      </c>
      <c r="BT492" t="inlineStr">
        <is>
          <t/>
        </is>
      </c>
      <c r="BU492" t="inlineStr">
        <is>
          <t/>
        </is>
      </c>
      <c r="BV492" t="inlineStr">
        <is>
          <t/>
        </is>
      </c>
      <c r="BW492" t="inlineStr">
        <is>
          <t/>
        </is>
      </c>
      <c r="BX492" s="2" t="inlineStr">
        <is>
          <t>cena odkupu</t>
        </is>
      </c>
      <c r="BY492" s="2" t="inlineStr">
        <is>
          <t>3</t>
        </is>
      </c>
      <c r="BZ492" s="2" t="inlineStr">
        <is>
          <t/>
        </is>
      </c>
      <c r="CA492" t="inlineStr">
        <is>
          <t/>
        </is>
      </c>
      <c r="CB492" s="2" t="inlineStr">
        <is>
          <t>preço de recompra</t>
        </is>
      </c>
      <c r="CC492" s="2" t="inlineStr">
        <is>
          <t>3</t>
        </is>
      </c>
      <c r="CD492" s="2" t="inlineStr">
        <is>
          <t/>
        </is>
      </c>
      <c r="CE492" t="inlineStr">
        <is>
          <t>Preço pago pelo declarante autorizado por um certificado no momento da sua recompra.</t>
        </is>
      </c>
      <c r="CF492" t="inlineStr">
        <is>
          <t/>
        </is>
      </c>
      <c r="CG492" t="inlineStr">
        <is>
          <t/>
        </is>
      </c>
      <c r="CH492" t="inlineStr">
        <is>
          <t/>
        </is>
      </c>
      <c r="CI492" t="inlineStr">
        <is>
          <t/>
        </is>
      </c>
      <c r="CJ492" t="inlineStr">
        <is>
          <t/>
        </is>
      </c>
      <c r="CK492" t="inlineStr">
        <is>
          <t/>
        </is>
      </c>
      <c r="CL492" t="inlineStr">
        <is>
          <t/>
        </is>
      </c>
      <c r="CM492" t="inlineStr">
        <is>
          <t/>
        </is>
      </c>
      <c r="CN492" s="2" t="inlineStr">
        <is>
          <t>cena pri ponovnem odkupu</t>
        </is>
      </c>
      <c r="CO492" s="2" t="inlineStr">
        <is>
          <t>3</t>
        </is>
      </c>
      <c r="CP492" s="2" t="inlineStr">
        <is>
          <t/>
        </is>
      </c>
      <c r="CQ492" t="inlineStr">
        <is>
          <t>cena, po katerem se &lt;a href="https://iate.europa.eu/entry/result/3599761/sl" target="_blank"&gt;potrdilo CBAM&lt;/a&gt; odkupi</t>
        </is>
      </c>
      <c r="CR492" s="2" t="inlineStr">
        <is>
          <t>återköpspris</t>
        </is>
      </c>
      <c r="CS492" s="2" t="inlineStr">
        <is>
          <t>3</t>
        </is>
      </c>
      <c r="CT492" s="2" t="inlineStr">
        <is>
          <t/>
        </is>
      </c>
      <c r="CU492" t="inlineStr">
        <is>
          <t>det pris till vilket ett CBAM-certifikat återköps</t>
        </is>
      </c>
    </row>
    <row r="493">
      <c r="A493" s="1" t="str">
        <f>HYPERLINK("https://iate.europa.eu/entry/result/3528256/all", "3528256")</f>
        <v>3528256</v>
      </c>
      <c r="B493" t="inlineStr">
        <is>
          <t>PRODUCTION, TECHNOLOGY AND RESEARCH;TRANSPORT</t>
        </is>
      </c>
      <c r="C493" t="inlineStr">
        <is>
          <t>PRODUCTION, TECHNOLOGY AND RESEARCH|research and intellectual property|research;TRANSPORT|maritime and inland waterway transport</t>
        </is>
      </c>
      <c r="D493" t="inlineStr">
        <is>
          <t/>
        </is>
      </c>
      <c r="E493" t="inlineStr">
        <is>
          <t/>
        </is>
      </c>
      <c r="F493" t="inlineStr">
        <is>
          <t/>
        </is>
      </c>
      <c r="G493" t="inlineStr">
        <is>
          <t/>
        </is>
      </c>
      <c r="H493" t="inlineStr">
        <is>
          <t/>
        </is>
      </c>
      <c r="I493" t="inlineStr">
        <is>
          <t/>
        </is>
      </c>
      <c r="J493" t="inlineStr">
        <is>
          <t/>
        </is>
      </c>
      <c r="K493" t="inlineStr">
        <is>
          <t/>
        </is>
      </c>
      <c r="L493" t="inlineStr">
        <is>
          <t/>
        </is>
      </c>
      <c r="M493" t="inlineStr">
        <is>
          <t/>
        </is>
      </c>
      <c r="N493" t="inlineStr">
        <is>
          <t/>
        </is>
      </c>
      <c r="O493" t="inlineStr">
        <is>
          <t/>
        </is>
      </c>
      <c r="P493" t="inlineStr">
        <is>
          <t/>
        </is>
      </c>
      <c r="Q493" t="inlineStr">
        <is>
          <t/>
        </is>
      </c>
      <c r="R493" t="inlineStr">
        <is>
          <t/>
        </is>
      </c>
      <c r="S493" t="inlineStr">
        <is>
          <t/>
        </is>
      </c>
      <c r="T493" t="inlineStr">
        <is>
          <t/>
        </is>
      </c>
      <c r="U493" t="inlineStr">
        <is>
          <t/>
        </is>
      </c>
      <c r="V493" t="inlineStr">
        <is>
          <t/>
        </is>
      </c>
      <c r="W493" t="inlineStr">
        <is>
          <t/>
        </is>
      </c>
      <c r="X493" s="2" t="inlineStr">
        <is>
          <t>Waterborne|
Waterborne Technology Platform|
Waterborne TP</t>
        </is>
      </c>
      <c r="Y493" s="2" t="inlineStr">
        <is>
          <t>3|
3|
3</t>
        </is>
      </c>
      <c r="Z493" s="2" t="inlineStr">
        <is>
          <t xml:space="preserve">|
|
</t>
        </is>
      </c>
      <c r="AA493" t="inlineStr">
        <is>
          <t>European transport Technology Platform acting as a forum for dialogue bringing together all stakeholders from the waterborne sector (sea &amp;amp; inland) with the aim of promoting more effective waterborne transport research in Europe</t>
        </is>
      </c>
      <c r="AB493" s="2" t="inlineStr">
        <is>
          <t>Waterborne TP|
plataforma tecnológica Waterborne</t>
        </is>
      </c>
      <c r="AC493" s="2" t="inlineStr">
        <is>
          <t>3|
3</t>
        </is>
      </c>
      <c r="AD493" s="2" t="inlineStr">
        <is>
          <t xml:space="preserve">|
</t>
        </is>
      </c>
      <c r="AE493" t="inlineStr">
        <is>
          <t>Plataforma tecnológica europea cuyo objetivo es aunar esfuerzos entre todos los agentes del sector marítimo europeo, 
de manera que esta industria pueda continuar siendo líder en transporte 
marítimo, en la producción de barcos eficientes y seguros, en 
equipamientos y sistemas, en el diseño de infraestructuras y logísticas 
para puertos y vías fluviales, en el desarrollo de tecnologías &lt;i&gt;offshore &lt;/i&gt;y
 para embarcaciones deportivas.</t>
        </is>
      </c>
      <c r="AF493" s="2" t="inlineStr">
        <is>
          <t>tehnoloogiaplatvorm WATERBORNE</t>
        </is>
      </c>
      <c r="AG493" s="2" t="inlineStr">
        <is>
          <t>3</t>
        </is>
      </c>
      <c r="AH493" s="2" t="inlineStr">
        <is>
          <t/>
        </is>
      </c>
      <c r="AI493" t="inlineStr">
        <is>
          <t>veeteede sidusrühmade algatus veetransporti käsitleva teadus- ja arendustegevuse edendamiseks Euroopas</t>
        </is>
      </c>
      <c r="AJ493" t="inlineStr">
        <is>
          <t/>
        </is>
      </c>
      <c r="AK493" t="inlineStr">
        <is>
          <t/>
        </is>
      </c>
      <c r="AL493" t="inlineStr">
        <is>
          <t/>
        </is>
      </c>
      <c r="AM493" t="inlineStr">
        <is>
          <t/>
        </is>
      </c>
      <c r="AN493" t="inlineStr">
        <is>
          <t/>
        </is>
      </c>
      <c r="AO493" t="inlineStr">
        <is>
          <t/>
        </is>
      </c>
      <c r="AP493" t="inlineStr">
        <is>
          <t/>
        </is>
      </c>
      <c r="AQ493" t="inlineStr">
        <is>
          <t/>
        </is>
      </c>
      <c r="AR493" s="2" t="inlineStr">
        <is>
          <t>Ardán Teicneolaíochta Uisce-Iompair</t>
        </is>
      </c>
      <c r="AS493" s="2" t="inlineStr">
        <is>
          <t>3</t>
        </is>
      </c>
      <c r="AT493" s="2" t="inlineStr">
        <is>
          <t/>
        </is>
      </c>
      <c r="AU493" t="inlineStr">
        <is>
          <t/>
        </is>
      </c>
      <c r="AV493" t="inlineStr">
        <is>
          <t/>
        </is>
      </c>
      <c r="AW493" t="inlineStr">
        <is>
          <t/>
        </is>
      </c>
      <c r="AX493" t="inlineStr">
        <is>
          <t/>
        </is>
      </c>
      <c r="AY493" t="inlineStr">
        <is>
          <t/>
        </is>
      </c>
      <c r="AZ493" t="inlineStr">
        <is>
          <t/>
        </is>
      </c>
      <c r="BA493" t="inlineStr">
        <is>
          <t/>
        </is>
      </c>
      <c r="BB493" t="inlineStr">
        <is>
          <t/>
        </is>
      </c>
      <c r="BC493" t="inlineStr">
        <is>
          <t/>
        </is>
      </c>
      <c r="BD493" t="inlineStr">
        <is>
          <t/>
        </is>
      </c>
      <c r="BE493" t="inlineStr">
        <is>
          <t/>
        </is>
      </c>
      <c r="BF493" t="inlineStr">
        <is>
          <t/>
        </is>
      </c>
      <c r="BG493" t="inlineStr">
        <is>
          <t/>
        </is>
      </c>
      <c r="BH493" t="inlineStr">
        <is>
          <t/>
        </is>
      </c>
      <c r="BI493" t="inlineStr">
        <is>
          <t/>
        </is>
      </c>
      <c r="BJ493" t="inlineStr">
        <is>
          <t/>
        </is>
      </c>
      <c r="BK493" t="inlineStr">
        <is>
          <t/>
        </is>
      </c>
      <c r="BL493" t="inlineStr">
        <is>
          <t/>
        </is>
      </c>
      <c r="BM493" t="inlineStr">
        <is>
          <t/>
        </is>
      </c>
      <c r="BN493" t="inlineStr">
        <is>
          <t/>
        </is>
      </c>
      <c r="BO493" t="inlineStr">
        <is>
          <t/>
        </is>
      </c>
      <c r="BP493" s="2" t="inlineStr">
        <is>
          <t>Waterborne|
Waterborne TP|
Pjattaforma tat-Teknoloġija Waterborne</t>
        </is>
      </c>
      <c r="BQ493" s="2" t="inlineStr">
        <is>
          <t>3|
3|
3</t>
        </is>
      </c>
      <c r="BR493" s="2" t="inlineStr">
        <is>
          <t xml:space="preserve">|
|
</t>
        </is>
      </c>
      <c r="BS493" t="inlineStr">
        <is>
          <t>Pjattaforma tat-Teknoloġija għat-Trasport Ewropew li sservi ta' forum għad-djalogu biex tlaqqa' flimkien il-partijiet konċernati kollha mis-settur tat-trasport fuq l-ilma (fuq il-baħar u fuq ilmijiet interni) bl-għan li tippromwovi trasport fuq l-ilma iktar effettiv f'Ewropea</t>
        </is>
      </c>
      <c r="BT493" t="inlineStr">
        <is>
          <t/>
        </is>
      </c>
      <c r="BU493" t="inlineStr">
        <is>
          <t/>
        </is>
      </c>
      <c r="BV493" t="inlineStr">
        <is>
          <t/>
        </is>
      </c>
      <c r="BW493" t="inlineStr">
        <is>
          <t/>
        </is>
      </c>
      <c r="BX493" s="2" t="inlineStr">
        <is>
          <t>Waterborne|
platforma technologiczna Waterborne|
Waterborne TP</t>
        </is>
      </c>
      <c r="BY493" s="2" t="inlineStr">
        <is>
          <t>3|
3|
3</t>
        </is>
      </c>
      <c r="BZ493" s="2" t="inlineStr">
        <is>
          <t xml:space="preserve">|
|
</t>
        </is>
      </c>
      <c r="CA493" t="inlineStr">
        <is>
          <t>europejska platforma technologiczna w obszarze transportu wodnego, mająca za zadanie wymianę informacji
i konsultacje między przedsiębiorcami, zarządcami i naukowcami, wizja
kierunków badań w świetle potrzeb użytkowników i przemysłu</t>
        </is>
      </c>
      <c r="CB493" t="inlineStr">
        <is>
          <t/>
        </is>
      </c>
      <c r="CC493" t="inlineStr">
        <is>
          <t/>
        </is>
      </c>
      <c r="CD493" t="inlineStr">
        <is>
          <t/>
        </is>
      </c>
      <c r="CE493" t="inlineStr">
        <is>
          <t/>
        </is>
      </c>
      <c r="CF493" t="inlineStr">
        <is>
          <t/>
        </is>
      </c>
      <c r="CG493" t="inlineStr">
        <is>
          <t/>
        </is>
      </c>
      <c r="CH493" t="inlineStr">
        <is>
          <t/>
        </is>
      </c>
      <c r="CI493" t="inlineStr">
        <is>
          <t/>
        </is>
      </c>
      <c r="CJ493" t="inlineStr">
        <is>
          <t/>
        </is>
      </c>
      <c r="CK493" t="inlineStr">
        <is>
          <t/>
        </is>
      </c>
      <c r="CL493" t="inlineStr">
        <is>
          <t/>
        </is>
      </c>
      <c r="CM493" t="inlineStr">
        <is>
          <t/>
        </is>
      </c>
      <c r="CN493" s="2" t="inlineStr">
        <is>
          <t>tehnološka platforma Waterborne</t>
        </is>
      </c>
      <c r="CO493" s="2" t="inlineStr">
        <is>
          <t>3</t>
        </is>
      </c>
      <c r="CP493" s="2" t="inlineStr">
        <is>
          <t/>
        </is>
      </c>
      <c r="CQ493" t="inlineStr">
        <is>
          <t/>
        </is>
      </c>
      <c r="CR493" s="2" t="inlineStr">
        <is>
          <t>tekniska plattformen Waterborne</t>
        </is>
      </c>
      <c r="CS493" s="2" t="inlineStr">
        <is>
          <t>3</t>
        </is>
      </c>
      <c r="CT493" s="2" t="inlineStr">
        <is>
          <t/>
        </is>
      </c>
      <c r="CU493" t="inlineStr">
        <is>
          <t/>
        </is>
      </c>
    </row>
    <row r="494">
      <c r="A494" s="1" t="str">
        <f>HYPERLINK("https://iate.europa.eu/entry/result/1869700/all", "1869700")</f>
        <v>1869700</v>
      </c>
      <c r="B494" t="inlineStr">
        <is>
          <t>ENVIRONMENT</t>
        </is>
      </c>
      <c r="C494" t="inlineStr">
        <is>
          <t>ENVIRONMENT|environmental policy|climate change policy|emission trading</t>
        </is>
      </c>
      <c r="D494" t="inlineStr">
        <is>
          <t/>
        </is>
      </c>
      <c r="E494" t="inlineStr">
        <is>
          <t/>
        </is>
      </c>
      <c r="F494" t="inlineStr">
        <is>
          <t/>
        </is>
      </c>
      <c r="G494" t="inlineStr">
        <is>
          <t/>
        </is>
      </c>
      <c r="H494" t="inlineStr">
        <is>
          <t/>
        </is>
      </c>
      <c r="I494" t="inlineStr">
        <is>
          <t/>
        </is>
      </c>
      <c r="J494" t="inlineStr">
        <is>
          <t/>
        </is>
      </c>
      <c r="K494" t="inlineStr">
        <is>
          <t/>
        </is>
      </c>
      <c r="L494" t="inlineStr">
        <is>
          <t/>
        </is>
      </c>
      <c r="M494" t="inlineStr">
        <is>
          <t/>
        </is>
      </c>
      <c r="N494" t="inlineStr">
        <is>
          <t/>
        </is>
      </c>
      <c r="O494" t="inlineStr">
        <is>
          <t/>
        </is>
      </c>
      <c r="P494" t="inlineStr">
        <is>
          <t/>
        </is>
      </c>
      <c r="Q494" t="inlineStr">
        <is>
          <t/>
        </is>
      </c>
      <c r="R494" t="inlineStr">
        <is>
          <t/>
        </is>
      </c>
      <c r="S494" t="inlineStr">
        <is>
          <t/>
        </is>
      </c>
      <c r="T494" t="inlineStr">
        <is>
          <t/>
        </is>
      </c>
      <c r="U494" t="inlineStr">
        <is>
          <t/>
        </is>
      </c>
      <c r="V494" t="inlineStr">
        <is>
          <t/>
        </is>
      </c>
      <c r="W494" t="inlineStr">
        <is>
          <t/>
        </is>
      </c>
      <c r="X494" s="2" t="inlineStr">
        <is>
          <t>greenhouse gas emissions trading system</t>
        </is>
      </c>
      <c r="Y494" s="2" t="inlineStr">
        <is>
          <t>3</t>
        </is>
      </c>
      <c r="Z494" s="2" t="inlineStr">
        <is>
          <t/>
        </is>
      </c>
      <c r="AA494" t="inlineStr">
        <is>
          <t>any trading system of GHG emissions, whether the EU ETS or another one</t>
        </is>
      </c>
      <c r="AB494" t="inlineStr">
        <is>
          <t/>
        </is>
      </c>
      <c r="AC494" t="inlineStr">
        <is>
          <t/>
        </is>
      </c>
      <c r="AD494" t="inlineStr">
        <is>
          <t/>
        </is>
      </c>
      <c r="AE494" t="inlineStr">
        <is>
          <t/>
        </is>
      </c>
      <c r="AF494" t="inlineStr">
        <is>
          <t/>
        </is>
      </c>
      <c r="AG494" t="inlineStr">
        <is>
          <t/>
        </is>
      </c>
      <c r="AH494" t="inlineStr">
        <is>
          <t/>
        </is>
      </c>
      <c r="AI494" t="inlineStr">
        <is>
          <t/>
        </is>
      </c>
      <c r="AJ494" s="2" t="inlineStr">
        <is>
          <t>kasvihuonekaasujen päästökauppajärjestelmä</t>
        </is>
      </c>
      <c r="AK494" s="2" t="inlineStr">
        <is>
          <t>3</t>
        </is>
      </c>
      <c r="AL494" s="2" t="inlineStr">
        <is>
          <t/>
        </is>
      </c>
      <c r="AM494" t="inlineStr">
        <is>
          <t>mikä tahansa kasvihuonekaasujen päästökauppajärjestelmä (EU, ETS tai jokin muu)</t>
        </is>
      </c>
      <c r="AN494" t="inlineStr">
        <is>
          <t/>
        </is>
      </c>
      <c r="AO494" t="inlineStr">
        <is>
          <t/>
        </is>
      </c>
      <c r="AP494" t="inlineStr">
        <is>
          <t/>
        </is>
      </c>
      <c r="AQ494" t="inlineStr">
        <is>
          <t/>
        </is>
      </c>
      <c r="AR494" s="2" t="inlineStr">
        <is>
          <t>córas trádála astaíochtaí gás ceaptha teasa</t>
        </is>
      </c>
      <c r="AS494" s="2" t="inlineStr">
        <is>
          <t>3</t>
        </is>
      </c>
      <c r="AT494" s="2" t="inlineStr">
        <is>
          <t/>
        </is>
      </c>
      <c r="AU494" t="inlineStr">
        <is>
          <t/>
        </is>
      </c>
      <c r="AV494" t="inlineStr">
        <is>
          <t/>
        </is>
      </c>
      <c r="AW494" t="inlineStr">
        <is>
          <t/>
        </is>
      </c>
      <c r="AX494" t="inlineStr">
        <is>
          <t/>
        </is>
      </c>
      <c r="AY494" t="inlineStr">
        <is>
          <t/>
        </is>
      </c>
      <c r="AZ494" t="inlineStr">
        <is>
          <t/>
        </is>
      </c>
      <c r="BA494" t="inlineStr">
        <is>
          <t/>
        </is>
      </c>
      <c r="BB494" t="inlineStr">
        <is>
          <t/>
        </is>
      </c>
      <c r="BC494" t="inlineStr">
        <is>
          <t/>
        </is>
      </c>
      <c r="BD494" t="inlineStr">
        <is>
          <t/>
        </is>
      </c>
      <c r="BE494" t="inlineStr">
        <is>
          <t/>
        </is>
      </c>
      <c r="BF494" t="inlineStr">
        <is>
          <t/>
        </is>
      </c>
      <c r="BG494" t="inlineStr">
        <is>
          <t/>
        </is>
      </c>
      <c r="BH494" t="inlineStr">
        <is>
          <t/>
        </is>
      </c>
      <c r="BI494" t="inlineStr">
        <is>
          <t/>
        </is>
      </c>
      <c r="BJ494" t="inlineStr">
        <is>
          <t/>
        </is>
      </c>
      <c r="BK494" t="inlineStr">
        <is>
          <t/>
        </is>
      </c>
      <c r="BL494" t="inlineStr">
        <is>
          <t/>
        </is>
      </c>
      <c r="BM494" t="inlineStr">
        <is>
          <t/>
        </is>
      </c>
      <c r="BN494" t="inlineStr">
        <is>
          <t/>
        </is>
      </c>
      <c r="BO494" t="inlineStr">
        <is>
          <t/>
        </is>
      </c>
      <c r="BP494" t="inlineStr">
        <is>
          <t/>
        </is>
      </c>
      <c r="BQ494" t="inlineStr">
        <is>
          <t/>
        </is>
      </c>
      <c r="BR494" t="inlineStr">
        <is>
          <t/>
        </is>
      </c>
      <c r="BS494" t="inlineStr">
        <is>
          <t/>
        </is>
      </c>
      <c r="BT494" t="inlineStr">
        <is>
          <t/>
        </is>
      </c>
      <c r="BU494" t="inlineStr">
        <is>
          <t/>
        </is>
      </c>
      <c r="BV494" t="inlineStr">
        <is>
          <t/>
        </is>
      </c>
      <c r="BW494" t="inlineStr">
        <is>
          <t/>
        </is>
      </c>
      <c r="BX494" s="2" t="inlineStr">
        <is>
          <t>system handlu emisjami gazów cieplarnianych</t>
        </is>
      </c>
      <c r="BY494" s="2" t="inlineStr">
        <is>
          <t>3</t>
        </is>
      </c>
      <c r="BZ494" s="2" t="inlineStr">
        <is>
          <t/>
        </is>
      </c>
      <c r="CA494" t="inlineStr">
        <is>
          <t/>
        </is>
      </c>
      <c r="CB494" s="2" t="inlineStr">
        <is>
          <t>sistema de comércio de licenças de emissão de gases com efeito de estufa</t>
        </is>
      </c>
      <c r="CC494" s="2" t="inlineStr">
        <is>
          <t>3</t>
        </is>
      </c>
      <c r="CD494" s="2" t="inlineStr">
        <is>
          <t/>
        </is>
      </c>
      <c r="CE494" t="inlineStr">
        <is>
          <t>Qualquer sistema de comercialização e compensação de emissões de GEE, seja o &lt;a href="https://iate.europa.eu/entry/result/933374/pt" target="_blank"&gt;CELE&lt;/a&gt; ou outro.</t>
        </is>
      </c>
      <c r="CF494" t="inlineStr">
        <is>
          <t/>
        </is>
      </c>
      <c r="CG494" t="inlineStr">
        <is>
          <t/>
        </is>
      </c>
      <c r="CH494" t="inlineStr">
        <is>
          <t/>
        </is>
      </c>
      <c r="CI494" t="inlineStr">
        <is>
          <t/>
        </is>
      </c>
      <c r="CJ494" t="inlineStr">
        <is>
          <t/>
        </is>
      </c>
      <c r="CK494" t="inlineStr">
        <is>
          <t/>
        </is>
      </c>
      <c r="CL494" t="inlineStr">
        <is>
          <t/>
        </is>
      </c>
      <c r="CM494" t="inlineStr">
        <is>
          <t/>
        </is>
      </c>
      <c r="CN494" s="2" t="inlineStr">
        <is>
          <t>sistem za trgovanje z emisijami toplogrednih plinov</t>
        </is>
      </c>
      <c r="CO494" s="2" t="inlineStr">
        <is>
          <t>3</t>
        </is>
      </c>
      <c r="CP494" s="2" t="inlineStr">
        <is>
          <t/>
        </is>
      </c>
      <c r="CQ494" t="inlineStr">
        <is>
          <t>kateri koli sistem za trgovanje z emisijami TGP, bodisi EU ETS ali kateri koli drugi</t>
        </is>
      </c>
      <c r="CR494" t="inlineStr">
        <is>
          <t/>
        </is>
      </c>
      <c r="CS494" t="inlineStr">
        <is>
          <t/>
        </is>
      </c>
      <c r="CT494" t="inlineStr">
        <is>
          <t/>
        </is>
      </c>
      <c r="CU494" t="inlineStr">
        <is>
          <t/>
        </is>
      </c>
    </row>
    <row r="495">
      <c r="A495" s="1" t="str">
        <f>HYPERLINK("https://iate.europa.eu/entry/result/3613511/all", "3613511")</f>
        <v>3613511</v>
      </c>
      <c r="B495" t="inlineStr">
        <is>
          <t>TRANSPORT</t>
        </is>
      </c>
      <c r="C495" t="inlineStr">
        <is>
          <t>TRANSPORT|organisation of transport;TRANSPORT|organisation of transport|organisation of transport|carriage of passengers|public transport;TRANSPORT|transport policy|transport policy|sustainable mobility</t>
        </is>
      </c>
      <c r="D495" s="2" t="inlineStr">
        <is>
          <t>уязвим ползвател на транспорт</t>
        </is>
      </c>
      <c r="E495" s="2" t="inlineStr">
        <is>
          <t>3</t>
        </is>
      </c>
      <c r="F495" s="2" t="inlineStr">
        <is>
          <t/>
        </is>
      </c>
      <c r="G495" t="inlineStr">
        <is>
          <t>ползвател на транспорт, включително от домакинство с ниски до средни доходи, засегнат значително от ценовото въздействие на включването на автомобилния транспорт в приложното поле на Директива 2003/87/ЕО и не разполага с нужните средства да купи превозно средство с нулеви или ниски емисии или да премине към алтернативни устойчиви видове транспорт, включително обществен транспорт, по-специално в селските и отдалечените райони</t>
        </is>
      </c>
      <c r="H495" s="2" t="inlineStr">
        <is>
          <t>zranitelný uživatel dopravy</t>
        </is>
      </c>
      <c r="I495" s="2" t="inlineStr">
        <is>
          <t>3</t>
        </is>
      </c>
      <c r="J495" s="2" t="inlineStr">
        <is>
          <t/>
        </is>
      </c>
      <c r="K495" t="inlineStr">
        <is>
          <t>uživatel dopravy, včetně uživatelů z domácností s nižším středním 
příjmem, který je významně zasažen cenovými dopady začlenění silniční
 dopravy do oblasti působnosti směrnice 2003/87/ES a který postrádá prostředky na nákup &lt;a href="https://iate.europa.eu/entry/result/3578763/cs" target="_blank"&gt;vozidel s nulovými a nízkými emisemi&lt;/a&gt; nebo na přechod
 na alternativní udržitelné druhy dopravy, včetně veřejné dopravy, a to 
zejména ve venkovských a odlehlých oblastech</t>
        </is>
      </c>
      <c r="L495" s="2" t="inlineStr">
        <is>
          <t>sårbar transportbruger</t>
        </is>
      </c>
      <c r="M495" s="2" t="inlineStr">
        <is>
          <t>3</t>
        </is>
      </c>
      <c r="N495" s="2" t="inlineStr">
        <is>
          <t/>
        </is>
      </c>
      <c r="O495" t="inlineStr">
        <is>
          <t>husstand eller mikrovirksomhed, der anvender forskellige transport- og
mobilitetsmuligheder og er væsentligt påvirket af prisvirkningerne af at
medtage vejtransport i anvendelsesområdet for direktiv 2003/87/EF, og som ikke
har midlerne til at købe &lt;a href="https://iate.europa.eu/entry/result/3578763/da" target="_blank"&gt;nul- og lavemissionskøretøjer&lt;/a&gt; eller til at skifte til
alternative bæredygtige transportformer, herunder offentlig transport, navnlig
i landdistrikter og fjerntliggende områder</t>
        </is>
      </c>
      <c r="P495" s="2" t="inlineStr">
        <is>
          <t>finanziell schwächerer Verkehrsnutzer</t>
        </is>
      </c>
      <c r="Q495" s="2" t="inlineStr">
        <is>
          <t>3</t>
        </is>
      </c>
      <c r="R495" s="2" t="inlineStr">
        <is>
          <t/>
        </is>
      </c>
      <c r="S495" t="inlineStr">
        <is>
          <t>Verkehrsnutzer, auch aus einem Haushalt mit mittleren Einkommen im unteren Bereich, der stark von den Preisauswirkungen der Aufnahme des Straßenverkehrs in den Geltungsbereich der Richtlinie 2003/87/EG betroffen ist und dem die Mittel fehlen, um &lt;a href="https://iate.europa.eu/entry/result/3578763/all" target="_blank"&gt;emissionsfreie oder emissionsarme Fahrzeuge&lt;/a&gt; zu erwerben oder auf alternative – auch öffentliche – nachhaltige Verkehrsmittel umzusteigen, insbesondere in ländlichen und abgelegenen Gebieten</t>
        </is>
      </c>
      <c r="T495" s="2" t="inlineStr">
        <is>
          <t>ευάλωτος/ευάλωτη χρήστης/χρήστρια των μεταφορών</t>
        </is>
      </c>
      <c r="U495" s="2" t="inlineStr">
        <is>
          <t>2</t>
        </is>
      </c>
      <c r="V495" s="2" t="inlineStr">
        <is>
          <t/>
        </is>
      </c>
      <c r="W495" t="inlineStr">
        <is>
          <t>νοικοκυριό ή πολύ μικρή επιχείρηση που χρησιμοποιεί διάφορες επιλογές μεταφοράς και κινητικότητας οι οποίες επηρεάζονται σημαντικά από τις τιμολογιακές επιπτώσεις της συμπερίληψης των οδικών μεταφορών στο πεδίο εφαρμογής της οδηγίας 2003/87/ΕΚ και δεν διαθέτει τα μέσα για την αγορά &lt;a href="unsafe:unsafe:unsafe:unsafe:unsafe:unsafe:unsafe:unsafe:unsafe:htthttps://iate.europa.eu/entry/result/3578763/en-el" target="_blank"&gt;οχημάτων με μηδενικές και χαμηλές εκπομπές&lt;/a&gt; ή τη μετάβαση σε εναλλακτικούς βιώσιμους τρόπους μεταφοράς, ιδίως σε αγροτικές ή απομακρυσμένες περιοχές</t>
        </is>
      </c>
      <c r="X495" s="2" t="inlineStr">
        <is>
          <t>vulnerable transport user</t>
        </is>
      </c>
      <c r="Y495" s="2" t="inlineStr">
        <is>
          <t>3</t>
        </is>
      </c>
      <c r="Z495" s="2" t="inlineStr">
        <is>
          <t/>
        </is>
      </c>
      <c r="AA495" t="inlineStr">
        <is>
          <t>household or micro-enterprise using various transport and mobility options that are significantly affected by the price impacts of the inclusion of road transport into the scope of Directive 2003/87/EC and lack the means to purchase&lt;a href="https://iate.europa.eu/entry/result/3578763/en" target="_blank"&gt; zero- and low-emission vehicles&lt;/a&gt; or to switch to alternative sustainable modes of transport, particularly in rural and remote areas</t>
        </is>
      </c>
      <c r="AB495" s="2" t="inlineStr">
        <is>
          <t>usuario del transporte vulnerable</t>
        </is>
      </c>
      <c r="AC495" s="2" t="inlineStr">
        <is>
          <t>3</t>
        </is>
      </c>
      <c r="AD495" s="2" t="inlineStr">
        <is>
          <t/>
        </is>
      </c>
      <c r="AE495" t="inlineStr">
        <is>
          <t>Usuario del transporte que se ve significativamente afectado por el impacto en los precios de la inclusión del transporte por carretera en el ámbito de aplicación de la &lt;a href="https://eur-lex.europa.eu/legal-content/ES/TXT/?uri=CELEX%3A02003L0087-20210101&amp;amp;qid=1633617434247" target="_blank"&gt;Directiva 2003/87/CE&lt;/a&gt; y que carece de medios para adquirir &lt;a href="https://iate.europa.eu/entry/result/3578763/es" target="_blank"&gt;vehículos de emisión cero y de baja emisión&lt;/a&gt; o para cambiar a modos de transporte sostenibles alternativos, como el transporte público, en particular en zonas rurales y remotas.</t>
        </is>
      </c>
      <c r="AF495" s="2" t="inlineStr">
        <is>
          <t>vähekaitstud transpordikasutaja</t>
        </is>
      </c>
      <c r="AG495" s="2" t="inlineStr">
        <is>
          <t>3</t>
        </is>
      </c>
      <c r="AH495" s="2" t="inlineStr">
        <is>
          <t/>
        </is>
      </c>
      <c r="AI495" t="inlineStr">
        <is>
          <t>transpordikasutaja, kellele avaldab märkimisväärselt hinnamõju maanteetranspordi lisamine direktiivi 2003/87/EÜ kohaldamisalasse, ning kellel puuduvad vahendid &lt;i&gt;heiteta ja vähese heitega sõidukite&lt;/i&gt; &lt;a href="/entry/result/3578763/all" id="ENTRY_TO_ENTRY_CONVERTER" target="_blank"&gt;IATE:3578763&lt;/a&gt; ostmiseks või alternatiivsetele säästvatele transpordiliikidele, sealhulgas ühistranspordile üleminekuks, eelkõige maapiirkondades ja äärealadel</t>
        </is>
      </c>
      <c r="AJ495" s="2" t="inlineStr">
        <is>
          <t>haavoittuva liikenteen käyttäjä</t>
        </is>
      </c>
      <c r="AK495" s="2" t="inlineStr">
        <is>
          <t>3</t>
        </is>
      </c>
      <c r="AL495" s="2" t="inlineStr">
        <is>
          <t/>
        </is>
      </c>
      <c r="AM495" t="inlineStr">
        <is>
          <t>liikenteen käyttäjt, myös alemman keskitulotason kotitalouksiin kuuluva, johon kohdistuu merkittävästi tieliikenteen sisällyttämisestä direktiivin 2003/87/EY soveltamisalaan aiheutuvia hintavaikutuksia ja jolla ei ole varaa ostaa&lt;a href="https://iate.europa.eu/entry/result/3578763/fi" target="_blank"&gt; päästöttömiä ja vähäpäästöisiä ajoneuvoja&lt;/a&gt; tai mahdollisuutta siirtyä vaihtoehtoisiin kestäviin liikennemuotoihin, julkinen liikenne mukaan luettuna, erityisesti maaseudulla ja syrjäisillä alueilla</t>
        </is>
      </c>
      <c r="AN495" s="2" t="inlineStr">
        <is>
          <t>usager vulnérable des transports</t>
        </is>
      </c>
      <c r="AO495" s="2" t="inlineStr">
        <is>
          <t>3</t>
        </is>
      </c>
      <c r="AP495" s="2" t="inlineStr">
        <is>
          <t/>
        </is>
      </c>
      <c r="AQ495" t="inlineStr">
        <is>
          <t/>
        </is>
      </c>
      <c r="AR495" s="2" t="inlineStr">
        <is>
          <t>úsáideoir leochaileach iompair</t>
        </is>
      </c>
      <c r="AS495" s="2" t="inlineStr">
        <is>
          <t>3</t>
        </is>
      </c>
      <c r="AT495" s="2" t="inlineStr">
        <is>
          <t/>
        </is>
      </c>
      <c r="AU495" t="inlineStr">
        <is>
          <t>úsáideoirí iompair, lena n‑áirítear úsáideoirí ó theaghlaigh ar ioncam íseal agus meánioncaim, dá ndéanann na tionchair a bhíonn ag praghsanna de bharr iompar de bhóthar a áireamh i raon feidhme Threoir 2003/87/CE difear suntasach agus nach bhfuil sé d’acmhainn acu feithiclí astaíochtaí ísle agus astaíochtaí nialasacha a cheannach nó aistriú chuig modhanna iompair mhalartacha inbhuanaithe, lena n‑áirítear iompar poiblí, go háirithe i limistéir thuaithe agus iargúlta</t>
        </is>
      </c>
      <c r="AV495" s="2" t="inlineStr">
        <is>
          <t>ranjivi korisnik usluga prijevoza</t>
        </is>
      </c>
      <c r="AW495" s="2" t="inlineStr">
        <is>
          <t>3</t>
        </is>
      </c>
      <c r="AX495" s="2" t="inlineStr">
        <is>
          <t/>
        </is>
      </c>
      <c r="AY495" t="inlineStr">
        <is>
          <t>korisnik usluga prijevoza, uključujući kućanstva s nižim srednjim dohotkom, na kojeg znatno utječu učinci na cijene koji proizlaze iz uključivanja cestovnog prometa u područje primjene Direktive 2003/87/EZ i koji nema sredstava za kupnju vozila s nultom i niskom stopom emisija ili prelazak na alternativne održive načine prijevoza, uključujući javni prijevoz, osobito u ruralnim i udaljenim područjima</t>
        </is>
      </c>
      <c r="AZ495" s="2" t="inlineStr">
        <is>
          <t>kiszolgáltatott helyzetben lévő közlekedési felhasználó</t>
        </is>
      </c>
      <c r="BA495" s="2" t="inlineStr">
        <is>
          <t>3</t>
        </is>
      </c>
      <c r="BB495" s="2" t="inlineStr">
        <is>
          <t/>
        </is>
      </c>
      <c r="BC495" t="inlineStr">
        <is>
          <t/>
        </is>
      </c>
      <c r="BD495" s="2" t="inlineStr">
        <is>
          <t>utente vulnerabile dei trasporti</t>
        </is>
      </c>
      <c r="BE495" s="2" t="inlineStr">
        <is>
          <t>3</t>
        </is>
      </c>
      <c r="BF495" s="2" t="inlineStr">
        <is>
          <t/>
        </is>
      </c>
      <c r="BG495" t="inlineStr">
        <is>
          <t>utente dei trasporti, anche di famiglia a reddito medio-basso, che risente in modo significativo dell'impatto sui prezzi dell'inclusione del trasporto su strada nell'ambito di applicazione della direttiva 2003/87/CE e che non ha i mezzi per acquistare veicoli a zero e a basse emissioni o per passare a modi di trasporto alternativi sostenibili, compresi i trasporti pubblici, in particolare nelle zone rurali e remote</t>
        </is>
      </c>
      <c r="BH495" s="2" t="inlineStr">
        <is>
          <t>pažeidžiamas transporto naudotojas</t>
        </is>
      </c>
      <c r="BI495" s="2" t="inlineStr">
        <is>
          <t>3</t>
        </is>
      </c>
      <c r="BJ495" s="2" t="inlineStr">
        <is>
          <t/>
        </is>
      </c>
      <c r="BK495" t="inlineStr">
        <is>
          <t/>
        </is>
      </c>
      <c r="BL495" s="2" t="inlineStr">
        <is>
          <t>mazaizsargāts transporta lietotājs</t>
        </is>
      </c>
      <c r="BM495" s="2" t="inlineStr">
        <is>
          <t>3</t>
        </is>
      </c>
      <c r="BN495" s="2" t="inlineStr">
        <is>
          <t/>
        </is>
      </c>
      <c r="BO495" t="inlineStr">
        <is>
          <t/>
        </is>
      </c>
      <c r="BP495" s="2" t="inlineStr">
        <is>
          <t>utent tat-trasport vulnerabbli</t>
        </is>
      </c>
      <c r="BQ495" s="2" t="inlineStr">
        <is>
          <t>3</t>
        </is>
      </c>
      <c r="BR495" s="2" t="inlineStr">
        <is>
          <t/>
        </is>
      </c>
      <c r="BS495" t="inlineStr">
        <is>
          <t>unità domestika jew mikrointrapriża li tuża varji għażliet ta' trasport u ta' mobbiltà, li tkun milquta sew mill-impatti tal-inklużjoni tat-trasport bit-triq fil-kamp ta' applikazzjoni tad-&lt;a href="https://eur-lex.europa.eu/legal-content/MT/TXT/?uri=celex%3A32003L0087" target="_blank"&gt;Direttiva 2003/87/KE&lt;/a&gt; fuq il-prezzijiet, u li ma jkollhiex il-mezzi biex tixtri &lt;a href="https://iate.europa.eu/entry/result/3578763/mt" target="_blank"&gt;vetturi b'emissjonijiet żero jew baxxi&lt;/a&gt; jew biex taqleb għal modi alternattivi sostenibbli tat-trasport, partikolarment fiż-żoni rurali u remoti</t>
        </is>
      </c>
      <c r="BT495" s="2" t="inlineStr">
        <is>
          <t>kwetsbare vervoergebruiker</t>
        </is>
      </c>
      <c r="BU495" s="2" t="inlineStr">
        <is>
          <t>3</t>
        </is>
      </c>
      <c r="BV495" s="2" t="inlineStr">
        <is>
          <t/>
        </is>
      </c>
      <c r="BW495" t="inlineStr">
        <is>
          <t>vervoergebruiker, met inbegrip van vervoergebruikers uit huishoudens met een lager middeninkomen, die aanzienlijke gevolgen ondervindt van de prijseffecten van de opneming van wegvervoer in het toepassingsgebied van Richtlijn 2003/87/EG en niet over de middelen beschikt om emissievrije of emissiearme voertuigen te kopen of over te stappen op alternatieve duurzame vervoermiddelen, met inbegrip van openbaar vervoer, met name in afgelegen en plattelandsgebieden</t>
        </is>
      </c>
      <c r="BX495" s="2" t="inlineStr">
        <is>
          <t>użytkownik transportu znajdujący się w trudnej sytuacji</t>
        </is>
      </c>
      <c r="BY495" s="2" t="inlineStr">
        <is>
          <t>3</t>
        </is>
      </c>
      <c r="BZ495" s="2" t="inlineStr">
        <is>
          <t/>
        </is>
      </c>
      <c r="CA495" t="inlineStr">
        <is>
          <t>użytkownik transportu, w tym z gospodarstw domowych o niższym średnim dochodzie, który w znacznym stopniu odczuwa wpływ włączenia transportu drogowego w zakres dyrektywy 2003/87/WE na ceny i nie ma środków na zakup pojazdów bezemisyjnych i niskoemisyjnych lub na przejście na alternatywne zrównoważone rodzaje transportu, w tym transport publiczny, w szczególności w regionach oddalonych i na obszarach wiejskich</t>
        </is>
      </c>
      <c r="CB495" s="2" t="inlineStr">
        <is>
          <t>utilizador vulnerável de transportes</t>
        </is>
      </c>
      <c r="CC495" s="2" t="inlineStr">
        <is>
          <t>3</t>
        </is>
      </c>
      <c r="CD495" s="2" t="inlineStr">
        <is>
          <t/>
        </is>
      </c>
      <c r="CE495" t="inlineStr">
        <is>
          <t>Utilizador de transportes, incluindo membros de agregados familiares de rendimentos médios mais baixos, que é significativamente afetado pelo impacto nos preços decorrente da inclusão do transporte rodoviário no âmbito da Diretiva 2003/87/CE e que não dispõe de meios para adquirir veículos com nível nulo ou baixo de emissões ou para mudar para modos de transporte sustentáveis alternativos, incluindo transportes públicos, em especial nas zonas rurais e remotas.</t>
        </is>
      </c>
      <c r="CF495" s="2" t="inlineStr">
        <is>
          <t>utilizator de transport vulnerabil</t>
        </is>
      </c>
      <c r="CG495" s="2" t="inlineStr">
        <is>
          <t>3</t>
        </is>
      </c>
      <c r="CH495" s="2" t="inlineStr">
        <is>
          <t/>
        </is>
      </c>
      <c r="CI495" t="inlineStr">
        <is>
          <t>„&lt;b&gt;Utilizatori de transport vulnerabili&lt;/b&gt;” înseamnă utilizatori de transport, inclusiv din gospodării cu venituri medii inferioare, care sunt afectați în mod semnificativ de impactul asupra prețurilor al includerii transportului rutier în domeniul de aplicare al Directivei 2003/87/CE și care nu dispun de mijloacele necesare pentru a achiziționa vehicule cu emisii zero și cu emisii scăzute sau pentru a trece la moduri de transport alternative durabile, inclusiv la transportul public, în special în zonele rurale și îndepărtate.</t>
        </is>
      </c>
      <c r="CJ495" s="2" t="inlineStr">
        <is>
          <t>zraniteľný používateľ dopravy</t>
        </is>
      </c>
      <c r="CK495" s="2" t="inlineStr">
        <is>
          <t>3</t>
        </is>
      </c>
      <c r="CL495" s="2" t="inlineStr">
        <is>
          <t/>
        </is>
      </c>
      <c r="CM495" t="inlineStr">
        <is>
          <t>používateľ dopravy, a to aj z domácnosti s nižšími strednými príjmami, ktory je významne zasiahnutý cenovými vplyvmi začlenenia odvetvia cestnej dopravy do rozsahu pôsobnosti smernice 2003/87/ES a ktorý nemá prostriedky na nákup &lt;a href="https://iate.europa.eu/entry/result/3578763/sk" target="_blank"&gt;vozidiel s nulovými a nízkymi emisiami&lt;/a&gt; alebo na prechod na alternatívne udržateľné druhy dopravy vrátane verejnej dopravy, najmä vo vidieckych a vzdialených oblastiach</t>
        </is>
      </c>
      <c r="CN495" s="2" t="inlineStr">
        <is>
          <t>ranljivi uporabnik prevoza</t>
        </is>
      </c>
      <c r="CO495" s="2" t="inlineStr">
        <is>
          <t>3</t>
        </is>
      </c>
      <c r="CP495" s="2" t="inlineStr">
        <is>
          <t/>
        </is>
      </c>
      <c r="CQ495" t="inlineStr">
        <is>
          <t>uporabnik prevoza, tudi iz gospodinjsta z nižjimi srednjimi dohodki, na katero bistveno vplivajo učinki cen vključitve cestnega prevoza v področje uporabe Direktive 2003/87/ES in ki nima sredstev za nakup &lt;a href="https://iate.europa.eu/entry/result/3578763/sl" target="_blank"&gt;brezemisijskih in nizkoemisijskih vozil&lt;/a&gt; ali za prehod na alternativne trajnostne načine prevoza, vključno z javnim prevozom, zlasti na podeželskih in oddaljenih območjih</t>
        </is>
      </c>
      <c r="CR495" s="2" t="inlineStr">
        <is>
          <t>utsatt transportanvändare</t>
        </is>
      </c>
      <c r="CS495" s="2" t="inlineStr">
        <is>
          <t>3</t>
        </is>
      </c>
      <c r="CT495" s="2" t="inlineStr">
        <is>
          <t/>
        </is>
      </c>
      <c r="CU495" t="inlineStr">
        <is>
          <t>transportanvändare, inklusive hushåll med låg medelinkomst, som i hög grad påverkas av priseffekter när vägtransporter inkluderas i tillämpningsområdet för direktiv 2003/87/EG och saknar medel för att köpa utsläppsfria och utsläppssnåla fordon eller för att byta till alternativa hållbara transportsätt, inklusive kollektivtrafik, särskilt på landsbygden och i avlägsna områden</t>
        </is>
      </c>
    </row>
    <row r="496">
      <c r="A496" s="1" t="str">
        <f>HYPERLINK("https://iate.europa.eu/entry/result/3599844/all", "3599844")</f>
        <v>3599844</v>
      </c>
      <c r="B496" t="inlineStr">
        <is>
          <t>TRANSPORT;ENVIRONMENT</t>
        </is>
      </c>
      <c r="C496" t="inlineStr">
        <is>
          <t>TRANSPORT|air and space transport|air transport;ENVIRONMENT|environmental policy|climate change policy|reduction of gas emissions</t>
        </is>
      </c>
      <c r="D496" t="inlineStr">
        <is>
          <t/>
        </is>
      </c>
      <c r="E496" t="inlineStr">
        <is>
          <t/>
        </is>
      </c>
      <c r="F496" t="inlineStr">
        <is>
          <t/>
        </is>
      </c>
      <c r="G496" t="inlineStr">
        <is>
          <t/>
        </is>
      </c>
      <c r="H496" t="inlineStr">
        <is>
          <t/>
        </is>
      </c>
      <c r="I496" t="inlineStr">
        <is>
          <t/>
        </is>
      </c>
      <c r="J496" t="inlineStr">
        <is>
          <t/>
        </is>
      </c>
      <c r="K496" t="inlineStr">
        <is>
          <t/>
        </is>
      </c>
      <c r="L496" t="inlineStr">
        <is>
          <t/>
        </is>
      </c>
      <c r="M496" t="inlineStr">
        <is>
          <t/>
        </is>
      </c>
      <c r="N496" t="inlineStr">
        <is>
          <t/>
        </is>
      </c>
      <c r="O496" t="inlineStr">
        <is>
          <t/>
        </is>
      </c>
      <c r="P496" t="inlineStr">
        <is>
          <t/>
        </is>
      </c>
      <c r="Q496" t="inlineStr">
        <is>
          <t/>
        </is>
      </c>
      <c r="R496" t="inlineStr">
        <is>
          <t/>
        </is>
      </c>
      <c r="S496" t="inlineStr">
        <is>
          <t/>
        </is>
      </c>
      <c r="T496" t="inlineStr">
        <is>
          <t/>
        </is>
      </c>
      <c r="U496" t="inlineStr">
        <is>
          <t/>
        </is>
      </c>
      <c r="V496" t="inlineStr">
        <is>
          <t/>
        </is>
      </c>
      <c r="W496" t="inlineStr">
        <is>
          <t/>
        </is>
      </c>
      <c r="X496" s="2" t="inlineStr">
        <is>
          <t>well-to-wing CO&lt;sub&gt;2&lt;/sub&gt; emissions</t>
        </is>
      </c>
      <c r="Y496" s="2" t="inlineStr">
        <is>
          <t>3</t>
        </is>
      </c>
      <c r="Z496" s="2" t="inlineStr">
        <is>
          <t/>
        </is>
      </c>
      <c r="AA496" t="inlineStr">
        <is>
          <t/>
        </is>
      </c>
      <c r="AB496" s="2" t="inlineStr">
        <is>
          <t>emisiones de CO&lt;sub&gt;2&lt;/sub&gt; de principio a fin|
emisiones de CO&lt;sub&gt;2&lt;/sub&gt; del pozo al ala</t>
        </is>
      </c>
      <c r="AC496" s="2" t="inlineStr">
        <is>
          <t>3|
3</t>
        </is>
      </c>
      <c r="AD496" s="2" t="inlineStr">
        <is>
          <t>admitted|
proposed</t>
        </is>
      </c>
      <c r="AE496" t="inlineStr">
        <is>
          <t/>
        </is>
      </c>
      <c r="AF496" t="inlineStr">
        <is>
          <t/>
        </is>
      </c>
      <c r="AG496" t="inlineStr">
        <is>
          <t/>
        </is>
      </c>
      <c r="AH496" t="inlineStr">
        <is>
          <t/>
        </is>
      </c>
      <c r="AI496" t="inlineStr">
        <is>
          <t/>
        </is>
      </c>
      <c r="AJ496" t="inlineStr">
        <is>
          <t/>
        </is>
      </c>
      <c r="AK496" t="inlineStr">
        <is>
          <t/>
        </is>
      </c>
      <c r="AL496" t="inlineStr">
        <is>
          <t/>
        </is>
      </c>
      <c r="AM496" t="inlineStr">
        <is>
          <t/>
        </is>
      </c>
      <c r="AN496" t="inlineStr">
        <is>
          <t/>
        </is>
      </c>
      <c r="AO496" t="inlineStr">
        <is>
          <t/>
        </is>
      </c>
      <c r="AP496" t="inlineStr">
        <is>
          <t/>
        </is>
      </c>
      <c r="AQ496" t="inlineStr">
        <is>
          <t/>
        </is>
      </c>
      <c r="AR496" s="2" t="inlineStr">
        <is>
          <t>astaíochtaí CO&lt;sub&gt;2&lt;/sub&gt; ó thobar go sciathán</t>
        </is>
      </c>
      <c r="AS496" s="2" t="inlineStr">
        <is>
          <t>3</t>
        </is>
      </c>
      <c r="AT496" s="2" t="inlineStr">
        <is>
          <t/>
        </is>
      </c>
      <c r="AU496" t="inlineStr">
        <is>
          <t/>
        </is>
      </c>
      <c r="AV496" t="inlineStr">
        <is>
          <t/>
        </is>
      </c>
      <c r="AW496" t="inlineStr">
        <is>
          <t/>
        </is>
      </c>
      <c r="AX496" t="inlineStr">
        <is>
          <t/>
        </is>
      </c>
      <c r="AY496" t="inlineStr">
        <is>
          <t/>
        </is>
      </c>
      <c r="AZ496" t="inlineStr">
        <is>
          <t/>
        </is>
      </c>
      <c r="BA496" t="inlineStr">
        <is>
          <t/>
        </is>
      </c>
      <c r="BB496" t="inlineStr">
        <is>
          <t/>
        </is>
      </c>
      <c r="BC496" t="inlineStr">
        <is>
          <t/>
        </is>
      </c>
      <c r="BD496" t="inlineStr">
        <is>
          <t/>
        </is>
      </c>
      <c r="BE496" t="inlineStr">
        <is>
          <t/>
        </is>
      </c>
      <c r="BF496" t="inlineStr">
        <is>
          <t/>
        </is>
      </c>
      <c r="BG496" t="inlineStr">
        <is>
          <t/>
        </is>
      </c>
      <c r="BH496" t="inlineStr">
        <is>
          <t/>
        </is>
      </c>
      <c r="BI496" t="inlineStr">
        <is>
          <t/>
        </is>
      </c>
      <c r="BJ496" t="inlineStr">
        <is>
          <t/>
        </is>
      </c>
      <c r="BK496" t="inlineStr">
        <is>
          <t/>
        </is>
      </c>
      <c r="BL496" t="inlineStr">
        <is>
          <t/>
        </is>
      </c>
      <c r="BM496" t="inlineStr">
        <is>
          <t/>
        </is>
      </c>
      <c r="BN496" t="inlineStr">
        <is>
          <t/>
        </is>
      </c>
      <c r="BO496" t="inlineStr">
        <is>
          <t/>
        </is>
      </c>
      <c r="BP496" s="2" t="inlineStr">
        <is>
          <t>emissjonijiet tas-CO&lt;sub&gt;2&lt;/sub&gt; well-to-wing</t>
        </is>
      </c>
      <c r="BQ496" s="2" t="inlineStr">
        <is>
          <t>3</t>
        </is>
      </c>
      <c r="BR496" s="2" t="inlineStr">
        <is>
          <t/>
        </is>
      </c>
      <c r="BS496" t="inlineStr">
        <is>
          <t/>
        </is>
      </c>
      <c r="BT496" t="inlineStr">
        <is>
          <t/>
        </is>
      </c>
      <c r="BU496" t="inlineStr">
        <is>
          <t/>
        </is>
      </c>
      <c r="BV496" t="inlineStr">
        <is>
          <t/>
        </is>
      </c>
      <c r="BW496" t="inlineStr">
        <is>
          <t/>
        </is>
      </c>
      <c r="BX496" s="2" t="inlineStr">
        <is>
          <t>emisje CO&lt;sub&gt;2&lt;/sub&gt; w cyklu od źródła energii do skrzydła</t>
        </is>
      </c>
      <c r="BY496" s="2" t="inlineStr">
        <is>
          <t>3</t>
        </is>
      </c>
      <c r="BZ496" s="2" t="inlineStr">
        <is>
          <t/>
        </is>
      </c>
      <c r="CA496" t="inlineStr">
        <is>
          <t/>
        </is>
      </c>
      <c r="CB496" t="inlineStr">
        <is>
          <t/>
        </is>
      </c>
      <c r="CC496" t="inlineStr">
        <is>
          <t/>
        </is>
      </c>
      <c r="CD496" t="inlineStr">
        <is>
          <t/>
        </is>
      </c>
      <c r="CE496" t="inlineStr">
        <is>
          <t/>
        </is>
      </c>
      <c r="CF496" t="inlineStr">
        <is>
          <t/>
        </is>
      </c>
      <c r="CG496" t="inlineStr">
        <is>
          <t/>
        </is>
      </c>
      <c r="CH496" t="inlineStr">
        <is>
          <t/>
        </is>
      </c>
      <c r="CI496" t="inlineStr">
        <is>
          <t/>
        </is>
      </c>
      <c r="CJ496" t="inlineStr">
        <is>
          <t/>
        </is>
      </c>
      <c r="CK496" t="inlineStr">
        <is>
          <t/>
        </is>
      </c>
      <c r="CL496" t="inlineStr">
        <is>
          <t/>
        </is>
      </c>
      <c r="CM496" t="inlineStr">
        <is>
          <t/>
        </is>
      </c>
      <c r="CN496" s="2" t="inlineStr">
        <is>
          <t>emisije od vrtine do kril</t>
        </is>
      </c>
      <c r="CO496" s="2" t="inlineStr">
        <is>
          <t>3</t>
        </is>
      </c>
      <c r="CP496" s="2" t="inlineStr">
        <is>
          <t/>
        </is>
      </c>
      <c r="CQ496" t="inlineStr">
        <is>
          <t>metoda za izračun emisij, pri kateri se upošteva toplogredni vpliv proizvodnje, prevoza in distribucije goriva ter porabe energije letala</t>
        </is>
      </c>
      <c r="CR496" s="2" t="inlineStr">
        <is>
          <t>från källa till förbränning</t>
        </is>
      </c>
      <c r="CS496" s="2" t="inlineStr">
        <is>
          <t>3</t>
        </is>
      </c>
      <c r="CT496" s="2" t="inlineStr">
        <is>
          <t/>
        </is>
      </c>
      <c r="CU496" t="inlineStr">
        <is>
          <t/>
        </is>
      </c>
    </row>
    <row r="497">
      <c r="A497" s="1" t="str">
        <f>HYPERLINK("https://iate.europa.eu/entry/result/3608562/all", "3608562")</f>
        <v>3608562</v>
      </c>
      <c r="B497" t="inlineStr">
        <is>
          <t>ENERGY;TRANSPORT</t>
        </is>
      </c>
      <c r="C497" t="inlineStr">
        <is>
          <t>ENERGY|energy policy|energy industry|fuel;TRANSPORT|organisation of transport|means of transport|vehicle</t>
        </is>
      </c>
      <c r="D497" t="inlineStr">
        <is>
          <t/>
        </is>
      </c>
      <c r="E497" t="inlineStr">
        <is>
          <t/>
        </is>
      </c>
      <c r="F497" t="inlineStr">
        <is>
          <t/>
        </is>
      </c>
      <c r="G497" t="inlineStr">
        <is>
          <t/>
        </is>
      </c>
      <c r="H497" t="inlineStr">
        <is>
          <t/>
        </is>
      </c>
      <c r="I497" t="inlineStr">
        <is>
          <t/>
        </is>
      </c>
      <c r="J497" t="inlineStr">
        <is>
          <t/>
        </is>
      </c>
      <c r="K497" t="inlineStr">
        <is>
          <t/>
        </is>
      </c>
      <c r="L497" t="inlineStr">
        <is>
          <t/>
        </is>
      </c>
      <c r="M497" t="inlineStr">
        <is>
          <t/>
        </is>
      </c>
      <c r="N497" t="inlineStr">
        <is>
          <t/>
        </is>
      </c>
      <c r="O497" t="inlineStr">
        <is>
          <t/>
        </is>
      </c>
      <c r="P497" t="inlineStr">
        <is>
          <t/>
        </is>
      </c>
      <c r="Q497" t="inlineStr">
        <is>
          <t/>
        </is>
      </c>
      <c r="R497" t="inlineStr">
        <is>
          <t/>
        </is>
      </c>
      <c r="S497" t="inlineStr">
        <is>
          <t/>
        </is>
      </c>
      <c r="T497" t="inlineStr">
        <is>
          <t/>
        </is>
      </c>
      <c r="U497" t="inlineStr">
        <is>
          <t/>
        </is>
      </c>
      <c r="V497" t="inlineStr">
        <is>
          <t/>
        </is>
      </c>
      <c r="W497" t="inlineStr">
        <is>
          <t/>
        </is>
      </c>
      <c r="X497" s="2" t="inlineStr">
        <is>
          <t>real world fuel consumption</t>
        </is>
      </c>
      <c r="Y497" s="2" t="inlineStr">
        <is>
          <t>3</t>
        </is>
      </c>
      <c r="Z497" s="2" t="inlineStr">
        <is>
          <t/>
        </is>
      </c>
      <c r="AA497" t="inlineStr">
        <is>
          <t/>
        </is>
      </c>
      <c r="AB497" t="inlineStr">
        <is>
          <t/>
        </is>
      </c>
      <c r="AC497" t="inlineStr">
        <is>
          <t/>
        </is>
      </c>
      <c r="AD497" t="inlineStr">
        <is>
          <t/>
        </is>
      </c>
      <c r="AE497" t="inlineStr">
        <is>
          <t/>
        </is>
      </c>
      <c r="AF497" t="inlineStr">
        <is>
          <t/>
        </is>
      </c>
      <c r="AG497" t="inlineStr">
        <is>
          <t/>
        </is>
      </c>
      <c r="AH497" t="inlineStr">
        <is>
          <t/>
        </is>
      </c>
      <c r="AI497" t="inlineStr">
        <is>
          <t/>
        </is>
      </c>
      <c r="AJ497" s="2" t="inlineStr">
        <is>
          <t>todellinen polttoaineen kulutus</t>
        </is>
      </c>
      <c r="AK497" s="2" t="inlineStr">
        <is>
          <t>2</t>
        </is>
      </c>
      <c r="AL497" s="2" t="inlineStr">
        <is>
          <t/>
        </is>
      </c>
      <c r="AM497" t="inlineStr">
        <is>
          <t/>
        </is>
      </c>
      <c r="AN497" t="inlineStr">
        <is>
          <t/>
        </is>
      </c>
      <c r="AO497" t="inlineStr">
        <is>
          <t/>
        </is>
      </c>
      <c r="AP497" t="inlineStr">
        <is>
          <t/>
        </is>
      </c>
      <c r="AQ497" t="inlineStr">
        <is>
          <t/>
        </is>
      </c>
      <c r="AR497" s="2" t="inlineStr">
        <is>
          <t>fíorshonraí ar ídiú breosla</t>
        </is>
      </c>
      <c r="AS497" s="2" t="inlineStr">
        <is>
          <t>3</t>
        </is>
      </c>
      <c r="AT497" s="2" t="inlineStr">
        <is>
          <t/>
        </is>
      </c>
      <c r="AU497" t="inlineStr">
        <is>
          <t/>
        </is>
      </c>
      <c r="AV497" t="inlineStr">
        <is>
          <t/>
        </is>
      </c>
      <c r="AW497" t="inlineStr">
        <is>
          <t/>
        </is>
      </c>
      <c r="AX497" t="inlineStr">
        <is>
          <t/>
        </is>
      </c>
      <c r="AY497" t="inlineStr">
        <is>
          <t/>
        </is>
      </c>
      <c r="AZ497" t="inlineStr">
        <is>
          <t/>
        </is>
      </c>
      <c r="BA497" t="inlineStr">
        <is>
          <t/>
        </is>
      </c>
      <c r="BB497" t="inlineStr">
        <is>
          <t/>
        </is>
      </c>
      <c r="BC497" t="inlineStr">
        <is>
          <t/>
        </is>
      </c>
      <c r="BD497" t="inlineStr">
        <is>
          <t/>
        </is>
      </c>
      <c r="BE497" t="inlineStr">
        <is>
          <t/>
        </is>
      </c>
      <c r="BF497" t="inlineStr">
        <is>
          <t/>
        </is>
      </c>
      <c r="BG497" t="inlineStr">
        <is>
          <t/>
        </is>
      </c>
      <c r="BH497" t="inlineStr">
        <is>
          <t/>
        </is>
      </c>
      <c r="BI497" t="inlineStr">
        <is>
          <t/>
        </is>
      </c>
      <c r="BJ497" t="inlineStr">
        <is>
          <t/>
        </is>
      </c>
      <c r="BK497" t="inlineStr">
        <is>
          <t/>
        </is>
      </c>
      <c r="BL497" t="inlineStr">
        <is>
          <t/>
        </is>
      </c>
      <c r="BM497" t="inlineStr">
        <is>
          <t/>
        </is>
      </c>
      <c r="BN497" t="inlineStr">
        <is>
          <t/>
        </is>
      </c>
      <c r="BO497" t="inlineStr">
        <is>
          <t/>
        </is>
      </c>
      <c r="BP497" s="2" t="inlineStr">
        <is>
          <t>konsum tal-fjuwil fid-dinja reali</t>
        </is>
      </c>
      <c r="BQ497" s="2" t="inlineStr">
        <is>
          <t>3</t>
        </is>
      </c>
      <c r="BR497" s="2" t="inlineStr">
        <is>
          <t/>
        </is>
      </c>
      <c r="BS497" t="inlineStr">
        <is>
          <t/>
        </is>
      </c>
      <c r="BT497" t="inlineStr">
        <is>
          <t/>
        </is>
      </c>
      <c r="BU497" t="inlineStr">
        <is>
          <t/>
        </is>
      </c>
      <c r="BV497" t="inlineStr">
        <is>
          <t/>
        </is>
      </c>
      <c r="BW497" t="inlineStr">
        <is>
          <t/>
        </is>
      </c>
      <c r="BX497" s="2" t="inlineStr">
        <is>
          <t>rzeczywiste zużycie paliwa</t>
        </is>
      </c>
      <c r="BY497" s="2" t="inlineStr">
        <is>
          <t>3</t>
        </is>
      </c>
      <c r="BZ497" s="2" t="inlineStr">
        <is>
          <t/>
        </is>
      </c>
      <c r="CA497" t="inlineStr">
        <is>
          <t/>
        </is>
      </c>
      <c r="CB497" s="2" t="inlineStr">
        <is>
          <t>consumo real de combustível</t>
        </is>
      </c>
      <c r="CC497" s="2" t="inlineStr">
        <is>
          <t>3</t>
        </is>
      </c>
      <c r="CD497" s="2" t="inlineStr">
        <is>
          <t/>
        </is>
      </c>
      <c r="CE497" t="inlineStr">
        <is>
          <t/>
        </is>
      </c>
      <c r="CF497" t="inlineStr">
        <is>
          <t/>
        </is>
      </c>
      <c r="CG497" t="inlineStr">
        <is>
          <t/>
        </is>
      </c>
      <c r="CH497" t="inlineStr">
        <is>
          <t/>
        </is>
      </c>
      <c r="CI497" t="inlineStr">
        <is>
          <t/>
        </is>
      </c>
      <c r="CJ497" t="inlineStr">
        <is>
          <t/>
        </is>
      </c>
      <c r="CK497" t="inlineStr">
        <is>
          <t/>
        </is>
      </c>
      <c r="CL497" t="inlineStr">
        <is>
          <t/>
        </is>
      </c>
      <c r="CM497" t="inlineStr">
        <is>
          <t/>
        </is>
      </c>
      <c r="CN497" s="2" t="inlineStr">
        <is>
          <t>podatki o dejanski porabi goriva</t>
        </is>
      </c>
      <c r="CO497" s="2" t="inlineStr">
        <is>
          <t>3</t>
        </is>
      </c>
      <c r="CP497" s="2" t="inlineStr">
        <is>
          <t/>
        </is>
      </c>
      <c r="CQ497" t="inlineStr">
        <is>
          <t/>
        </is>
      </c>
      <c r="CR497" t="inlineStr">
        <is>
          <t/>
        </is>
      </c>
      <c r="CS497" t="inlineStr">
        <is>
          <t/>
        </is>
      </c>
      <c r="CT497" t="inlineStr">
        <is>
          <t/>
        </is>
      </c>
      <c r="CU497" t="inlineStr">
        <is>
          <t/>
        </is>
      </c>
    </row>
    <row r="498">
      <c r="A498" s="1" t="str">
        <f>HYPERLINK("https://iate.europa.eu/entry/result/3613498/all", "3613498")</f>
        <v>3613498</v>
      </c>
      <c r="B498" t="inlineStr">
        <is>
          <t>ENVIRONMENT</t>
        </is>
      </c>
      <c r="C498" t="inlineStr">
        <is>
          <t>ENVIRONMENT|environmental policy|climate change policy|reduction of gas emissions;ENVIRONMENT|deterioration of the environment|nuisance|pollutant|atmospheric pollutant|greenhouse gas</t>
        </is>
      </c>
      <c r="D498" t="inlineStr">
        <is>
          <t/>
        </is>
      </c>
      <c r="E498" t="inlineStr">
        <is>
          <t/>
        </is>
      </c>
      <c r="F498" t="inlineStr">
        <is>
          <t/>
        </is>
      </c>
      <c r="G498" t="inlineStr">
        <is>
          <t/>
        </is>
      </c>
      <c r="H498" t="inlineStr">
        <is>
          <t/>
        </is>
      </c>
      <c r="I498" t="inlineStr">
        <is>
          <t/>
        </is>
      </c>
      <c r="J498" t="inlineStr">
        <is>
          <t/>
        </is>
      </c>
      <c r="K498" t="inlineStr">
        <is>
          <t/>
        </is>
      </c>
      <c r="L498" t="inlineStr">
        <is>
          <t/>
        </is>
      </c>
      <c r="M498" t="inlineStr">
        <is>
          <t/>
        </is>
      </c>
      <c r="N498" t="inlineStr">
        <is>
          <t/>
        </is>
      </c>
      <c r="O498" t="inlineStr">
        <is>
          <t/>
        </is>
      </c>
      <c r="P498" t="inlineStr">
        <is>
          <t/>
        </is>
      </c>
      <c r="Q498" t="inlineStr">
        <is>
          <t/>
        </is>
      </c>
      <c r="R498" t="inlineStr">
        <is>
          <t/>
        </is>
      </c>
      <c r="S498" t="inlineStr">
        <is>
          <t/>
        </is>
      </c>
      <c r="T498" t="inlineStr">
        <is>
          <t/>
        </is>
      </c>
      <c r="U498" t="inlineStr">
        <is>
          <t/>
        </is>
      </c>
      <c r="V498" t="inlineStr">
        <is>
          <t/>
        </is>
      </c>
      <c r="W498" t="inlineStr">
        <is>
          <t/>
        </is>
      </c>
      <c r="X498" s="2" t="inlineStr">
        <is>
          <t>EU Reference 2020 Scenario|
REF 2020|
REF2020</t>
        </is>
      </c>
      <c r="Y498" s="2" t="inlineStr">
        <is>
          <t>3|
3|
3</t>
        </is>
      </c>
      <c r="Z498" s="2" t="inlineStr">
        <is>
          <t xml:space="preserve">|
|
</t>
        </is>
      </c>
      <c r="AA498" t="inlineStr">
        <is>
          <t>modelling-based projections of energy, transport
and greenhouse gas emissions trends to 2050, building on consistent set of
assumptions across EU, Member States and EU policies, Member States specific
characteristics; and relying on the consultation of Member States experts</t>
        </is>
      </c>
      <c r="AB498" t="inlineStr">
        <is>
          <t/>
        </is>
      </c>
      <c r="AC498" t="inlineStr">
        <is>
          <t/>
        </is>
      </c>
      <c r="AD498" t="inlineStr">
        <is>
          <t/>
        </is>
      </c>
      <c r="AE498" t="inlineStr">
        <is>
          <t/>
        </is>
      </c>
      <c r="AF498" t="inlineStr">
        <is>
          <t/>
        </is>
      </c>
      <c r="AG498" t="inlineStr">
        <is>
          <t/>
        </is>
      </c>
      <c r="AH498" t="inlineStr">
        <is>
          <t/>
        </is>
      </c>
      <c r="AI498" t="inlineStr">
        <is>
          <t/>
        </is>
      </c>
      <c r="AJ498" s="2" t="inlineStr">
        <is>
          <t>EU:n vuoden 2020 viiteskenaario</t>
        </is>
      </c>
      <c r="AK498" s="2" t="inlineStr">
        <is>
          <t>3</t>
        </is>
      </c>
      <c r="AL498" s="2" t="inlineStr">
        <is>
          <t/>
        </is>
      </c>
      <c r="AM498" t="inlineStr">
        <is>
          <t>ennuste EU:n ja kansallisten energiajärjestelmien ja 
kasvihuonekaasupäästöjen kehityksestä nykyisissä poliittisissa 
puitteissa</t>
        </is>
      </c>
      <c r="AN498" t="inlineStr">
        <is>
          <t/>
        </is>
      </c>
      <c r="AO498" t="inlineStr">
        <is>
          <t/>
        </is>
      </c>
      <c r="AP498" t="inlineStr">
        <is>
          <t/>
        </is>
      </c>
      <c r="AQ498" t="inlineStr">
        <is>
          <t/>
        </is>
      </c>
      <c r="AR498" s="2" t="inlineStr">
        <is>
          <t>REF 2020|
Cás Tagartha AE 2020</t>
        </is>
      </c>
      <c r="AS498" s="2" t="inlineStr">
        <is>
          <t>3|
3</t>
        </is>
      </c>
      <c r="AT498" s="2" t="inlineStr">
        <is>
          <t xml:space="preserve">|
</t>
        </is>
      </c>
      <c r="AU498" t="inlineStr">
        <is>
          <t/>
        </is>
      </c>
      <c r="AV498" t="inlineStr">
        <is>
          <t/>
        </is>
      </c>
      <c r="AW498" t="inlineStr">
        <is>
          <t/>
        </is>
      </c>
      <c r="AX498" t="inlineStr">
        <is>
          <t/>
        </is>
      </c>
      <c r="AY498" t="inlineStr">
        <is>
          <t/>
        </is>
      </c>
      <c r="AZ498" t="inlineStr">
        <is>
          <t/>
        </is>
      </c>
      <c r="BA498" t="inlineStr">
        <is>
          <t/>
        </is>
      </c>
      <c r="BB498" t="inlineStr">
        <is>
          <t/>
        </is>
      </c>
      <c r="BC498" t="inlineStr">
        <is>
          <t/>
        </is>
      </c>
      <c r="BD498" t="inlineStr">
        <is>
          <t/>
        </is>
      </c>
      <c r="BE498" t="inlineStr">
        <is>
          <t/>
        </is>
      </c>
      <c r="BF498" t="inlineStr">
        <is>
          <t/>
        </is>
      </c>
      <c r="BG498" t="inlineStr">
        <is>
          <t/>
        </is>
      </c>
      <c r="BH498" t="inlineStr">
        <is>
          <t/>
        </is>
      </c>
      <c r="BI498" t="inlineStr">
        <is>
          <t/>
        </is>
      </c>
      <c r="BJ498" t="inlineStr">
        <is>
          <t/>
        </is>
      </c>
      <c r="BK498" t="inlineStr">
        <is>
          <t/>
        </is>
      </c>
      <c r="BL498" t="inlineStr">
        <is>
          <t/>
        </is>
      </c>
      <c r="BM498" t="inlineStr">
        <is>
          <t/>
        </is>
      </c>
      <c r="BN498" t="inlineStr">
        <is>
          <t/>
        </is>
      </c>
      <c r="BO498" t="inlineStr">
        <is>
          <t/>
        </is>
      </c>
      <c r="BP498" t="inlineStr">
        <is>
          <t/>
        </is>
      </c>
      <c r="BQ498" t="inlineStr">
        <is>
          <t/>
        </is>
      </c>
      <c r="BR498" t="inlineStr">
        <is>
          <t/>
        </is>
      </c>
      <c r="BS498" t="inlineStr">
        <is>
          <t/>
        </is>
      </c>
      <c r="BT498" t="inlineStr">
        <is>
          <t/>
        </is>
      </c>
      <c r="BU498" t="inlineStr">
        <is>
          <t/>
        </is>
      </c>
      <c r="BV498" t="inlineStr">
        <is>
          <t/>
        </is>
      </c>
      <c r="BW498" t="inlineStr">
        <is>
          <t/>
        </is>
      </c>
      <c r="BX498" s="2" t="inlineStr">
        <is>
          <t>unijny scenariusz odniesienia 2020</t>
        </is>
      </c>
      <c r="BY498" s="2" t="inlineStr">
        <is>
          <t>3</t>
        </is>
      </c>
      <c r="BZ498" s="2" t="inlineStr">
        <is>
          <t/>
        </is>
      </c>
      <c r="CA498" t="inlineStr">
        <is>
          <t>oparte na modelowaniu prognozy tendencji w zakresie energii, transportu i emisji gazów cieplarnianych do 2050 r. opracowane na podstawie spójnego zestawu założeń obejmującego UE, państwa członkowskie i politykę UE oraz specyficzne cechy państw członkowskich; oraz na podstawie konsultacji z ekspertami z państw członkowskich</t>
        </is>
      </c>
      <c r="CB498" s="2" t="inlineStr">
        <is>
          <t>REF 2020|
cenário de referência da UE de 2020</t>
        </is>
      </c>
      <c r="CC498" s="2" t="inlineStr">
        <is>
          <t>3|
3</t>
        </is>
      </c>
      <c r="CD498" s="2" t="inlineStr">
        <is>
          <t xml:space="preserve">|
</t>
        </is>
      </c>
      <c r="CE498" t="inlineStr">
        <is>
          <t>Projeção baseada na modelização de tendências do setor da energia, dos transportes e das emissões de gases com efeito de estufa para 2050, assente num conjunto coerente de pressupostos em toda a UE, em políticas dos Estados-Membros e da UE e em características específicas dos Estados-Membros e que tem como base a consulta de peritos dos Estados-Membros.</t>
        </is>
      </c>
      <c r="CF498" t="inlineStr">
        <is>
          <t/>
        </is>
      </c>
      <c r="CG498" t="inlineStr">
        <is>
          <t/>
        </is>
      </c>
      <c r="CH498" t="inlineStr">
        <is>
          <t/>
        </is>
      </c>
      <c r="CI498" t="inlineStr">
        <is>
          <t/>
        </is>
      </c>
      <c r="CJ498" t="inlineStr">
        <is>
          <t/>
        </is>
      </c>
      <c r="CK498" t="inlineStr">
        <is>
          <t/>
        </is>
      </c>
      <c r="CL498" t="inlineStr">
        <is>
          <t/>
        </is>
      </c>
      <c r="CM498" t="inlineStr">
        <is>
          <t/>
        </is>
      </c>
      <c r="CN498" s="2" t="inlineStr">
        <is>
          <t>REF2020|
referenčni scenarij EU na podlagi leta 2020|
REF 2020</t>
        </is>
      </c>
      <c r="CO498" s="2" t="inlineStr">
        <is>
          <t>3|
3|
3</t>
        </is>
      </c>
      <c r="CP498" s="2" t="inlineStr">
        <is>
          <t xml:space="preserve">|
|
</t>
        </is>
      </c>
      <c r="CQ498" t="inlineStr">
        <is>
          <t>napovedi trendov v zvezi z energijo, prometom in emisijami toplogrednih plinov do leta 2050, ki so bile oblikovane z uporabo modeliranja ter temeljijo na usklajenem naboru predpostavk za celotno EU, države članice in politike EU, posebnih značilnostih držav članic in posvetovanju s strokovnjaki držav članic</t>
        </is>
      </c>
      <c r="CR498" t="inlineStr">
        <is>
          <t/>
        </is>
      </c>
      <c r="CS498" t="inlineStr">
        <is>
          <t/>
        </is>
      </c>
      <c r="CT498" t="inlineStr">
        <is>
          <t/>
        </is>
      </c>
      <c r="CU498" t="inlineStr">
        <is>
          <t/>
        </is>
      </c>
    </row>
    <row r="499">
      <c r="A499" s="1" t="str">
        <f>HYPERLINK("https://iate.europa.eu/entry/result/3608545/all", "3608545")</f>
        <v>3608545</v>
      </c>
      <c r="B499" t="inlineStr">
        <is>
          <t>TRANSPORT;ENVIRONMENT</t>
        </is>
      </c>
      <c r="C499" t="inlineStr">
        <is>
          <t>TRANSPORT|maritime and inland waterway transport|maritime transport;ENVIRONMENT|deterioration of the environment|nuisance|pollutant|atmospheric pollutant|greenhouse gas</t>
        </is>
      </c>
      <c r="D499" s="2" t="inlineStr">
        <is>
          <t>пределна стойност на интензитета на емисиите на парникови газове</t>
        </is>
      </c>
      <c r="E499" s="2" t="inlineStr">
        <is>
          <t>3</t>
        </is>
      </c>
      <c r="F499" s="2" t="inlineStr">
        <is>
          <t/>
        </is>
      </c>
      <c r="G499" t="inlineStr">
        <is>
          <t/>
        </is>
      </c>
      <c r="H499" s="2" t="inlineStr">
        <is>
          <t>mez intenzity emisí skleníkových plynů|
mez intenzity skleníkových plynů</t>
        </is>
      </c>
      <c r="I499" s="2" t="inlineStr">
        <is>
          <t>2|
2</t>
        </is>
      </c>
      <c r="J499" s="2" t="inlineStr">
        <is>
          <t xml:space="preserve">|
</t>
        </is>
      </c>
      <c r="K499" t="inlineStr">
        <is>
          <t>mezní hodnota intenzity skleníkových plynů z energie použité na palubě lodi připlouvající do přístavů pod jurisdikcí členského státu, zdržující se v těchto přístavech nebo z nich odplouvající</t>
        </is>
      </c>
      <c r="L499" s="2" t="inlineStr">
        <is>
          <t>grænse for drivhusgasintensitet</t>
        </is>
      </c>
      <c r="M499" s="2" t="inlineStr">
        <is>
          <t>3</t>
        </is>
      </c>
      <c r="N499" s="2" t="inlineStr">
        <is>
          <t/>
        </is>
      </c>
      <c r="O499" t="inlineStr">
        <is>
          <t>grænse for
drivhusgasintensiteten af den energi, der bruges om bord på et skib, der
anløber, befinder sig i eller forlader havne under en medlemsstats jurisdiktion</t>
        </is>
      </c>
      <c r="P499" s="2" t="inlineStr">
        <is>
          <t>Grenzwert für die Treibhausgasintensität</t>
        </is>
      </c>
      <c r="Q499" s="2" t="inlineStr">
        <is>
          <t>3</t>
        </is>
      </c>
      <c r="R499" s="2" t="inlineStr">
        <is>
          <t/>
        </is>
      </c>
      <c r="S499" t="inlineStr">
        <is>
          <t>Grenzwert für die Treibhausgasintensität von Energie, die an Bord von Schiffen verbraucht wird, die Häfen im Hoheitsgebiet eines EU-Mitgliedstaats anlaufen, dort liegen oder aus diesen auslaufen</t>
        </is>
      </c>
      <c r="T499" s="2" t="inlineStr">
        <is>
          <t>όριο έντασης εκπομπών αερίων του θερμοκηπίου</t>
        </is>
      </c>
      <c r="U499" s="2" t="inlineStr">
        <is>
          <t>3</t>
        </is>
      </c>
      <c r="V499" s="2" t="inlineStr">
        <is>
          <t/>
        </is>
      </c>
      <c r="W499" t="inlineStr">
        <is>
          <t>&lt;div&gt;όριο της έντασης εκπομπών αερίων του θερμοκηπίου της ενέργειας που χρησιμοποιείται επί του πλοίου κατά τον κατάπλου, την παραμονή εντός λιμένων ή τον απόπλου από λιμένες που υπάγονται στη δικαιοδοσία κράτους μέλους&lt;br&gt;&lt;/div&gt;</t>
        </is>
      </c>
      <c r="X499" s="2" t="inlineStr">
        <is>
          <t>greenhouse gas intensity limit|
limit on the greenhouse gas intensity of energy</t>
        </is>
      </c>
      <c r="Y499" s="2" t="inlineStr">
        <is>
          <t>3|
1</t>
        </is>
      </c>
      <c r="Z499" s="2" t="inlineStr">
        <is>
          <t xml:space="preserve">|
</t>
        </is>
      </c>
      <c r="AA499" t="inlineStr">
        <is>
          <t>limit on the greenhouse gas (‘GHG’) intensity of
energy used on-board by a ship arriving at, staying within or departing from
ports under the jurisdiction of a Member State</t>
        </is>
      </c>
      <c r="AB499" s="2" t="inlineStr">
        <is>
          <t>límite de intensidad de emisión de gases de efecto invernadero</t>
        </is>
      </c>
      <c r="AC499" s="2" t="inlineStr">
        <is>
          <t>3</t>
        </is>
      </c>
      <c r="AD499" s="2" t="inlineStr">
        <is>
          <t/>
        </is>
      </c>
      <c r="AE499" t="inlineStr">
        <is>
          <t>Límite de la intensidad de las emisiones de gases de efecto invernadero 
(GEI) de la energía utilizada a bordo por los buques que llegan a 
puertos bajo la jurisdicción de un Estado miembro, permanecen en dichos 
puertos o salen de ellos.</t>
        </is>
      </c>
      <c r="AF499" s="2" t="inlineStr">
        <is>
          <t>kasvuhoonegaaside heitemahukuse piirmäär</t>
        </is>
      </c>
      <c r="AG499" s="2" t="inlineStr">
        <is>
          <t>2</t>
        </is>
      </c>
      <c r="AH499" s="2" t="inlineStr">
        <is>
          <t/>
        </is>
      </c>
      <c r="AI499" t="inlineStr">
        <is>
          <t>liikmesriigi jurisdiktsiooni alla kuuluvasse sadamasse saabuva, seal viibiva või sealt väljuva laeva pardal kasutatava energia &lt;i&gt;kasvuhoonegaaside heitemahukuse&lt;/i&gt; &lt;a href="/entry/result/2244926/all" id="ENTRY_TO_ENTRY_CONVERTER" target="_blank"&gt;IATE:2244926&lt;/a&gt; kõrgeim lubatud määr</t>
        </is>
      </c>
      <c r="AJ499" s="2" t="inlineStr">
        <is>
          <t>kasvihuonekaasuintensiteetin enimmäisarvo</t>
        </is>
      </c>
      <c r="AK499" s="2" t="inlineStr">
        <is>
          <t>3</t>
        </is>
      </c>
      <c r="AL499" s="2" t="inlineStr">
        <is>
          <t/>
        </is>
      </c>
      <c r="AM499" t="inlineStr">
        <is>
          <t>Euroopan unionin jäsenvaltion lainkäyttövaltaan kuuluviin satamiin saapuvissa, niissä olevissa tai niistä lähtevissä aluksissa käytetyn energian kasvihuonekaasuintensiteetin enimmäisarvo</t>
        </is>
      </c>
      <c r="AN499" s="2" t="inlineStr">
        <is>
          <t>limitation de l’intensité des émissions de gaz à effet de serre</t>
        </is>
      </c>
      <c r="AO499" s="2" t="inlineStr">
        <is>
          <t>3</t>
        </is>
      </c>
      <c r="AP499" s="2" t="inlineStr">
        <is>
          <t/>
        </is>
      </c>
      <c r="AQ499" t="inlineStr">
        <is>
          <t>limitation de l’intensité des émissions de gaz à effet de serre («GES»)
 de l’énergie utilisée à bord d’un navire à destination ou au départ 
d’un port relevant de la juridiction d'un État membre ou se trouvant à 
l'intérieur d’un tel port</t>
        </is>
      </c>
      <c r="AR499" s="2" t="inlineStr">
        <is>
          <t>teorainn le déine gás ceaptha teasa</t>
        </is>
      </c>
      <c r="AS499" s="2" t="inlineStr">
        <is>
          <t>3</t>
        </is>
      </c>
      <c r="AT499" s="2" t="inlineStr">
        <is>
          <t/>
        </is>
      </c>
      <c r="AU499" t="inlineStr">
        <is>
          <t/>
        </is>
      </c>
      <c r="AV499" s="2" t="inlineStr">
        <is>
          <t>ograničenje intenziteta stakleničkih plinova energije</t>
        </is>
      </c>
      <c r="AW499" s="2" t="inlineStr">
        <is>
          <t>3</t>
        </is>
      </c>
      <c r="AX499" s="2" t="inlineStr">
        <is>
          <t/>
        </is>
      </c>
      <c r="AY499" t="inlineStr">
        <is>
          <t>ograničenje intenziteta stakleničkih plinova energije koja se upotrebljava na brodu koji dolazi u luke pod nadležnošću države članice, ostaje u njima ili odlazi iz njih</t>
        </is>
      </c>
      <c r="AZ499" s="2" t="inlineStr">
        <is>
          <t>kibocsátásintenzitási határérték</t>
        </is>
      </c>
      <c r="BA499" s="2" t="inlineStr">
        <is>
          <t>3</t>
        </is>
      </c>
      <c r="BB499" s="2" t="inlineStr">
        <is>
          <t/>
        </is>
      </c>
      <c r="BC499" t="inlineStr">
        <is>
          <t/>
        </is>
      </c>
      <c r="BD499" s="2" t="inlineStr">
        <is>
          <t>limite dell'intensità dei gas a effetto serra</t>
        </is>
      </c>
      <c r="BE499" s="2" t="inlineStr">
        <is>
          <t>3</t>
        </is>
      </c>
      <c r="BF499" s="2" t="inlineStr">
        <is>
          <t/>
        </is>
      </c>
      <c r="BG499" t="inlineStr">
        <is>
          <t>limite dell'intensità dei gas a effetto serra dell'energia usata a bordo da una nave in arrivo, all'interno o in partenza da porti sotto la giurisdizione di uno Stato membro</t>
        </is>
      </c>
      <c r="BH499" s="2" t="inlineStr">
        <is>
          <t>taršos ŠESD intensyvumo riba|
taršos šiltnamio efektą sukeliančiomis dujomis intensyvumo riba</t>
        </is>
      </c>
      <c r="BI499" s="2" t="inlineStr">
        <is>
          <t>3|
3</t>
        </is>
      </c>
      <c r="BJ499" s="2" t="inlineStr">
        <is>
          <t xml:space="preserve">|
</t>
        </is>
      </c>
      <c r="BK499" t="inlineStr">
        <is>
          <t/>
        </is>
      </c>
      <c r="BL499" s="2" t="inlineStr">
        <is>
          <t>siltumnīcefekta gāzu emisiju intensitātes robežvērtība</t>
        </is>
      </c>
      <c r="BM499" s="2" t="inlineStr">
        <is>
          <t>2</t>
        </is>
      </c>
      <c r="BN499" s="2" t="inlineStr">
        <is>
          <t/>
        </is>
      </c>
      <c r="BO499" t="inlineStr">
        <is>
          <t/>
        </is>
      </c>
      <c r="BP499" s="2" t="inlineStr">
        <is>
          <t>limitu tal-intensità tal-gassijiet serra</t>
        </is>
      </c>
      <c r="BQ499" s="2" t="inlineStr">
        <is>
          <t>3</t>
        </is>
      </c>
      <c r="BR499" s="2" t="inlineStr">
        <is>
          <t/>
        </is>
      </c>
      <c r="BS499" t="inlineStr">
        <is>
          <t>limitu fuq l-intensità tal-gassijiet serra ("GHG") tal-enerġija li tintuża abbord vapur li jasal fil-portijiet taħt il-ġurisdizzjoni ta' Stat Membru, jew li joqgħod fihom jew li jitlaq minnhom</t>
        </is>
      </c>
      <c r="BT499" s="2" t="inlineStr">
        <is>
          <t>grenswaarde voor de broeikasgasintensiteit</t>
        </is>
      </c>
      <c r="BU499" s="2" t="inlineStr">
        <is>
          <t>3</t>
        </is>
      </c>
      <c r="BV499" s="2" t="inlineStr">
        <is>
          <t/>
        </is>
      </c>
      <c r="BW499" t="inlineStr">
        <is>
          <t>"grenswaarde voor de broeikasgasintensiteit van de energie die wordt gebruikt aan boord van een schip dat aankomt in, zich bevindt in of vertrekt uit havens die onder de jurisdictie van een lidstaat vallen"</t>
        </is>
      </c>
      <c r="BX499" s="2" t="inlineStr">
        <is>
          <t>wartość dopuszczalna intensywności emisji gazów cieplarnianych</t>
        </is>
      </c>
      <c r="BY499" s="2" t="inlineStr">
        <is>
          <t>3</t>
        </is>
      </c>
      <c r="BZ499" s="2" t="inlineStr">
        <is>
          <t/>
        </is>
      </c>
      <c r="CA499" t="inlineStr">
        <is>
          <t>limit intensywności emisji gazów cieplarnianych pochodzących ze zużycia energii na statku wpływającym do portów należących do jurysdykcji państwa członkowskiego, przebywającym w nich lub opuszczającym takie porty</t>
        </is>
      </c>
      <c r="CB499" s="2" t="inlineStr">
        <is>
          <t>limite de intensidade dos gases com efeito de estufa</t>
        </is>
      </c>
      <c r="CC499" s="2" t="inlineStr">
        <is>
          <t>3</t>
        </is>
      </c>
      <c r="CD499" s="2" t="inlineStr">
        <is>
          <t/>
        </is>
      </c>
      <c r="CE499" t="inlineStr">
        <is>
          <t>Limite de intensidade dos gases com efeito de estufa (GEE) provenientes da energia utilizada a bordo de um navio à chegada, em permanência ou à saída de portos que se encontram sob a jurisdição de um Estado-Membro.</t>
        </is>
      </c>
      <c r="CF499" s="2" t="inlineStr">
        <is>
          <t>limită a intensității emisiilor de gaze cu efect de seră</t>
        </is>
      </c>
      <c r="CG499" s="2" t="inlineStr">
        <is>
          <t>3</t>
        </is>
      </c>
      <c r="CH499" s="2" t="inlineStr">
        <is>
          <t>proposed</t>
        </is>
      </c>
      <c r="CI499" t="inlineStr">
        <is>
          <t/>
        </is>
      </c>
      <c r="CJ499" s="2" t="inlineStr">
        <is>
          <t>limit intenzity skleníkových plynov</t>
        </is>
      </c>
      <c r="CK499" s="2" t="inlineStr">
        <is>
          <t>3</t>
        </is>
      </c>
      <c r="CL499" s="2" t="inlineStr">
        <is>
          <t/>
        </is>
      </c>
      <c r="CM499" t="inlineStr">
        <is>
          <t>limit intenzity skleníkových plynov z energie využitej na palube lode, ktorá prichádza do prístavov, zostáva v prístavoch alebo odchádza z prístavov podliehajúcich právomoci členského štátu</t>
        </is>
      </c>
      <c r="CN499" s="2" t="inlineStr">
        <is>
          <t>mejna vrednost intenzivnosti toplogrednih plinov</t>
        </is>
      </c>
      <c r="CO499" s="2" t="inlineStr">
        <is>
          <t>3</t>
        </is>
      </c>
      <c r="CP499" s="2" t="inlineStr">
        <is>
          <t/>
        </is>
      </c>
      <c r="CQ499" t="inlineStr">
        <is>
          <t>omejitev, katere namen je povečati dosledno uporabo obnovljivih in nizkoogljičnih goriv ter nadomestnih virov energije v pomorskem prometu</t>
        </is>
      </c>
      <c r="CR499" s="2" t="inlineStr">
        <is>
          <t>gränsvärde för växthusgasintensitet</t>
        </is>
      </c>
      <c r="CS499" s="2" t="inlineStr">
        <is>
          <t>3</t>
        </is>
      </c>
      <c r="CT499" s="2" t="inlineStr">
        <is>
          <t/>
        </is>
      </c>
      <c r="CU499" t="inlineStr">
        <is>
          <t/>
        </is>
      </c>
    </row>
    <row r="500">
      <c r="A500" s="1" t="str">
        <f>HYPERLINK("https://iate.europa.eu/entry/result/3619828/all", "3619828")</f>
        <v>3619828</v>
      </c>
      <c r="B500" t="inlineStr">
        <is>
          <t>TRANSPORT;ENVIRONMENT</t>
        </is>
      </c>
      <c r="C500" t="inlineStr">
        <is>
          <t>TRANSPORT|maritime and inland waterway transport|maritime transport;ENVIRONMENT|deterioration of the environment|nuisance|pollutant|atmospheric pollutant|greenhouse gas</t>
        </is>
      </c>
      <c r="D500" t="inlineStr">
        <is>
          <t/>
        </is>
      </c>
      <c r="E500" t="inlineStr">
        <is>
          <t/>
        </is>
      </c>
      <c r="F500" t="inlineStr">
        <is>
          <t/>
        </is>
      </c>
      <c r="G500" t="inlineStr">
        <is>
          <t/>
        </is>
      </c>
      <c r="H500" t="inlineStr">
        <is>
          <t/>
        </is>
      </c>
      <c r="I500" t="inlineStr">
        <is>
          <t/>
        </is>
      </c>
      <c r="J500" t="inlineStr">
        <is>
          <t/>
        </is>
      </c>
      <c r="K500" t="inlineStr">
        <is>
          <t/>
        </is>
      </c>
      <c r="L500" t="inlineStr">
        <is>
          <t/>
        </is>
      </c>
      <c r="M500" t="inlineStr">
        <is>
          <t/>
        </is>
      </c>
      <c r="N500" t="inlineStr">
        <is>
          <t/>
        </is>
      </c>
      <c r="O500" t="inlineStr">
        <is>
          <t/>
        </is>
      </c>
      <c r="P500" t="inlineStr">
        <is>
          <t/>
        </is>
      </c>
      <c r="Q500" t="inlineStr">
        <is>
          <t/>
        </is>
      </c>
      <c r="R500" t="inlineStr">
        <is>
          <t/>
        </is>
      </c>
      <c r="S500" t="inlineStr">
        <is>
          <t/>
        </is>
      </c>
      <c r="T500" t="inlineStr">
        <is>
          <t/>
        </is>
      </c>
      <c r="U500" t="inlineStr">
        <is>
          <t/>
        </is>
      </c>
      <c r="V500" t="inlineStr">
        <is>
          <t/>
        </is>
      </c>
      <c r="W500" t="inlineStr">
        <is>
          <t/>
        </is>
      </c>
      <c r="X500" s="2" t="inlineStr">
        <is>
          <t>default factor|
default emission factor</t>
        </is>
      </c>
      <c r="Y500" s="2" t="inlineStr">
        <is>
          <t>3|
3</t>
        </is>
      </c>
      <c r="Z500" s="2" t="inlineStr">
        <is>
          <t xml:space="preserve">|
</t>
        </is>
      </c>
      <c r="AA500" t="inlineStr">
        <is>
          <t>standard emission factors with fixed values laid down in Annex II to Regulation ...</t>
        </is>
      </c>
      <c r="AB500" s="2" t="inlineStr">
        <is>
          <t>factor por defecto|
factor de emisión por defecto</t>
        </is>
      </c>
      <c r="AC500" s="2" t="inlineStr">
        <is>
          <t>3|
3</t>
        </is>
      </c>
      <c r="AD500" s="2" t="inlineStr">
        <is>
          <t xml:space="preserve">|
</t>
        </is>
      </c>
      <c r="AE500" t="inlineStr">
        <is>
          <t>Factores de emisión normalizados con relación a valores fijos establecidos en el anexo II del Reglamento.</t>
        </is>
      </c>
      <c r="AF500" t="inlineStr">
        <is>
          <t/>
        </is>
      </c>
      <c r="AG500" t="inlineStr">
        <is>
          <t/>
        </is>
      </c>
      <c r="AH500" t="inlineStr">
        <is>
          <t/>
        </is>
      </c>
      <c r="AI500" t="inlineStr">
        <is>
          <t/>
        </is>
      </c>
      <c r="AJ500" t="inlineStr">
        <is>
          <t/>
        </is>
      </c>
      <c r="AK500" t="inlineStr">
        <is>
          <t/>
        </is>
      </c>
      <c r="AL500" t="inlineStr">
        <is>
          <t/>
        </is>
      </c>
      <c r="AM500" t="inlineStr">
        <is>
          <t/>
        </is>
      </c>
      <c r="AN500" t="inlineStr">
        <is>
          <t/>
        </is>
      </c>
      <c r="AO500" t="inlineStr">
        <is>
          <t/>
        </is>
      </c>
      <c r="AP500" t="inlineStr">
        <is>
          <t/>
        </is>
      </c>
      <c r="AQ500" t="inlineStr">
        <is>
          <t/>
        </is>
      </c>
      <c r="AR500" s="2" t="inlineStr">
        <is>
          <t>fachtóir astaíochta réamhshocraithe</t>
        </is>
      </c>
      <c r="AS500" s="2" t="inlineStr">
        <is>
          <t>3</t>
        </is>
      </c>
      <c r="AT500" s="2" t="inlineStr">
        <is>
          <t/>
        </is>
      </c>
      <c r="AU500" t="inlineStr">
        <is>
          <t/>
        </is>
      </c>
      <c r="AV500" t="inlineStr">
        <is>
          <t/>
        </is>
      </c>
      <c r="AW500" t="inlineStr">
        <is>
          <t/>
        </is>
      </c>
      <c r="AX500" t="inlineStr">
        <is>
          <t/>
        </is>
      </c>
      <c r="AY500" t="inlineStr">
        <is>
          <t/>
        </is>
      </c>
      <c r="AZ500" t="inlineStr">
        <is>
          <t/>
        </is>
      </c>
      <c r="BA500" t="inlineStr">
        <is>
          <t/>
        </is>
      </c>
      <c r="BB500" t="inlineStr">
        <is>
          <t/>
        </is>
      </c>
      <c r="BC500" t="inlineStr">
        <is>
          <t/>
        </is>
      </c>
      <c r="BD500" t="inlineStr">
        <is>
          <t/>
        </is>
      </c>
      <c r="BE500" t="inlineStr">
        <is>
          <t/>
        </is>
      </c>
      <c r="BF500" t="inlineStr">
        <is>
          <t/>
        </is>
      </c>
      <c r="BG500" t="inlineStr">
        <is>
          <t/>
        </is>
      </c>
      <c r="BH500" s="2" t="inlineStr">
        <is>
          <t>numatytasis išmetamųjų teršalų faktorius|
numatytasis faktorius</t>
        </is>
      </c>
      <c r="BI500" s="2" t="inlineStr">
        <is>
          <t>3|
3</t>
        </is>
      </c>
      <c r="BJ500" s="2" t="inlineStr">
        <is>
          <t xml:space="preserve">|
</t>
        </is>
      </c>
      <c r="BK500" t="inlineStr">
        <is>
          <t/>
        </is>
      </c>
      <c r="BL500" t="inlineStr">
        <is>
          <t/>
        </is>
      </c>
      <c r="BM500" t="inlineStr">
        <is>
          <t/>
        </is>
      </c>
      <c r="BN500" t="inlineStr">
        <is>
          <t/>
        </is>
      </c>
      <c r="BO500" t="inlineStr">
        <is>
          <t/>
        </is>
      </c>
      <c r="BP500" s="2" t="inlineStr">
        <is>
          <t>fattur ta’ emissjoni prestabbilit|
fattur prestabbilit</t>
        </is>
      </c>
      <c r="BQ500" s="2" t="inlineStr">
        <is>
          <t>3|
3</t>
        </is>
      </c>
      <c r="BR500" s="2" t="inlineStr">
        <is>
          <t xml:space="preserve">|
</t>
        </is>
      </c>
      <c r="BS500" t="inlineStr">
        <is>
          <t/>
        </is>
      </c>
      <c r="BT500" t="inlineStr">
        <is>
          <t/>
        </is>
      </c>
      <c r="BU500" t="inlineStr">
        <is>
          <t/>
        </is>
      </c>
      <c r="BV500" t="inlineStr">
        <is>
          <t/>
        </is>
      </c>
      <c r="BW500" t="inlineStr">
        <is>
          <t/>
        </is>
      </c>
      <c r="BX500" s="2" t="inlineStr">
        <is>
          <t>domyślny współczynnik emisji|
współczynnik domyślny</t>
        </is>
      </c>
      <c r="BY500" s="2" t="inlineStr">
        <is>
          <t>3|
3</t>
        </is>
      </c>
      <c r="BZ500" s="2" t="inlineStr">
        <is>
          <t xml:space="preserve">|
</t>
        </is>
      </c>
      <c r="CA500" t="inlineStr">
        <is>
          <t>standardowe współczynniki emisji określone w załączniku II do&lt;a href="https://eur-lex.europa.eu/legal-content/PL/TXT/?uri=CELEX:52021PC0562" target="_blank"&gt; ROZPORZĄDZENIA PARLAMENTU EUROPEJSKIEGO I RADY w sprawie stosowania paliw odnawialnych i niskoemisyjnych w transporcie morskim oraz zmieniającego dyrektywę 2009/16/WE&lt;/a&gt;</t>
        </is>
      </c>
      <c r="CB500" t="inlineStr">
        <is>
          <t/>
        </is>
      </c>
      <c r="CC500" t="inlineStr">
        <is>
          <t/>
        </is>
      </c>
      <c r="CD500" t="inlineStr">
        <is>
          <t/>
        </is>
      </c>
      <c r="CE500" t="inlineStr">
        <is>
          <t/>
        </is>
      </c>
      <c r="CF500" t="inlineStr">
        <is>
          <t/>
        </is>
      </c>
      <c r="CG500" t="inlineStr">
        <is>
          <t/>
        </is>
      </c>
      <c r="CH500" t="inlineStr">
        <is>
          <t/>
        </is>
      </c>
      <c r="CI500" t="inlineStr">
        <is>
          <t/>
        </is>
      </c>
      <c r="CJ500" t="inlineStr">
        <is>
          <t/>
        </is>
      </c>
      <c r="CK500" t="inlineStr">
        <is>
          <t/>
        </is>
      </c>
      <c r="CL500" t="inlineStr">
        <is>
          <t/>
        </is>
      </c>
      <c r="CM500" t="inlineStr">
        <is>
          <t/>
        </is>
      </c>
      <c r="CN500" s="2" t="inlineStr">
        <is>
          <t>privzeti emisijski faktor</t>
        </is>
      </c>
      <c r="CO500" s="2" t="inlineStr">
        <is>
          <t>3</t>
        </is>
      </c>
      <c r="CP500" s="2" t="inlineStr">
        <is>
          <t/>
        </is>
      </c>
      <c r="CQ500" t="inlineStr">
        <is>
          <t/>
        </is>
      </c>
      <c r="CR500" t="inlineStr">
        <is>
          <t/>
        </is>
      </c>
      <c r="CS500" t="inlineStr">
        <is>
          <t/>
        </is>
      </c>
      <c r="CT500" t="inlineStr">
        <is>
          <t/>
        </is>
      </c>
      <c r="CU500" t="inlineStr">
        <is>
          <t/>
        </is>
      </c>
    </row>
    <row r="501">
      <c r="A501" s="1" t="str">
        <f>HYPERLINK("https://iate.europa.eu/entry/result/3619825/all", "3619825")</f>
        <v>3619825</v>
      </c>
      <c r="B501" t="inlineStr">
        <is>
          <t>ENERGY</t>
        </is>
      </c>
      <c r="C501" t="inlineStr">
        <is>
          <t>ENERGY|energy policy|energy industry|fuel</t>
        </is>
      </c>
      <c r="D501" t="inlineStr">
        <is>
          <t/>
        </is>
      </c>
      <c r="E501" t="inlineStr">
        <is>
          <t/>
        </is>
      </c>
      <c r="F501" t="inlineStr">
        <is>
          <t/>
        </is>
      </c>
      <c r="G501" t="inlineStr">
        <is>
          <t/>
        </is>
      </c>
      <c r="H501" t="inlineStr">
        <is>
          <t/>
        </is>
      </c>
      <c r="I501" t="inlineStr">
        <is>
          <t/>
        </is>
      </c>
      <c r="J501" t="inlineStr">
        <is>
          <t/>
        </is>
      </c>
      <c r="K501" t="inlineStr">
        <is>
          <t/>
        </is>
      </c>
      <c r="L501" t="inlineStr">
        <is>
          <t/>
        </is>
      </c>
      <c r="M501" t="inlineStr">
        <is>
          <t/>
        </is>
      </c>
      <c r="N501" t="inlineStr">
        <is>
          <t/>
        </is>
      </c>
      <c r="O501" t="inlineStr">
        <is>
          <t/>
        </is>
      </c>
      <c r="P501" t="inlineStr">
        <is>
          <t/>
        </is>
      </c>
      <c r="Q501" t="inlineStr">
        <is>
          <t/>
        </is>
      </c>
      <c r="R501" t="inlineStr">
        <is>
          <t/>
        </is>
      </c>
      <c r="S501" t="inlineStr">
        <is>
          <t/>
        </is>
      </c>
      <c r="T501" t="inlineStr">
        <is>
          <t/>
        </is>
      </c>
      <c r="U501" t="inlineStr">
        <is>
          <t/>
        </is>
      </c>
      <c r="V501" t="inlineStr">
        <is>
          <t/>
        </is>
      </c>
      <c r="W501" t="inlineStr">
        <is>
          <t/>
        </is>
      </c>
      <c r="X501" s="2" t="inlineStr">
        <is>
          <t>renewable ammonia|
green ammonia</t>
        </is>
      </c>
      <c r="Y501" s="2" t="inlineStr">
        <is>
          <t>3|
3</t>
        </is>
      </c>
      <c r="Z501" s="2" t="inlineStr">
        <is>
          <t xml:space="preserve">preferred|
</t>
        </is>
      </c>
      <c r="AA501" t="inlineStr">
        <is>
          <t>ammonia used as a fuel, especially as a maritime transportation fuel, and produced using renewable source</t>
        </is>
      </c>
      <c r="AB501" s="2" t="inlineStr">
        <is>
          <t>amoníaco renovable|
amoniaco verde</t>
        </is>
      </c>
      <c r="AC501" s="2" t="inlineStr">
        <is>
          <t>3|
3</t>
        </is>
      </c>
      <c r="AD501" s="2" t="inlineStr">
        <is>
          <t xml:space="preserve">|
</t>
        </is>
      </c>
      <c r="AE501" t="inlineStr">
        <is>
          <t>Amoniaco que se sintetizara con hidrógeno proveniente de electrólisis renovable.</t>
        </is>
      </c>
      <c r="AF501" t="inlineStr">
        <is>
          <t/>
        </is>
      </c>
      <c r="AG501" t="inlineStr">
        <is>
          <t/>
        </is>
      </c>
      <c r="AH501" t="inlineStr">
        <is>
          <t/>
        </is>
      </c>
      <c r="AI501" t="inlineStr">
        <is>
          <t/>
        </is>
      </c>
      <c r="AJ501" t="inlineStr">
        <is>
          <t/>
        </is>
      </c>
      <c r="AK501" t="inlineStr">
        <is>
          <t/>
        </is>
      </c>
      <c r="AL501" t="inlineStr">
        <is>
          <t/>
        </is>
      </c>
      <c r="AM501" t="inlineStr">
        <is>
          <t/>
        </is>
      </c>
      <c r="AN501" t="inlineStr">
        <is>
          <t/>
        </is>
      </c>
      <c r="AO501" t="inlineStr">
        <is>
          <t/>
        </is>
      </c>
      <c r="AP501" t="inlineStr">
        <is>
          <t/>
        </is>
      </c>
      <c r="AQ501" t="inlineStr">
        <is>
          <t/>
        </is>
      </c>
      <c r="AR501" s="2" t="inlineStr">
        <is>
          <t>amóinia inathnuaite</t>
        </is>
      </c>
      <c r="AS501" s="2" t="inlineStr">
        <is>
          <t>3</t>
        </is>
      </c>
      <c r="AT501" s="2" t="inlineStr">
        <is>
          <t/>
        </is>
      </c>
      <c r="AU501" t="inlineStr">
        <is>
          <t/>
        </is>
      </c>
      <c r="AV501" t="inlineStr">
        <is>
          <t/>
        </is>
      </c>
      <c r="AW501" t="inlineStr">
        <is>
          <t/>
        </is>
      </c>
      <c r="AX501" t="inlineStr">
        <is>
          <t/>
        </is>
      </c>
      <c r="AY501" t="inlineStr">
        <is>
          <t/>
        </is>
      </c>
      <c r="AZ501" t="inlineStr">
        <is>
          <t/>
        </is>
      </c>
      <c r="BA501" t="inlineStr">
        <is>
          <t/>
        </is>
      </c>
      <c r="BB501" t="inlineStr">
        <is>
          <t/>
        </is>
      </c>
      <c r="BC501" t="inlineStr">
        <is>
          <t/>
        </is>
      </c>
      <c r="BD501" t="inlineStr">
        <is>
          <t/>
        </is>
      </c>
      <c r="BE501" t="inlineStr">
        <is>
          <t/>
        </is>
      </c>
      <c r="BF501" t="inlineStr">
        <is>
          <t/>
        </is>
      </c>
      <c r="BG501" t="inlineStr">
        <is>
          <t/>
        </is>
      </c>
      <c r="BH501" s="2" t="inlineStr">
        <is>
          <t>žaliasis amoniakas|
amoniakas iš atsinaujinančiųjų energijos išteklių|
atsinaujinančiųjų išteklių amoniakas</t>
        </is>
      </c>
      <c r="BI501" s="2" t="inlineStr">
        <is>
          <t>3|
3|
3</t>
        </is>
      </c>
      <c r="BJ501" s="2" t="inlineStr">
        <is>
          <t xml:space="preserve">|
preferred|
</t>
        </is>
      </c>
      <c r="BK501" t="inlineStr">
        <is>
          <t/>
        </is>
      </c>
      <c r="BL501" s="2" t="inlineStr">
        <is>
          <t>zaļais amonjaks|
atjaunīgais amonjaks</t>
        </is>
      </c>
      <c r="BM501" s="2" t="inlineStr">
        <is>
          <t>2|
2</t>
        </is>
      </c>
      <c r="BN501" s="2" t="inlineStr">
        <is>
          <t xml:space="preserve">|
</t>
        </is>
      </c>
      <c r="BO501" t="inlineStr">
        <is>
          <t>amonjaks, ko izmanto kā degvielu, jo īpaši kā jūras transporta degvielu, un kas ražots, izmantojot atjaunojamos energresursus</t>
        </is>
      </c>
      <c r="BP501" s="2" t="inlineStr">
        <is>
          <t>ammonijaka rinnovabbli</t>
        </is>
      </c>
      <c r="BQ501" s="2" t="inlineStr">
        <is>
          <t>3</t>
        </is>
      </c>
      <c r="BR501" s="2" t="inlineStr">
        <is>
          <t/>
        </is>
      </c>
      <c r="BS501" t="inlineStr">
        <is>
          <t>ammonijaka li tintuża bħala fjuwil, speċjalment bħala fjuwil għat-trasport marittimu, u prodotta bl-użu ta' sors rinnovabbli</t>
        </is>
      </c>
      <c r="BT501" t="inlineStr">
        <is>
          <t/>
        </is>
      </c>
      <c r="BU501" t="inlineStr">
        <is>
          <t/>
        </is>
      </c>
      <c r="BV501" t="inlineStr">
        <is>
          <t/>
        </is>
      </c>
      <c r="BW501" t="inlineStr">
        <is>
          <t/>
        </is>
      </c>
      <c r="BX501" s="2" t="inlineStr">
        <is>
          <t>zielony amoniak|
amoniak odnawialny</t>
        </is>
      </c>
      <c r="BY501" s="2" t="inlineStr">
        <is>
          <t>3|
3</t>
        </is>
      </c>
      <c r="BZ501" s="2" t="inlineStr">
        <is>
          <t>|
preferred</t>
        </is>
      </c>
      <c r="CA501" t="inlineStr">
        <is>
          <t>amoniak wykorzystywany jako paliwo, powstały z połączenia wodoru z elektrolizy wody i azotu z wykorzystaniem ciepła z energii odnawialnej</t>
        </is>
      </c>
      <c r="CB501" t="inlineStr">
        <is>
          <t/>
        </is>
      </c>
      <c r="CC501" t="inlineStr">
        <is>
          <t/>
        </is>
      </c>
      <c r="CD501" t="inlineStr">
        <is>
          <t/>
        </is>
      </c>
      <c r="CE501" t="inlineStr">
        <is>
          <t/>
        </is>
      </c>
      <c r="CF501" t="inlineStr">
        <is>
          <t/>
        </is>
      </c>
      <c r="CG501" t="inlineStr">
        <is>
          <t/>
        </is>
      </c>
      <c r="CH501" t="inlineStr">
        <is>
          <t/>
        </is>
      </c>
      <c r="CI501" t="inlineStr">
        <is>
          <t/>
        </is>
      </c>
      <c r="CJ501" t="inlineStr">
        <is>
          <t/>
        </is>
      </c>
      <c r="CK501" t="inlineStr">
        <is>
          <t/>
        </is>
      </c>
      <c r="CL501" t="inlineStr">
        <is>
          <t/>
        </is>
      </c>
      <c r="CM501" t="inlineStr">
        <is>
          <t/>
        </is>
      </c>
      <c r="CN501" s="2" t="inlineStr">
        <is>
          <t>obnovljivi amonijak</t>
        </is>
      </c>
      <c r="CO501" s="2" t="inlineStr">
        <is>
          <t>3</t>
        </is>
      </c>
      <c r="CP501" s="2" t="inlineStr">
        <is>
          <t/>
        </is>
      </c>
      <c r="CQ501" t="inlineStr">
        <is>
          <t>amonijak, pridobljen iz obnovljivih virov</t>
        </is>
      </c>
      <c r="CR501" s="2" t="inlineStr">
        <is>
          <t>förnybar ammoniak</t>
        </is>
      </c>
      <c r="CS501" s="2" t="inlineStr">
        <is>
          <t>3</t>
        </is>
      </c>
      <c r="CT501" s="2" t="inlineStr">
        <is>
          <t/>
        </is>
      </c>
      <c r="CU501" t="inlineStr">
        <is>
          <t/>
        </is>
      </c>
    </row>
    <row r="502">
      <c r="A502" s="1" t="str">
        <f>HYPERLINK("https://iate.europa.eu/entry/result/3520759/all", "3520759")</f>
        <v>3520759</v>
      </c>
      <c r="B502" t="inlineStr">
        <is>
          <t>ENVIRONMENT</t>
        </is>
      </c>
      <c r="C502" t="inlineStr">
        <is>
          <t>ENVIRONMENT|environmental policy|climate change policy|emission trading|EU Emissions Trading Scheme</t>
        </is>
      </c>
      <c r="D502" t="inlineStr">
        <is>
          <t/>
        </is>
      </c>
      <c r="E502" t="inlineStr">
        <is>
          <t/>
        </is>
      </c>
      <c r="F502" t="inlineStr">
        <is>
          <t/>
        </is>
      </c>
      <c r="G502" t="inlineStr">
        <is>
          <t/>
        </is>
      </c>
      <c r="H502" t="inlineStr">
        <is>
          <t/>
        </is>
      </c>
      <c r="I502" t="inlineStr">
        <is>
          <t/>
        </is>
      </c>
      <c r="J502" t="inlineStr">
        <is>
          <t/>
        </is>
      </c>
      <c r="K502" t="inlineStr">
        <is>
          <t/>
        </is>
      </c>
      <c r="L502" t="inlineStr">
        <is>
          <t/>
        </is>
      </c>
      <c r="M502" t="inlineStr">
        <is>
          <t/>
        </is>
      </c>
      <c r="N502" t="inlineStr">
        <is>
          <t/>
        </is>
      </c>
      <c r="O502" t="inlineStr">
        <is>
          <t/>
        </is>
      </c>
      <c r="P502" t="inlineStr">
        <is>
          <t/>
        </is>
      </c>
      <c r="Q502" t="inlineStr">
        <is>
          <t/>
        </is>
      </c>
      <c r="R502" t="inlineStr">
        <is>
          <t/>
        </is>
      </c>
      <c r="S502" t="inlineStr">
        <is>
          <t/>
        </is>
      </c>
      <c r="T502" t="inlineStr">
        <is>
          <t/>
        </is>
      </c>
      <c r="U502" t="inlineStr">
        <is>
          <t/>
        </is>
      </c>
      <c r="V502" t="inlineStr">
        <is>
          <t/>
        </is>
      </c>
      <c r="W502" t="inlineStr">
        <is>
          <t/>
        </is>
      </c>
      <c r="X502" s="2" t="inlineStr">
        <is>
          <t>input material|
precursor</t>
        </is>
      </c>
      <c r="Y502" s="2" t="inlineStr">
        <is>
          <t>3|
3</t>
        </is>
      </c>
      <c r="Z502" s="2" t="inlineStr">
        <is>
          <t xml:space="preserve">|
</t>
        </is>
      </c>
      <c r="AA502" t="inlineStr">
        <is>
          <t/>
        </is>
      </c>
      <c r="AB502" t="inlineStr">
        <is>
          <t/>
        </is>
      </c>
      <c r="AC502" t="inlineStr">
        <is>
          <t/>
        </is>
      </c>
      <c r="AD502" t="inlineStr">
        <is>
          <t/>
        </is>
      </c>
      <c r="AE502" t="inlineStr">
        <is>
          <t/>
        </is>
      </c>
      <c r="AF502" t="inlineStr">
        <is>
          <t/>
        </is>
      </c>
      <c r="AG502" t="inlineStr">
        <is>
          <t/>
        </is>
      </c>
      <c r="AH502" t="inlineStr">
        <is>
          <t/>
        </is>
      </c>
      <c r="AI502" t="inlineStr">
        <is>
          <t/>
        </is>
      </c>
      <c r="AJ502" s="2" t="inlineStr">
        <is>
          <t>tuotantopanos|
lähtöaine</t>
        </is>
      </c>
      <c r="AK502" s="2" t="inlineStr">
        <is>
          <t>3|
3</t>
        </is>
      </c>
      <c r="AL502" s="2" t="inlineStr">
        <is>
          <t xml:space="preserve">|
</t>
        </is>
      </c>
      <c r="AM502" t="inlineStr">
        <is>
          <t/>
        </is>
      </c>
      <c r="AN502" s="2" t="inlineStr">
        <is>
          <t>matière entrante</t>
        </is>
      </c>
      <c r="AO502" s="2" t="inlineStr">
        <is>
          <t>3</t>
        </is>
      </c>
      <c r="AP502" s="2" t="inlineStr">
        <is>
          <t/>
        </is>
      </c>
      <c r="AQ502" t="inlineStr">
        <is>
          <t/>
        </is>
      </c>
      <c r="AR502" s="2" t="inlineStr">
        <is>
          <t>ábhar ionchuir</t>
        </is>
      </c>
      <c r="AS502" s="2" t="inlineStr">
        <is>
          <t>3</t>
        </is>
      </c>
      <c r="AT502" s="2" t="inlineStr">
        <is>
          <t/>
        </is>
      </c>
      <c r="AU502" t="inlineStr">
        <is>
          <t/>
        </is>
      </c>
      <c r="AV502" t="inlineStr">
        <is>
          <t/>
        </is>
      </c>
      <c r="AW502" t="inlineStr">
        <is>
          <t/>
        </is>
      </c>
      <c r="AX502" t="inlineStr">
        <is>
          <t/>
        </is>
      </c>
      <c r="AY502" t="inlineStr">
        <is>
          <t/>
        </is>
      </c>
      <c r="AZ502" t="inlineStr">
        <is>
          <t/>
        </is>
      </c>
      <c r="BA502" t="inlineStr">
        <is>
          <t/>
        </is>
      </c>
      <c r="BB502" t="inlineStr">
        <is>
          <t/>
        </is>
      </c>
      <c r="BC502" t="inlineStr">
        <is>
          <t/>
        </is>
      </c>
      <c r="BD502" t="inlineStr">
        <is>
          <t/>
        </is>
      </c>
      <c r="BE502" t="inlineStr">
        <is>
          <t/>
        </is>
      </c>
      <c r="BF502" t="inlineStr">
        <is>
          <t/>
        </is>
      </c>
      <c r="BG502" t="inlineStr">
        <is>
          <t/>
        </is>
      </c>
      <c r="BH502" t="inlineStr">
        <is>
          <t/>
        </is>
      </c>
      <c r="BI502" t="inlineStr">
        <is>
          <t/>
        </is>
      </c>
      <c r="BJ502" t="inlineStr">
        <is>
          <t/>
        </is>
      </c>
      <c r="BK502" t="inlineStr">
        <is>
          <t/>
        </is>
      </c>
      <c r="BL502" t="inlineStr">
        <is>
          <t/>
        </is>
      </c>
      <c r="BM502" t="inlineStr">
        <is>
          <t/>
        </is>
      </c>
      <c r="BN502" t="inlineStr">
        <is>
          <t/>
        </is>
      </c>
      <c r="BO502" t="inlineStr">
        <is>
          <t/>
        </is>
      </c>
      <c r="BP502" t="inlineStr">
        <is>
          <t/>
        </is>
      </c>
      <c r="BQ502" t="inlineStr">
        <is>
          <t/>
        </is>
      </c>
      <c r="BR502" t="inlineStr">
        <is>
          <t/>
        </is>
      </c>
      <c r="BS502" t="inlineStr">
        <is>
          <t/>
        </is>
      </c>
      <c r="BT502" t="inlineStr">
        <is>
          <t/>
        </is>
      </c>
      <c r="BU502" t="inlineStr">
        <is>
          <t/>
        </is>
      </c>
      <c r="BV502" t="inlineStr">
        <is>
          <t/>
        </is>
      </c>
      <c r="BW502" t="inlineStr">
        <is>
          <t/>
        </is>
      </c>
      <c r="BX502" s="2" t="inlineStr">
        <is>
          <t>prekursor|
materiał wsadowy</t>
        </is>
      </c>
      <c r="BY502" s="2" t="inlineStr">
        <is>
          <t>3|
3</t>
        </is>
      </c>
      <c r="BZ502" s="2" t="inlineStr">
        <is>
          <t xml:space="preserve">|
</t>
        </is>
      </c>
      <c r="CA502" t="inlineStr">
        <is>
          <t/>
        </is>
      </c>
      <c r="CB502" s="2" t="inlineStr">
        <is>
          <t>matéria de base</t>
        </is>
      </c>
      <c r="CC502" s="2" t="inlineStr">
        <is>
          <t>3</t>
        </is>
      </c>
      <c r="CD502" s="2" t="inlineStr">
        <is>
          <t/>
        </is>
      </c>
      <c r="CE502" t="inlineStr">
        <is>
          <t/>
        </is>
      </c>
      <c r="CF502" t="inlineStr">
        <is>
          <t/>
        </is>
      </c>
      <c r="CG502" t="inlineStr">
        <is>
          <t/>
        </is>
      </c>
      <c r="CH502" t="inlineStr">
        <is>
          <t/>
        </is>
      </c>
      <c r="CI502" t="inlineStr">
        <is>
          <t/>
        </is>
      </c>
      <c r="CJ502" t="inlineStr">
        <is>
          <t/>
        </is>
      </c>
      <c r="CK502" t="inlineStr">
        <is>
          <t/>
        </is>
      </c>
      <c r="CL502" t="inlineStr">
        <is>
          <t/>
        </is>
      </c>
      <c r="CM502" t="inlineStr">
        <is>
          <t/>
        </is>
      </c>
      <c r="CN502" s="2" t="inlineStr">
        <is>
          <t>vhodni material</t>
        </is>
      </c>
      <c r="CO502" s="2" t="inlineStr">
        <is>
          <t>3</t>
        </is>
      </c>
      <c r="CP502" s="2" t="inlineStr">
        <is>
          <t/>
        </is>
      </c>
      <c r="CQ502" t="inlineStr">
        <is>
          <t/>
        </is>
      </c>
      <c r="CR502" s="2" t="inlineStr">
        <is>
          <t>prekursorer|
insatsmaterial</t>
        </is>
      </c>
      <c r="CS502" s="2" t="inlineStr">
        <is>
          <t>3|
3</t>
        </is>
      </c>
      <c r="CT502" s="2" t="inlineStr">
        <is>
          <t xml:space="preserve">|
</t>
        </is>
      </c>
      <c r="CU502" t="inlineStr">
        <is>
          <t/>
        </is>
      </c>
    </row>
    <row r="503">
      <c r="A503" s="1" t="str">
        <f>HYPERLINK("https://iate.europa.eu/entry/result/3599705/all", "3599705")</f>
        <v>3599705</v>
      </c>
      <c r="B503" t="inlineStr">
        <is>
          <t>ENVIRONMENT</t>
        </is>
      </c>
      <c r="C503" t="inlineStr">
        <is>
          <t>ENVIRONMENT|environmental policy|climate change policy|emission trading|EU Emissions Trading Scheme</t>
        </is>
      </c>
      <c r="D503" t="inlineStr">
        <is>
          <t/>
        </is>
      </c>
      <c r="E503" t="inlineStr">
        <is>
          <t/>
        </is>
      </c>
      <c r="F503" t="inlineStr">
        <is>
          <t/>
        </is>
      </c>
      <c r="G503" t="inlineStr">
        <is>
          <t/>
        </is>
      </c>
      <c r="H503" t="inlineStr">
        <is>
          <t/>
        </is>
      </c>
      <c r="I503" t="inlineStr">
        <is>
          <t/>
        </is>
      </c>
      <c r="J503" t="inlineStr">
        <is>
          <t/>
        </is>
      </c>
      <c r="K503" t="inlineStr">
        <is>
          <t/>
        </is>
      </c>
      <c r="L503" t="inlineStr">
        <is>
          <t/>
        </is>
      </c>
      <c r="M503" t="inlineStr">
        <is>
          <t/>
        </is>
      </c>
      <c r="N503" t="inlineStr">
        <is>
          <t/>
        </is>
      </c>
      <c r="O503" t="inlineStr">
        <is>
          <t/>
        </is>
      </c>
      <c r="P503" t="inlineStr">
        <is>
          <t/>
        </is>
      </c>
      <c r="Q503" t="inlineStr">
        <is>
          <t/>
        </is>
      </c>
      <c r="R503" t="inlineStr">
        <is>
          <t/>
        </is>
      </c>
      <c r="S503" t="inlineStr">
        <is>
          <t/>
        </is>
      </c>
      <c r="T503" t="inlineStr">
        <is>
          <t/>
        </is>
      </c>
      <c r="U503" t="inlineStr">
        <is>
          <t/>
        </is>
      </c>
      <c r="V503" t="inlineStr">
        <is>
          <t/>
        </is>
      </c>
      <c r="W503" t="inlineStr">
        <is>
          <t/>
        </is>
      </c>
      <c r="X503" s="2" t="inlineStr">
        <is>
          <t>buffer MSR intake|
buffer market stability reserve intake</t>
        </is>
      </c>
      <c r="Y503" s="2" t="inlineStr">
        <is>
          <t>3|
3</t>
        </is>
      </c>
      <c r="Z503" s="2" t="inlineStr">
        <is>
          <t xml:space="preserve">|
</t>
        </is>
      </c>
      <c r="AA503" t="inlineStr">
        <is>
          <t>intake which, when it is situated between 833 million and 1096 million, softens ('buffers') the effect of the MSR as it will increase gradually, instead of drastically</t>
        </is>
      </c>
      <c r="AB503" t="inlineStr">
        <is>
          <t/>
        </is>
      </c>
      <c r="AC503" t="inlineStr">
        <is>
          <t/>
        </is>
      </c>
      <c r="AD503" t="inlineStr">
        <is>
          <t/>
        </is>
      </c>
      <c r="AE503" t="inlineStr">
        <is>
          <t/>
        </is>
      </c>
      <c r="AF503" t="inlineStr">
        <is>
          <t/>
        </is>
      </c>
      <c r="AG503" t="inlineStr">
        <is>
          <t/>
        </is>
      </c>
      <c r="AH503" t="inlineStr">
        <is>
          <t/>
        </is>
      </c>
      <c r="AI503" t="inlineStr">
        <is>
          <t/>
        </is>
      </c>
      <c r="AJ503" t="inlineStr">
        <is>
          <t/>
        </is>
      </c>
      <c r="AK503" t="inlineStr">
        <is>
          <t/>
        </is>
      </c>
      <c r="AL503" t="inlineStr">
        <is>
          <t/>
        </is>
      </c>
      <c r="AM503" t="inlineStr">
        <is>
          <t/>
        </is>
      </c>
      <c r="AN503" t="inlineStr">
        <is>
          <t/>
        </is>
      </c>
      <c r="AO503" t="inlineStr">
        <is>
          <t/>
        </is>
      </c>
      <c r="AP503" t="inlineStr">
        <is>
          <t/>
        </is>
      </c>
      <c r="AQ503" t="inlineStr">
        <is>
          <t/>
        </is>
      </c>
      <c r="AR503" s="2" t="inlineStr">
        <is>
          <t>iontógáil mhaolánach de chúlchiste cobhsaíochta an mhargaidh</t>
        </is>
      </c>
      <c r="AS503" s="2" t="inlineStr">
        <is>
          <t>3</t>
        </is>
      </c>
      <c r="AT503" s="2" t="inlineStr">
        <is>
          <t/>
        </is>
      </c>
      <c r="AU503" t="inlineStr">
        <is>
          <t/>
        </is>
      </c>
      <c r="AV503" t="inlineStr">
        <is>
          <t/>
        </is>
      </c>
      <c r="AW503" t="inlineStr">
        <is>
          <t/>
        </is>
      </c>
      <c r="AX503" t="inlineStr">
        <is>
          <t/>
        </is>
      </c>
      <c r="AY503" t="inlineStr">
        <is>
          <t/>
        </is>
      </c>
      <c r="AZ503" t="inlineStr">
        <is>
          <t/>
        </is>
      </c>
      <c r="BA503" t="inlineStr">
        <is>
          <t/>
        </is>
      </c>
      <c r="BB503" t="inlineStr">
        <is>
          <t/>
        </is>
      </c>
      <c r="BC503" t="inlineStr">
        <is>
          <t/>
        </is>
      </c>
      <c r="BD503" t="inlineStr">
        <is>
          <t/>
        </is>
      </c>
      <c r="BE503" t="inlineStr">
        <is>
          <t/>
        </is>
      </c>
      <c r="BF503" t="inlineStr">
        <is>
          <t/>
        </is>
      </c>
      <c r="BG503" t="inlineStr">
        <is>
          <t/>
        </is>
      </c>
      <c r="BH503" t="inlineStr">
        <is>
          <t/>
        </is>
      </c>
      <c r="BI503" t="inlineStr">
        <is>
          <t/>
        </is>
      </c>
      <c r="BJ503" t="inlineStr">
        <is>
          <t/>
        </is>
      </c>
      <c r="BK503" t="inlineStr">
        <is>
          <t/>
        </is>
      </c>
      <c r="BL503" t="inlineStr">
        <is>
          <t/>
        </is>
      </c>
      <c r="BM503" t="inlineStr">
        <is>
          <t/>
        </is>
      </c>
      <c r="BN503" t="inlineStr">
        <is>
          <t/>
        </is>
      </c>
      <c r="BO503" t="inlineStr">
        <is>
          <t/>
        </is>
      </c>
      <c r="BP503" t="inlineStr">
        <is>
          <t/>
        </is>
      </c>
      <c r="BQ503" t="inlineStr">
        <is>
          <t/>
        </is>
      </c>
      <c r="BR503" t="inlineStr">
        <is>
          <t/>
        </is>
      </c>
      <c r="BS503" t="inlineStr">
        <is>
          <t/>
        </is>
      </c>
      <c r="BT503" t="inlineStr">
        <is>
          <t/>
        </is>
      </c>
      <c r="BU503" t="inlineStr">
        <is>
          <t/>
        </is>
      </c>
      <c r="BV503" t="inlineStr">
        <is>
          <t/>
        </is>
      </c>
      <c r="BW503" t="inlineStr">
        <is>
          <t/>
        </is>
      </c>
      <c r="BX503" s="2" t="inlineStr">
        <is>
          <t>buforowy pobór do rezerwy stabilności rynkowej</t>
        </is>
      </c>
      <c r="BY503" s="2" t="inlineStr">
        <is>
          <t>3</t>
        </is>
      </c>
      <c r="BZ503" s="2" t="inlineStr">
        <is>
          <t/>
        </is>
      </c>
      <c r="CA503" t="inlineStr">
        <is>
          <t/>
        </is>
      </c>
      <c r="CB503" s="2" t="inlineStr">
        <is>
          <t>volume de amortecimento a inserir na REM|
volume de amortecimento a inserir na reserva de estabilização do mercado</t>
        </is>
      </c>
      <c r="CC503" s="2" t="inlineStr">
        <is>
          <t>3|
3</t>
        </is>
      </c>
      <c r="CD503" s="2" t="inlineStr">
        <is>
          <t xml:space="preserve">|
</t>
        </is>
      </c>
      <c r="CE503" t="inlineStr">
        <is>
          <t>Inserção que, quando se situa entre 833 milhões e 1,096 mil milhões, amortece o efeito da reserva de estabilização do mercado (REM), uma vez que aumenta gradualmente, em vez de forma drástica.</t>
        </is>
      </c>
      <c r="CF503" t="inlineStr">
        <is>
          <t/>
        </is>
      </c>
      <c r="CG503" t="inlineStr">
        <is>
          <t/>
        </is>
      </c>
      <c r="CH503" t="inlineStr">
        <is>
          <t/>
        </is>
      </c>
      <c r="CI503" t="inlineStr">
        <is>
          <t/>
        </is>
      </c>
      <c r="CJ503" t="inlineStr">
        <is>
          <t/>
        </is>
      </c>
      <c r="CK503" t="inlineStr">
        <is>
          <t/>
        </is>
      </c>
      <c r="CL503" t="inlineStr">
        <is>
          <t/>
        </is>
      </c>
      <c r="CM503" t="inlineStr">
        <is>
          <t/>
        </is>
      </c>
      <c r="CN503" s="2" t="inlineStr">
        <is>
          <t>blažilna vključitev v rezervo za stabilnost trga</t>
        </is>
      </c>
      <c r="CO503" s="2" t="inlineStr">
        <is>
          <t>3</t>
        </is>
      </c>
      <c r="CP503" s="2" t="inlineStr">
        <is>
          <t/>
        </is>
      </c>
      <c r="CQ503" t="inlineStr">
        <is>
          <t/>
        </is>
      </c>
      <c r="CR503" t="inlineStr">
        <is>
          <t/>
        </is>
      </c>
      <c r="CS503" t="inlineStr">
        <is>
          <t/>
        </is>
      </c>
      <c r="CT503" t="inlineStr">
        <is>
          <t/>
        </is>
      </c>
      <c r="CU503" t="inlineStr">
        <is>
          <t/>
        </is>
      </c>
    </row>
    <row r="504">
      <c r="A504" s="1" t="str">
        <f>HYPERLINK("https://iate.europa.eu/entry/result/3619829/all", "3619829")</f>
        <v>3619829</v>
      </c>
      <c r="B504" t="inlineStr">
        <is>
          <t>TRANSPORT;ENVIRONMENT</t>
        </is>
      </c>
      <c r="C504" t="inlineStr">
        <is>
          <t>TRANSPORT|maritime and inland waterway transport|maritime transport;ENVIRONMENT|deterioration of the environment|nuisance|pollutant|atmospheric pollutant|greenhouse gas</t>
        </is>
      </c>
      <c r="D504" t="inlineStr">
        <is>
          <t/>
        </is>
      </c>
      <c r="E504" t="inlineStr">
        <is>
          <t/>
        </is>
      </c>
      <c r="F504" t="inlineStr">
        <is>
          <t/>
        </is>
      </c>
      <c r="G504" t="inlineStr">
        <is>
          <t/>
        </is>
      </c>
      <c r="H504" t="inlineStr">
        <is>
          <t/>
        </is>
      </c>
      <c r="I504" t="inlineStr">
        <is>
          <t/>
        </is>
      </c>
      <c r="J504" t="inlineStr">
        <is>
          <t/>
        </is>
      </c>
      <c r="K504" t="inlineStr">
        <is>
          <t/>
        </is>
      </c>
      <c r="L504" t="inlineStr">
        <is>
          <t/>
        </is>
      </c>
      <c r="M504" t="inlineStr">
        <is>
          <t/>
        </is>
      </c>
      <c r="N504" t="inlineStr">
        <is>
          <t/>
        </is>
      </c>
      <c r="O504" t="inlineStr">
        <is>
          <t/>
        </is>
      </c>
      <c r="P504" t="inlineStr">
        <is>
          <t/>
        </is>
      </c>
      <c r="Q504" t="inlineStr">
        <is>
          <t/>
        </is>
      </c>
      <c r="R504" t="inlineStr">
        <is>
          <t/>
        </is>
      </c>
      <c r="S504" t="inlineStr">
        <is>
          <t/>
        </is>
      </c>
      <c r="T504" t="inlineStr">
        <is>
          <t/>
        </is>
      </c>
      <c r="U504" t="inlineStr">
        <is>
          <t/>
        </is>
      </c>
      <c r="V504" t="inlineStr">
        <is>
          <t/>
        </is>
      </c>
      <c r="W504" t="inlineStr">
        <is>
          <t/>
        </is>
      </c>
      <c r="X504" s="2" t="inlineStr">
        <is>
          <t>actual and certified emission factor</t>
        </is>
      </c>
      <c r="Y504" s="2" t="inlineStr">
        <is>
          <t>3</t>
        </is>
      </c>
      <c r="Z504" s="2" t="inlineStr">
        <is>
          <t/>
        </is>
      </c>
      <c r="AA504" t="inlineStr">
        <is>
          <t>emission factor for a ship calculated according to a methodology and certified by a certifier and different, with an advantageous value compared to default emission value as defined by Annex II of Regulation ...</t>
        </is>
      </c>
      <c r="AB504" s="2" t="inlineStr">
        <is>
          <t>factor de emisión real y certificado</t>
        </is>
      </c>
      <c r="AC504" s="2" t="inlineStr">
        <is>
          <t>3</t>
        </is>
      </c>
      <c r="AD504" s="2" t="inlineStr">
        <is>
          <t/>
        </is>
      </c>
      <c r="AE504" t="inlineStr">
        <is>
          <t>Factor de emisión para un buque calculado según una metodología y certificado por un organismo de certificación, y que es distinto y tiene un valor ventajoso en comparación con el valor de emisión por defecto definido en el anexo II del Reglamento.</t>
        </is>
      </c>
      <c r="AF504" t="inlineStr">
        <is>
          <t/>
        </is>
      </c>
      <c r="AG504" t="inlineStr">
        <is>
          <t/>
        </is>
      </c>
      <c r="AH504" t="inlineStr">
        <is>
          <t/>
        </is>
      </c>
      <c r="AI504" t="inlineStr">
        <is>
          <t/>
        </is>
      </c>
      <c r="AJ504" t="inlineStr">
        <is>
          <t/>
        </is>
      </c>
      <c r="AK504" t="inlineStr">
        <is>
          <t/>
        </is>
      </c>
      <c r="AL504" t="inlineStr">
        <is>
          <t/>
        </is>
      </c>
      <c r="AM504" t="inlineStr">
        <is>
          <t/>
        </is>
      </c>
      <c r="AN504" t="inlineStr">
        <is>
          <t/>
        </is>
      </c>
      <c r="AO504" t="inlineStr">
        <is>
          <t/>
        </is>
      </c>
      <c r="AP504" t="inlineStr">
        <is>
          <t/>
        </is>
      </c>
      <c r="AQ504" t="inlineStr">
        <is>
          <t/>
        </is>
      </c>
      <c r="AR504" s="2" t="inlineStr">
        <is>
          <t>fachtóir astaíochta iarbhír deimhnithe</t>
        </is>
      </c>
      <c r="AS504" s="2" t="inlineStr">
        <is>
          <t>3</t>
        </is>
      </c>
      <c r="AT504" s="2" t="inlineStr">
        <is>
          <t/>
        </is>
      </c>
      <c r="AU504" t="inlineStr">
        <is>
          <t/>
        </is>
      </c>
      <c r="AV504" t="inlineStr">
        <is>
          <t/>
        </is>
      </c>
      <c r="AW504" t="inlineStr">
        <is>
          <t/>
        </is>
      </c>
      <c r="AX504" t="inlineStr">
        <is>
          <t/>
        </is>
      </c>
      <c r="AY504" t="inlineStr">
        <is>
          <t/>
        </is>
      </c>
      <c r="AZ504" t="inlineStr">
        <is>
          <t/>
        </is>
      </c>
      <c r="BA504" t="inlineStr">
        <is>
          <t/>
        </is>
      </c>
      <c r="BB504" t="inlineStr">
        <is>
          <t/>
        </is>
      </c>
      <c r="BC504" t="inlineStr">
        <is>
          <t/>
        </is>
      </c>
      <c r="BD504" t="inlineStr">
        <is>
          <t/>
        </is>
      </c>
      <c r="BE504" t="inlineStr">
        <is>
          <t/>
        </is>
      </c>
      <c r="BF504" t="inlineStr">
        <is>
          <t/>
        </is>
      </c>
      <c r="BG504" t="inlineStr">
        <is>
          <t/>
        </is>
      </c>
      <c r="BH504" s="2" t="inlineStr">
        <is>
          <t>faktinis sertifikuotas išmetamųjų teršalų faktorius</t>
        </is>
      </c>
      <c r="BI504" s="2" t="inlineStr">
        <is>
          <t>2</t>
        </is>
      </c>
      <c r="BJ504" s="2" t="inlineStr">
        <is>
          <t/>
        </is>
      </c>
      <c r="BK504" t="inlineStr">
        <is>
          <t/>
        </is>
      </c>
      <c r="BL504" t="inlineStr">
        <is>
          <t/>
        </is>
      </c>
      <c r="BM504" t="inlineStr">
        <is>
          <t/>
        </is>
      </c>
      <c r="BN504" t="inlineStr">
        <is>
          <t/>
        </is>
      </c>
      <c r="BO504" t="inlineStr">
        <is>
          <t/>
        </is>
      </c>
      <c r="BP504" s="2" t="inlineStr">
        <is>
          <t>fattur ta’ emissjoni reali u ċċertifikat</t>
        </is>
      </c>
      <c r="BQ504" s="2" t="inlineStr">
        <is>
          <t>3</t>
        </is>
      </c>
      <c r="BR504" s="2" t="inlineStr">
        <is>
          <t/>
        </is>
      </c>
      <c r="BS504" t="inlineStr">
        <is>
          <t>fattur ta' emissjoni għal vapur ikkalkulat skont metodoloġija u ċċertifikat minn ċertifikatur u differenti, b'valur vantaġġuż meta mqabbel mal-valur ta' emissjoni prestabbilit kif iddefinit fl-Anness II tar-Regolament ...</t>
        </is>
      </c>
      <c r="BT504" t="inlineStr">
        <is>
          <t/>
        </is>
      </c>
      <c r="BU504" t="inlineStr">
        <is>
          <t/>
        </is>
      </c>
      <c r="BV504" t="inlineStr">
        <is>
          <t/>
        </is>
      </c>
      <c r="BW504" t="inlineStr">
        <is>
          <t/>
        </is>
      </c>
      <c r="BX504" s="2" t="inlineStr">
        <is>
          <t>rzeczywisty i poświadczony współczynnik emisji</t>
        </is>
      </c>
      <c r="BY504" s="2" t="inlineStr">
        <is>
          <t>3</t>
        </is>
      </c>
      <c r="BZ504" s="2" t="inlineStr">
        <is>
          <t/>
        </is>
      </c>
      <c r="CA504" t="inlineStr">
        <is>
          <t/>
        </is>
      </c>
      <c r="CB504" t="inlineStr">
        <is>
          <t/>
        </is>
      </c>
      <c r="CC504" t="inlineStr">
        <is>
          <t/>
        </is>
      </c>
      <c r="CD504" t="inlineStr">
        <is>
          <t/>
        </is>
      </c>
      <c r="CE504" t="inlineStr">
        <is>
          <t/>
        </is>
      </c>
      <c r="CF504" t="inlineStr">
        <is>
          <t/>
        </is>
      </c>
      <c r="CG504" t="inlineStr">
        <is>
          <t/>
        </is>
      </c>
      <c r="CH504" t="inlineStr">
        <is>
          <t/>
        </is>
      </c>
      <c r="CI504" t="inlineStr">
        <is>
          <t/>
        </is>
      </c>
      <c r="CJ504" t="inlineStr">
        <is>
          <t/>
        </is>
      </c>
      <c r="CK504" t="inlineStr">
        <is>
          <t/>
        </is>
      </c>
      <c r="CL504" t="inlineStr">
        <is>
          <t/>
        </is>
      </c>
      <c r="CM504" t="inlineStr">
        <is>
          <t/>
        </is>
      </c>
      <c r="CN504" s="2" t="inlineStr">
        <is>
          <t>dejanski in potrjeni emisijski faktor</t>
        </is>
      </c>
      <c r="CO504" s="2" t="inlineStr">
        <is>
          <t>3</t>
        </is>
      </c>
      <c r="CP504" s="2" t="inlineStr">
        <is>
          <t/>
        </is>
      </c>
      <c r="CQ504" t="inlineStr">
        <is>
          <t/>
        </is>
      </c>
      <c r="CR504" t="inlineStr">
        <is>
          <t/>
        </is>
      </c>
      <c r="CS504" t="inlineStr">
        <is>
          <t/>
        </is>
      </c>
      <c r="CT504" t="inlineStr">
        <is>
          <t/>
        </is>
      </c>
      <c r="CU504" t="inlineStr">
        <is>
          <t/>
        </is>
      </c>
    </row>
    <row r="505">
      <c r="A505" s="1" t="str">
        <f>HYPERLINK("https://iate.europa.eu/entry/result/3619845/all", "3619845")</f>
        <v>3619845</v>
      </c>
      <c r="B505" t="inlineStr">
        <is>
          <t>ENVIRONMENT</t>
        </is>
      </c>
      <c r="C505" t="inlineStr">
        <is>
          <t>ENVIRONMENT|environmental policy|climate change policy|emission trading|EU Emissions Trading Scheme</t>
        </is>
      </c>
      <c r="D505" t="inlineStr">
        <is>
          <t/>
        </is>
      </c>
      <c r="E505" t="inlineStr">
        <is>
          <t/>
        </is>
      </c>
      <c r="F505" t="inlineStr">
        <is>
          <t/>
        </is>
      </c>
      <c r="G505" t="inlineStr">
        <is>
          <t/>
        </is>
      </c>
      <c r="H505" t="inlineStr">
        <is>
          <t/>
        </is>
      </c>
      <c r="I505" t="inlineStr">
        <is>
          <t/>
        </is>
      </c>
      <c r="J505" t="inlineStr">
        <is>
          <t/>
        </is>
      </c>
      <c r="K505" t="inlineStr">
        <is>
          <t/>
        </is>
      </c>
      <c r="L505" t="inlineStr">
        <is>
          <t/>
        </is>
      </c>
      <c r="M505" t="inlineStr">
        <is>
          <t/>
        </is>
      </c>
      <c r="N505" t="inlineStr">
        <is>
          <t/>
        </is>
      </c>
      <c r="O505" t="inlineStr">
        <is>
          <t/>
        </is>
      </c>
      <c r="P505" t="inlineStr">
        <is>
          <t/>
        </is>
      </c>
      <c r="Q505" t="inlineStr">
        <is>
          <t/>
        </is>
      </c>
      <c r="R505" t="inlineStr">
        <is>
          <t/>
        </is>
      </c>
      <c r="S505" t="inlineStr">
        <is>
          <t/>
        </is>
      </c>
      <c r="T505" t="inlineStr">
        <is>
          <t/>
        </is>
      </c>
      <c r="U505" t="inlineStr">
        <is>
          <t/>
        </is>
      </c>
      <c r="V505" t="inlineStr">
        <is>
          <t/>
        </is>
      </c>
      <c r="W505" t="inlineStr">
        <is>
          <t/>
        </is>
      </c>
      <c r="X505" s="2" t="inlineStr">
        <is>
          <t>transferring back surplus allowances</t>
        </is>
      </c>
      <c r="Y505" s="2" t="inlineStr">
        <is>
          <t>3</t>
        </is>
      </c>
      <c r="Z505" s="2" t="inlineStr">
        <is>
          <t/>
        </is>
      </c>
      <c r="AA505" t="inlineStr">
        <is>
          <t>allowances which were included in the national allocation tables but which in the end should not be allocated for free to operators (‘surplus’) and are transferred back as a correction ab initio which re-establishes the correct allocation of allowances pursuant to Directive 2003/87/EC</t>
        </is>
      </c>
      <c r="AB505" t="inlineStr">
        <is>
          <t/>
        </is>
      </c>
      <c r="AC505" t="inlineStr">
        <is>
          <t/>
        </is>
      </c>
      <c r="AD505" t="inlineStr">
        <is>
          <t/>
        </is>
      </c>
      <c r="AE505" t="inlineStr">
        <is>
          <t/>
        </is>
      </c>
      <c r="AF505" t="inlineStr">
        <is>
          <t/>
        </is>
      </c>
      <c r="AG505" t="inlineStr">
        <is>
          <t/>
        </is>
      </c>
      <c r="AH505" t="inlineStr">
        <is>
          <t/>
        </is>
      </c>
      <c r="AI505" t="inlineStr">
        <is>
          <t/>
        </is>
      </c>
      <c r="AJ505" t="inlineStr">
        <is>
          <t/>
        </is>
      </c>
      <c r="AK505" t="inlineStr">
        <is>
          <t/>
        </is>
      </c>
      <c r="AL505" t="inlineStr">
        <is>
          <t/>
        </is>
      </c>
      <c r="AM505" t="inlineStr">
        <is>
          <t/>
        </is>
      </c>
      <c r="AN505" t="inlineStr">
        <is>
          <t/>
        </is>
      </c>
      <c r="AO505" t="inlineStr">
        <is>
          <t/>
        </is>
      </c>
      <c r="AP505" t="inlineStr">
        <is>
          <t/>
        </is>
      </c>
      <c r="AQ505" t="inlineStr">
        <is>
          <t/>
        </is>
      </c>
      <c r="AR505" s="2" t="inlineStr">
        <is>
          <t>barrachas lamháltas a thabhairt ar ais</t>
        </is>
      </c>
      <c r="AS505" s="2" t="inlineStr">
        <is>
          <t>3</t>
        </is>
      </c>
      <c r="AT505" s="2" t="inlineStr">
        <is>
          <t/>
        </is>
      </c>
      <c r="AU505" t="inlineStr">
        <is>
          <t/>
        </is>
      </c>
      <c r="AV505" t="inlineStr">
        <is>
          <t/>
        </is>
      </c>
      <c r="AW505" t="inlineStr">
        <is>
          <t/>
        </is>
      </c>
      <c r="AX505" t="inlineStr">
        <is>
          <t/>
        </is>
      </c>
      <c r="AY505" t="inlineStr">
        <is>
          <t/>
        </is>
      </c>
      <c r="AZ505" t="inlineStr">
        <is>
          <t/>
        </is>
      </c>
      <c r="BA505" t="inlineStr">
        <is>
          <t/>
        </is>
      </c>
      <c r="BB505" t="inlineStr">
        <is>
          <t/>
        </is>
      </c>
      <c r="BC505" t="inlineStr">
        <is>
          <t/>
        </is>
      </c>
      <c r="BD505" t="inlineStr">
        <is>
          <t/>
        </is>
      </c>
      <c r="BE505" t="inlineStr">
        <is>
          <t/>
        </is>
      </c>
      <c r="BF505" t="inlineStr">
        <is>
          <t/>
        </is>
      </c>
      <c r="BG505" t="inlineStr">
        <is>
          <t/>
        </is>
      </c>
      <c r="BH505" t="inlineStr">
        <is>
          <t/>
        </is>
      </c>
      <c r="BI505" t="inlineStr">
        <is>
          <t/>
        </is>
      </c>
      <c r="BJ505" t="inlineStr">
        <is>
          <t/>
        </is>
      </c>
      <c r="BK505" t="inlineStr">
        <is>
          <t/>
        </is>
      </c>
      <c r="BL505" t="inlineStr">
        <is>
          <t/>
        </is>
      </c>
      <c r="BM505" t="inlineStr">
        <is>
          <t/>
        </is>
      </c>
      <c r="BN505" t="inlineStr">
        <is>
          <t/>
        </is>
      </c>
      <c r="BO505" t="inlineStr">
        <is>
          <t/>
        </is>
      </c>
      <c r="BP505" t="inlineStr">
        <is>
          <t/>
        </is>
      </c>
      <c r="BQ505" t="inlineStr">
        <is>
          <t/>
        </is>
      </c>
      <c r="BR505" t="inlineStr">
        <is>
          <t/>
        </is>
      </c>
      <c r="BS505" t="inlineStr">
        <is>
          <t/>
        </is>
      </c>
      <c r="BT505" t="inlineStr">
        <is>
          <t/>
        </is>
      </c>
      <c r="BU505" t="inlineStr">
        <is>
          <t/>
        </is>
      </c>
      <c r="BV505" t="inlineStr">
        <is>
          <t/>
        </is>
      </c>
      <c r="BW505" t="inlineStr">
        <is>
          <t/>
        </is>
      </c>
      <c r="BX505" s="2" t="inlineStr">
        <is>
          <t>przekazanie zwrotne nadwyżki uprawnień</t>
        </is>
      </c>
      <c r="BY505" s="2" t="inlineStr">
        <is>
          <t>3</t>
        </is>
      </c>
      <c r="BZ505" s="2" t="inlineStr">
        <is>
          <t/>
        </is>
      </c>
      <c r="CA505" t="inlineStr">
        <is>
          <t/>
        </is>
      </c>
      <c r="CB505" s="2" t="inlineStr">
        <is>
          <t>transferência de licenças de emissão excedentárias</t>
        </is>
      </c>
      <c r="CC505" s="2" t="inlineStr">
        <is>
          <t>3</t>
        </is>
      </c>
      <c r="CD505" s="2" t="inlineStr">
        <is>
          <t/>
        </is>
      </c>
      <c r="CE505" t="inlineStr">
        <is>
          <t>Licenças de emissão incluídas nas tabelas nacionais de atribuição mas que não deverão ser atribuídas a título gratuito aos operadores («excedente»), sendo transferidas de volta como uma correção &lt;i&gt;ab initio&lt;/i&gt; que restabelece a correta atribuição de licenças nos termos da Diretiva 2003/87/CE.</t>
        </is>
      </c>
      <c r="CF505" t="inlineStr">
        <is>
          <t/>
        </is>
      </c>
      <c r="CG505" t="inlineStr">
        <is>
          <t/>
        </is>
      </c>
      <c r="CH505" t="inlineStr">
        <is>
          <t/>
        </is>
      </c>
      <c r="CI505" t="inlineStr">
        <is>
          <t/>
        </is>
      </c>
      <c r="CJ505" t="inlineStr">
        <is>
          <t/>
        </is>
      </c>
      <c r="CK505" t="inlineStr">
        <is>
          <t/>
        </is>
      </c>
      <c r="CL505" t="inlineStr">
        <is>
          <t/>
        </is>
      </c>
      <c r="CM505" t="inlineStr">
        <is>
          <t/>
        </is>
      </c>
      <c r="CN505" s="2" t="inlineStr">
        <is>
          <t>vračilo presežka pravic</t>
        </is>
      </c>
      <c r="CO505" s="2" t="inlineStr">
        <is>
          <t>3</t>
        </is>
      </c>
      <c r="CP505" s="2" t="inlineStr">
        <is>
          <t/>
        </is>
      </c>
      <c r="CQ505" t="inlineStr">
        <is>
          <t/>
        </is>
      </c>
      <c r="CR505" t="inlineStr">
        <is>
          <t/>
        </is>
      </c>
      <c r="CS505" t="inlineStr">
        <is>
          <t/>
        </is>
      </c>
      <c r="CT505" t="inlineStr">
        <is>
          <t/>
        </is>
      </c>
      <c r="CU505" t="inlineStr">
        <is>
          <t/>
        </is>
      </c>
    </row>
    <row r="506">
      <c r="A506" s="1" t="str">
        <f>HYPERLINK("https://iate.europa.eu/entry/result/3619832/all", "3619832")</f>
        <v>3619832</v>
      </c>
      <c r="B506" t="inlineStr">
        <is>
          <t>INDUSTRY;ENVIRONMENT</t>
        </is>
      </c>
      <c r="C506" t="inlineStr">
        <is>
          <t>INDUSTRY|mechanical engineering|machinery|engine;ENVIRONMENT|deterioration of the environment|nuisance|pollutant|atmospheric pollutant|greenhouse gas</t>
        </is>
      </c>
      <c r="D506" t="inlineStr">
        <is>
          <t/>
        </is>
      </c>
      <c r="E506" t="inlineStr">
        <is>
          <t/>
        </is>
      </c>
      <c r="F506" t="inlineStr">
        <is>
          <t/>
        </is>
      </c>
      <c r="G506" t="inlineStr">
        <is>
          <t/>
        </is>
      </c>
      <c r="H506" t="inlineStr">
        <is>
          <t/>
        </is>
      </c>
      <c r="I506" t="inlineStr">
        <is>
          <t/>
        </is>
      </c>
      <c r="J506" t="inlineStr">
        <is>
          <t/>
        </is>
      </c>
      <c r="K506" t="inlineStr">
        <is>
          <t/>
        </is>
      </c>
      <c r="L506" t="inlineStr">
        <is>
          <t/>
        </is>
      </c>
      <c r="M506" t="inlineStr">
        <is>
          <t/>
        </is>
      </c>
      <c r="N506" t="inlineStr">
        <is>
          <t/>
        </is>
      </c>
      <c r="O506" t="inlineStr">
        <is>
          <t/>
        </is>
      </c>
      <c r="P506" t="inlineStr">
        <is>
          <t/>
        </is>
      </c>
      <c r="Q506" t="inlineStr">
        <is>
          <t/>
        </is>
      </c>
      <c r="R506" t="inlineStr">
        <is>
          <t/>
        </is>
      </c>
      <c r="S506" t="inlineStr">
        <is>
          <t/>
        </is>
      </c>
      <c r="T506" t="inlineStr">
        <is>
          <t/>
        </is>
      </c>
      <c r="U506" t="inlineStr">
        <is>
          <t/>
        </is>
      </c>
      <c r="V506" t="inlineStr">
        <is>
          <t/>
        </is>
      </c>
      <c r="W506" t="inlineStr">
        <is>
          <t/>
        </is>
      </c>
      <c r="X506" s="2" t="inlineStr">
        <is>
          <t>LNG Otto</t>
        </is>
      </c>
      <c r="Y506" s="2" t="inlineStr">
        <is>
          <t>3</t>
        </is>
      </c>
      <c r="Z506" s="2" t="inlineStr">
        <is>
          <t/>
        </is>
      </c>
      <c r="AA506" t="inlineStr">
        <is>
          <t>gas mode of a dual-fuel engine that can use both oil and LNG</t>
        </is>
      </c>
      <c r="AB506" s="2" t="inlineStr">
        <is>
          <t>GNL Otto</t>
        </is>
      </c>
      <c r="AC506" s="2" t="inlineStr">
        <is>
          <t>3</t>
        </is>
      </c>
      <c r="AD506" s="2" t="inlineStr">
        <is>
          <t/>
        </is>
      </c>
      <c r="AE506" t="inlineStr">
        <is>
          <t>Tipo de motor que puede utilizar como combustible tanto GNL como gasolina.</t>
        </is>
      </c>
      <c r="AF506" t="inlineStr">
        <is>
          <t/>
        </is>
      </c>
      <c r="AG506" t="inlineStr">
        <is>
          <t/>
        </is>
      </c>
      <c r="AH506" t="inlineStr">
        <is>
          <t/>
        </is>
      </c>
      <c r="AI506" t="inlineStr">
        <is>
          <t/>
        </is>
      </c>
      <c r="AJ506" t="inlineStr">
        <is>
          <t/>
        </is>
      </c>
      <c r="AK506" t="inlineStr">
        <is>
          <t/>
        </is>
      </c>
      <c r="AL506" t="inlineStr">
        <is>
          <t/>
        </is>
      </c>
      <c r="AM506" t="inlineStr">
        <is>
          <t/>
        </is>
      </c>
      <c r="AN506" t="inlineStr">
        <is>
          <t/>
        </is>
      </c>
      <c r="AO506" t="inlineStr">
        <is>
          <t/>
        </is>
      </c>
      <c r="AP506" t="inlineStr">
        <is>
          <t/>
        </is>
      </c>
      <c r="AQ506" t="inlineStr">
        <is>
          <t/>
        </is>
      </c>
      <c r="AR506" s="2" t="inlineStr">
        <is>
          <t>GNL ar thimthriall Otto</t>
        </is>
      </c>
      <c r="AS506" s="2" t="inlineStr">
        <is>
          <t>3</t>
        </is>
      </c>
      <c r="AT506" s="2" t="inlineStr">
        <is>
          <t/>
        </is>
      </c>
      <c r="AU506" t="inlineStr">
        <is>
          <t/>
        </is>
      </c>
      <c r="AV506" t="inlineStr">
        <is>
          <t/>
        </is>
      </c>
      <c r="AW506" t="inlineStr">
        <is>
          <t/>
        </is>
      </c>
      <c r="AX506" t="inlineStr">
        <is>
          <t/>
        </is>
      </c>
      <c r="AY506" t="inlineStr">
        <is>
          <t/>
        </is>
      </c>
      <c r="AZ506" t="inlineStr">
        <is>
          <t/>
        </is>
      </c>
      <c r="BA506" t="inlineStr">
        <is>
          <t/>
        </is>
      </c>
      <c r="BB506" t="inlineStr">
        <is>
          <t/>
        </is>
      </c>
      <c r="BC506" t="inlineStr">
        <is>
          <t/>
        </is>
      </c>
      <c r="BD506" t="inlineStr">
        <is>
          <t/>
        </is>
      </c>
      <c r="BE506" t="inlineStr">
        <is>
          <t/>
        </is>
      </c>
      <c r="BF506" t="inlineStr">
        <is>
          <t/>
        </is>
      </c>
      <c r="BG506" t="inlineStr">
        <is>
          <t/>
        </is>
      </c>
      <c r="BH506" t="inlineStr">
        <is>
          <t/>
        </is>
      </c>
      <c r="BI506" t="inlineStr">
        <is>
          <t/>
        </is>
      </c>
      <c r="BJ506" t="inlineStr">
        <is>
          <t/>
        </is>
      </c>
      <c r="BK506" t="inlineStr">
        <is>
          <t/>
        </is>
      </c>
      <c r="BL506" t="inlineStr">
        <is>
          <t/>
        </is>
      </c>
      <c r="BM506" t="inlineStr">
        <is>
          <t/>
        </is>
      </c>
      <c r="BN506" t="inlineStr">
        <is>
          <t/>
        </is>
      </c>
      <c r="BO506" t="inlineStr">
        <is>
          <t/>
        </is>
      </c>
      <c r="BP506" s="2" t="inlineStr">
        <is>
          <t>LNG Otto</t>
        </is>
      </c>
      <c r="BQ506" s="2" t="inlineStr">
        <is>
          <t>3</t>
        </is>
      </c>
      <c r="BR506" s="2" t="inlineStr">
        <is>
          <t/>
        </is>
      </c>
      <c r="BS506" t="inlineStr">
        <is>
          <t>il-modalità gass ta' magna li tuża' żewġ fjuwils li tista' tuża kemm iż-żejt kif ukoll l-LNG</t>
        </is>
      </c>
      <c r="BT506" t="inlineStr">
        <is>
          <t/>
        </is>
      </c>
      <c r="BU506" t="inlineStr">
        <is>
          <t/>
        </is>
      </c>
      <c r="BV506" t="inlineStr">
        <is>
          <t/>
        </is>
      </c>
      <c r="BW506" t="inlineStr">
        <is>
          <t/>
        </is>
      </c>
      <c r="BX506" s="2" t="inlineStr">
        <is>
          <t>LNG Otto</t>
        </is>
      </c>
      <c r="BY506" s="2" t="inlineStr">
        <is>
          <t>3</t>
        </is>
      </c>
      <c r="BZ506" s="2" t="inlineStr">
        <is>
          <t/>
        </is>
      </c>
      <c r="CA506" t="inlineStr">
        <is>
          <t/>
        </is>
      </c>
      <c r="CB506" t="inlineStr">
        <is>
          <t/>
        </is>
      </c>
      <c r="CC506" t="inlineStr">
        <is>
          <t/>
        </is>
      </c>
      <c r="CD506" t="inlineStr">
        <is>
          <t/>
        </is>
      </c>
      <c r="CE506" t="inlineStr">
        <is>
          <t/>
        </is>
      </c>
      <c r="CF506" t="inlineStr">
        <is>
          <t/>
        </is>
      </c>
      <c r="CG506" t="inlineStr">
        <is>
          <t/>
        </is>
      </c>
      <c r="CH506" t="inlineStr">
        <is>
          <t/>
        </is>
      </c>
      <c r="CI506" t="inlineStr">
        <is>
          <t/>
        </is>
      </c>
      <c r="CJ506" t="inlineStr">
        <is>
          <t/>
        </is>
      </c>
      <c r="CK506" t="inlineStr">
        <is>
          <t/>
        </is>
      </c>
      <c r="CL506" t="inlineStr">
        <is>
          <t/>
        </is>
      </c>
      <c r="CM506" t="inlineStr">
        <is>
          <t/>
        </is>
      </c>
      <c r="CN506" s="2" t="inlineStr">
        <is>
          <t>UZP Otto</t>
        </is>
      </c>
      <c r="CO506" s="2" t="inlineStr">
        <is>
          <t>3</t>
        </is>
      </c>
      <c r="CP506" s="2" t="inlineStr">
        <is>
          <t/>
        </is>
      </c>
      <c r="CQ506" t="inlineStr">
        <is>
          <t>plinski način delovanja motorja na kombinirano gorivo, ki se lahko uporablja z nafto in utekočinjenim zemeljskim plinom</t>
        </is>
      </c>
      <c r="CR506" t="inlineStr">
        <is>
          <t/>
        </is>
      </c>
      <c r="CS506" t="inlineStr">
        <is>
          <t/>
        </is>
      </c>
      <c r="CT506" t="inlineStr">
        <is>
          <t/>
        </is>
      </c>
      <c r="CU506" t="inlineStr">
        <is>
          <t/>
        </is>
      </c>
    </row>
    <row r="507">
      <c r="A507" s="1" t="str">
        <f>HYPERLINK("https://iate.europa.eu/entry/result/3619403/all", "3619403")</f>
        <v>3619403</v>
      </c>
      <c r="B507" t="inlineStr">
        <is>
          <t>ENVIRONMENT</t>
        </is>
      </c>
      <c r="C507" t="inlineStr">
        <is>
          <t>ENVIRONMENT|environmental policy|climate change policy|reduction of gas emissions;ENVIRONMENT|deterioration of the environment|nuisance|pollutant|atmospheric pollutant|greenhouse gas</t>
        </is>
      </c>
      <c r="D507" t="inlineStr">
        <is>
          <t/>
        </is>
      </c>
      <c r="E507" t="inlineStr">
        <is>
          <t/>
        </is>
      </c>
      <c r="F507" t="inlineStr">
        <is>
          <t/>
        </is>
      </c>
      <c r="G507" t="inlineStr">
        <is>
          <t/>
        </is>
      </c>
      <c r="H507" t="inlineStr">
        <is>
          <t/>
        </is>
      </c>
      <c r="I507" t="inlineStr">
        <is>
          <t/>
        </is>
      </c>
      <c r="J507" t="inlineStr">
        <is>
          <t/>
        </is>
      </c>
      <c r="K507" t="inlineStr">
        <is>
          <t/>
        </is>
      </c>
      <c r="L507" t="inlineStr">
        <is>
          <t/>
        </is>
      </c>
      <c r="M507" t="inlineStr">
        <is>
          <t/>
        </is>
      </c>
      <c r="N507" t="inlineStr">
        <is>
          <t/>
        </is>
      </c>
      <c r="O507" t="inlineStr">
        <is>
          <t/>
        </is>
      </c>
      <c r="P507" t="inlineStr">
        <is>
          <t/>
        </is>
      </c>
      <c r="Q507" t="inlineStr">
        <is>
          <t/>
        </is>
      </c>
      <c r="R507" t="inlineStr">
        <is>
          <t/>
        </is>
      </c>
      <c r="S507" t="inlineStr">
        <is>
          <t/>
        </is>
      </c>
      <c r="T507" t="inlineStr">
        <is>
          <t/>
        </is>
      </c>
      <c r="U507" t="inlineStr">
        <is>
          <t/>
        </is>
      </c>
      <c r="V507" t="inlineStr">
        <is>
          <t/>
        </is>
      </c>
      <c r="W507" t="inlineStr">
        <is>
          <t/>
        </is>
      </c>
      <c r="X507" s="2" t="inlineStr">
        <is>
          <t>net greenhouse gas removals|
net carbon removals</t>
        </is>
      </c>
      <c r="Y507" s="2" t="inlineStr">
        <is>
          <t>3|
3</t>
        </is>
      </c>
      <c r="Z507" s="2" t="inlineStr">
        <is>
          <t xml:space="preserve">|
</t>
        </is>
      </c>
      <c r="AA507" t="inlineStr">
        <is>
          <t/>
        </is>
      </c>
      <c r="AB507" t="inlineStr">
        <is>
          <t/>
        </is>
      </c>
      <c r="AC507" t="inlineStr">
        <is>
          <t/>
        </is>
      </c>
      <c r="AD507" t="inlineStr">
        <is>
          <t/>
        </is>
      </c>
      <c r="AE507" t="inlineStr">
        <is>
          <t/>
        </is>
      </c>
      <c r="AF507" t="inlineStr">
        <is>
          <t/>
        </is>
      </c>
      <c r="AG507" t="inlineStr">
        <is>
          <t/>
        </is>
      </c>
      <c r="AH507" t="inlineStr">
        <is>
          <t/>
        </is>
      </c>
      <c r="AI507" t="inlineStr">
        <is>
          <t/>
        </is>
      </c>
      <c r="AJ507" s="2" t="inlineStr">
        <is>
          <t>kasvihuonekaasujen nettopoistumat</t>
        </is>
      </c>
      <c r="AK507" s="2" t="inlineStr">
        <is>
          <t>3</t>
        </is>
      </c>
      <c r="AL507" s="2" t="inlineStr">
        <is>
          <t/>
        </is>
      </c>
      <c r="AM507" t="inlineStr">
        <is>
          <t/>
        </is>
      </c>
      <c r="AN507" t="inlineStr">
        <is>
          <t/>
        </is>
      </c>
      <c r="AO507" t="inlineStr">
        <is>
          <t/>
        </is>
      </c>
      <c r="AP507" t="inlineStr">
        <is>
          <t/>
        </is>
      </c>
      <c r="AQ507" t="inlineStr">
        <is>
          <t/>
        </is>
      </c>
      <c r="AR507" s="2" t="inlineStr">
        <is>
          <t>glanaistrithe carbóin|
glanaistrithe gás ceaptha teasa</t>
        </is>
      </c>
      <c r="AS507" s="2" t="inlineStr">
        <is>
          <t>3|
3</t>
        </is>
      </c>
      <c r="AT507" s="2" t="inlineStr">
        <is>
          <t xml:space="preserve">|
</t>
        </is>
      </c>
      <c r="AU507" t="inlineStr">
        <is>
          <t/>
        </is>
      </c>
      <c r="AV507" t="inlineStr">
        <is>
          <t/>
        </is>
      </c>
      <c r="AW507" t="inlineStr">
        <is>
          <t/>
        </is>
      </c>
      <c r="AX507" t="inlineStr">
        <is>
          <t/>
        </is>
      </c>
      <c r="AY507" t="inlineStr">
        <is>
          <t/>
        </is>
      </c>
      <c r="AZ507" t="inlineStr">
        <is>
          <t/>
        </is>
      </c>
      <c r="BA507" t="inlineStr">
        <is>
          <t/>
        </is>
      </c>
      <c r="BB507" t="inlineStr">
        <is>
          <t/>
        </is>
      </c>
      <c r="BC507" t="inlineStr">
        <is>
          <t/>
        </is>
      </c>
      <c r="BD507" t="inlineStr">
        <is>
          <t/>
        </is>
      </c>
      <c r="BE507" t="inlineStr">
        <is>
          <t/>
        </is>
      </c>
      <c r="BF507" t="inlineStr">
        <is>
          <t/>
        </is>
      </c>
      <c r="BG507" t="inlineStr">
        <is>
          <t/>
        </is>
      </c>
      <c r="BH507" t="inlineStr">
        <is>
          <t/>
        </is>
      </c>
      <c r="BI507" t="inlineStr">
        <is>
          <t/>
        </is>
      </c>
      <c r="BJ507" t="inlineStr">
        <is>
          <t/>
        </is>
      </c>
      <c r="BK507" t="inlineStr">
        <is>
          <t/>
        </is>
      </c>
      <c r="BL507" t="inlineStr">
        <is>
          <t/>
        </is>
      </c>
      <c r="BM507" t="inlineStr">
        <is>
          <t/>
        </is>
      </c>
      <c r="BN507" t="inlineStr">
        <is>
          <t/>
        </is>
      </c>
      <c r="BO507" t="inlineStr">
        <is>
          <t/>
        </is>
      </c>
      <c r="BP507" t="inlineStr">
        <is>
          <t/>
        </is>
      </c>
      <c r="BQ507" t="inlineStr">
        <is>
          <t/>
        </is>
      </c>
      <c r="BR507" t="inlineStr">
        <is>
          <t/>
        </is>
      </c>
      <c r="BS507" t="inlineStr">
        <is>
          <t/>
        </is>
      </c>
      <c r="BT507" t="inlineStr">
        <is>
          <t/>
        </is>
      </c>
      <c r="BU507" t="inlineStr">
        <is>
          <t/>
        </is>
      </c>
      <c r="BV507" t="inlineStr">
        <is>
          <t/>
        </is>
      </c>
      <c r="BW507" t="inlineStr">
        <is>
          <t/>
        </is>
      </c>
      <c r="BX507" s="2" t="inlineStr">
        <is>
          <t>pochłanianie netto|
pochłanianie dwutlenku węgla netto|
pochłanianie gazów cieplarnianych netto</t>
        </is>
      </c>
      <c r="BY507" s="2" t="inlineStr">
        <is>
          <t>3|
3|
3</t>
        </is>
      </c>
      <c r="BZ507" s="2" t="inlineStr">
        <is>
          <t xml:space="preserve">|
|
</t>
        </is>
      </c>
      <c r="CA507" t="inlineStr">
        <is>
          <t>oszacowana wielkość salda emisji i pochłaniania gazów cieplarnianych</t>
        </is>
      </c>
      <c r="CB507" s="2" t="inlineStr">
        <is>
          <t>remoções líquidas de gases com efeito de estufa</t>
        </is>
      </c>
      <c r="CC507" s="2" t="inlineStr">
        <is>
          <t>3</t>
        </is>
      </c>
      <c r="CD507" s="2" t="inlineStr">
        <is>
          <t/>
        </is>
      </c>
      <c r="CE507" t="inlineStr">
        <is>
          <t/>
        </is>
      </c>
      <c r="CF507" t="inlineStr">
        <is>
          <t/>
        </is>
      </c>
      <c r="CG507" t="inlineStr">
        <is>
          <t/>
        </is>
      </c>
      <c r="CH507" t="inlineStr">
        <is>
          <t/>
        </is>
      </c>
      <c r="CI507" t="inlineStr">
        <is>
          <t/>
        </is>
      </c>
      <c r="CJ507" t="inlineStr">
        <is>
          <t/>
        </is>
      </c>
      <c r="CK507" t="inlineStr">
        <is>
          <t/>
        </is>
      </c>
      <c r="CL507" t="inlineStr">
        <is>
          <t/>
        </is>
      </c>
      <c r="CM507" t="inlineStr">
        <is>
          <t/>
        </is>
      </c>
      <c r="CN507" s="2" t="inlineStr">
        <is>
          <t>odvzem neto ogljika|
odvzem neto toplogrednih plinov</t>
        </is>
      </c>
      <c r="CO507" s="2" t="inlineStr">
        <is>
          <t>3|
3</t>
        </is>
      </c>
      <c r="CP507" s="2" t="inlineStr">
        <is>
          <t xml:space="preserve">|
</t>
        </is>
      </c>
      <c r="CQ507" t="inlineStr">
        <is>
          <t/>
        </is>
      </c>
      <c r="CR507" t="inlineStr">
        <is>
          <t/>
        </is>
      </c>
      <c r="CS507" t="inlineStr">
        <is>
          <t/>
        </is>
      </c>
      <c r="CT507" t="inlineStr">
        <is>
          <t/>
        </is>
      </c>
      <c r="CU507" t="inlineStr">
        <is>
          <t/>
        </is>
      </c>
    </row>
    <row r="508">
      <c r="A508" s="1" t="str">
        <f>HYPERLINK("https://iate.europa.eu/entry/result/3613512/all", "3613512")</f>
        <v>3613512</v>
      </c>
      <c r="B508" t="inlineStr">
        <is>
          <t>AGRICULTURE, FORESTRY AND FISHERIES;ENVIRONMENT</t>
        </is>
      </c>
      <c r="C508" t="inlineStr">
        <is>
          <t>AGRICULTURE, FORESTRY AND FISHERIES|cultivation of agricultural land|land use;ENVIRONMENT|deterioration of the environment|nuisance|pollutant|atmospheric pollutant|greenhouse gas</t>
        </is>
      </c>
      <c r="D508" t="inlineStr">
        <is>
          <t/>
        </is>
      </c>
      <c r="E508" t="inlineStr">
        <is>
          <t/>
        </is>
      </c>
      <c r="F508" t="inlineStr">
        <is>
          <t/>
        </is>
      </c>
      <c r="G508" t="inlineStr">
        <is>
          <t/>
        </is>
      </c>
      <c r="H508" t="inlineStr">
        <is>
          <t/>
        </is>
      </c>
      <c r="I508" t="inlineStr">
        <is>
          <t/>
        </is>
      </c>
      <c r="J508" t="inlineStr">
        <is>
          <t/>
        </is>
      </c>
      <c r="K508" t="inlineStr">
        <is>
          <t/>
        </is>
      </c>
      <c r="L508" s="2" t="inlineStr">
        <is>
          <t>LULUCF-fleksibilitet</t>
        </is>
      </c>
      <c r="M508" s="2" t="inlineStr">
        <is>
          <t>3</t>
        </is>
      </c>
      <c r="N508" s="2" t="inlineStr">
        <is>
          <t/>
        </is>
      </c>
      <c r="O508" t="inlineStr">
        <is>
          <t/>
        </is>
      </c>
      <c r="P508" t="inlineStr">
        <is>
          <t/>
        </is>
      </c>
      <c r="Q508" t="inlineStr">
        <is>
          <t/>
        </is>
      </c>
      <c r="R508" t="inlineStr">
        <is>
          <t/>
        </is>
      </c>
      <c r="S508" t="inlineStr">
        <is>
          <t/>
        </is>
      </c>
      <c r="T508" t="inlineStr">
        <is>
          <t/>
        </is>
      </c>
      <c r="U508" t="inlineStr">
        <is>
          <t/>
        </is>
      </c>
      <c r="V508" t="inlineStr">
        <is>
          <t/>
        </is>
      </c>
      <c r="W508" t="inlineStr">
        <is>
          <t/>
        </is>
      </c>
      <c r="X508" s="2" t="inlineStr">
        <is>
          <t>LULUCF flexibility</t>
        </is>
      </c>
      <c r="Y508" s="2" t="inlineStr">
        <is>
          <t>3</t>
        </is>
      </c>
      <c r="Z508" s="2" t="inlineStr">
        <is>
          <t/>
        </is>
      </c>
      <c r="AA508" t="inlineStr">
        <is>
          <t/>
        </is>
      </c>
      <c r="AB508" t="inlineStr">
        <is>
          <t/>
        </is>
      </c>
      <c r="AC508" t="inlineStr">
        <is>
          <t/>
        </is>
      </c>
      <c r="AD508" t="inlineStr">
        <is>
          <t/>
        </is>
      </c>
      <c r="AE508" t="inlineStr">
        <is>
          <t/>
        </is>
      </c>
      <c r="AF508" t="inlineStr">
        <is>
          <t/>
        </is>
      </c>
      <c r="AG508" t="inlineStr">
        <is>
          <t/>
        </is>
      </c>
      <c r="AH508" t="inlineStr">
        <is>
          <t/>
        </is>
      </c>
      <c r="AI508" t="inlineStr">
        <is>
          <t/>
        </is>
      </c>
      <c r="AJ508" s="2" t="inlineStr">
        <is>
          <t>LULUCF-joustomahdollisuus</t>
        </is>
      </c>
      <c r="AK508" s="2" t="inlineStr">
        <is>
          <t>3</t>
        </is>
      </c>
      <c r="AL508" s="2" t="inlineStr">
        <is>
          <t/>
        </is>
      </c>
      <c r="AM508" t="inlineStr">
        <is>
          <t/>
        </is>
      </c>
      <c r="AN508" t="inlineStr">
        <is>
          <t/>
        </is>
      </c>
      <c r="AO508" t="inlineStr">
        <is>
          <t/>
        </is>
      </c>
      <c r="AP508" t="inlineStr">
        <is>
          <t/>
        </is>
      </c>
      <c r="AQ508" t="inlineStr">
        <is>
          <t/>
        </is>
      </c>
      <c r="AR508" s="2" t="inlineStr">
        <is>
          <t>solúbthacht LULUCF</t>
        </is>
      </c>
      <c r="AS508" s="2" t="inlineStr">
        <is>
          <t>3</t>
        </is>
      </c>
      <c r="AT508" s="2" t="inlineStr">
        <is>
          <t/>
        </is>
      </c>
      <c r="AU508" t="inlineStr">
        <is>
          <t/>
        </is>
      </c>
      <c r="AV508" t="inlineStr">
        <is>
          <t/>
        </is>
      </c>
      <c r="AW508" t="inlineStr">
        <is>
          <t/>
        </is>
      </c>
      <c r="AX508" t="inlineStr">
        <is>
          <t/>
        </is>
      </c>
      <c r="AY508" t="inlineStr">
        <is>
          <t/>
        </is>
      </c>
      <c r="AZ508" t="inlineStr">
        <is>
          <t/>
        </is>
      </c>
      <c r="BA508" t="inlineStr">
        <is>
          <t/>
        </is>
      </c>
      <c r="BB508" t="inlineStr">
        <is>
          <t/>
        </is>
      </c>
      <c r="BC508" t="inlineStr">
        <is>
          <t/>
        </is>
      </c>
      <c r="BD508" t="inlineStr">
        <is>
          <t/>
        </is>
      </c>
      <c r="BE508" t="inlineStr">
        <is>
          <t/>
        </is>
      </c>
      <c r="BF508" t="inlineStr">
        <is>
          <t/>
        </is>
      </c>
      <c r="BG508" t="inlineStr">
        <is>
          <t/>
        </is>
      </c>
      <c r="BH508" t="inlineStr">
        <is>
          <t/>
        </is>
      </c>
      <c r="BI508" t="inlineStr">
        <is>
          <t/>
        </is>
      </c>
      <c r="BJ508" t="inlineStr">
        <is>
          <t/>
        </is>
      </c>
      <c r="BK508" t="inlineStr">
        <is>
          <t/>
        </is>
      </c>
      <c r="BL508" t="inlineStr">
        <is>
          <t/>
        </is>
      </c>
      <c r="BM508" t="inlineStr">
        <is>
          <t/>
        </is>
      </c>
      <c r="BN508" t="inlineStr">
        <is>
          <t/>
        </is>
      </c>
      <c r="BO508" t="inlineStr">
        <is>
          <t/>
        </is>
      </c>
      <c r="BP508" t="inlineStr">
        <is>
          <t/>
        </is>
      </c>
      <c r="BQ508" t="inlineStr">
        <is>
          <t/>
        </is>
      </c>
      <c r="BR508" t="inlineStr">
        <is>
          <t/>
        </is>
      </c>
      <c r="BS508" t="inlineStr">
        <is>
          <t/>
        </is>
      </c>
      <c r="BT508" t="inlineStr">
        <is>
          <t/>
        </is>
      </c>
      <c r="BU508" t="inlineStr">
        <is>
          <t/>
        </is>
      </c>
      <c r="BV508" t="inlineStr">
        <is>
          <t/>
        </is>
      </c>
      <c r="BW508" t="inlineStr">
        <is>
          <t/>
        </is>
      </c>
      <c r="BX508" s="2" t="inlineStr">
        <is>
          <t>elastyczność LULUCF</t>
        </is>
      </c>
      <c r="BY508" s="2" t="inlineStr">
        <is>
          <t>3</t>
        </is>
      </c>
      <c r="BZ508" s="2" t="inlineStr">
        <is>
          <t/>
        </is>
      </c>
      <c r="CA508" t="inlineStr">
        <is>
          <t/>
        </is>
      </c>
      <c r="CB508" s="2" t="inlineStr">
        <is>
          <t>flexibilidade LULUCF</t>
        </is>
      </c>
      <c r="CC508" s="2" t="inlineStr">
        <is>
          <t>3</t>
        </is>
      </c>
      <c r="CD508" s="2" t="inlineStr">
        <is>
          <t/>
        </is>
      </c>
      <c r="CE508" t="inlineStr">
        <is>
          <t/>
        </is>
      </c>
      <c r="CF508" t="inlineStr">
        <is>
          <t/>
        </is>
      </c>
      <c r="CG508" t="inlineStr">
        <is>
          <t/>
        </is>
      </c>
      <c r="CH508" t="inlineStr">
        <is>
          <t/>
        </is>
      </c>
      <c r="CI508" t="inlineStr">
        <is>
          <t/>
        </is>
      </c>
      <c r="CJ508" t="inlineStr">
        <is>
          <t/>
        </is>
      </c>
      <c r="CK508" t="inlineStr">
        <is>
          <t/>
        </is>
      </c>
      <c r="CL508" t="inlineStr">
        <is>
          <t/>
        </is>
      </c>
      <c r="CM508" t="inlineStr">
        <is>
          <t/>
        </is>
      </c>
      <c r="CN508" s="2" t="inlineStr">
        <is>
          <t>prilagodljivost LULUCF</t>
        </is>
      </c>
      <c r="CO508" s="2" t="inlineStr">
        <is>
          <t>3</t>
        </is>
      </c>
      <c r="CP508" s="2" t="inlineStr">
        <is>
          <t/>
        </is>
      </c>
      <c r="CQ508" t="inlineStr">
        <is>
          <t/>
        </is>
      </c>
      <c r="CR508" t="inlineStr">
        <is>
          <t/>
        </is>
      </c>
      <c r="CS508" t="inlineStr">
        <is>
          <t/>
        </is>
      </c>
      <c r="CT508" t="inlineStr">
        <is>
          <t/>
        </is>
      </c>
      <c r="CU508" t="inlineStr">
        <is>
          <t/>
        </is>
      </c>
    </row>
    <row r="509">
      <c r="A509" s="1" t="str">
        <f>HYPERLINK("https://iate.europa.eu/entry/result/3619846/all", "3619846")</f>
        <v>3619846</v>
      </c>
      <c r="B509" t="inlineStr">
        <is>
          <t>ENVIRONMENT</t>
        </is>
      </c>
      <c r="C509" t="inlineStr">
        <is>
          <t>ENVIRONMENT|environmental policy|climate change policy|emission trading|EU Emissions Trading Scheme</t>
        </is>
      </c>
      <c r="D509" t="inlineStr">
        <is>
          <t/>
        </is>
      </c>
      <c r="E509" t="inlineStr">
        <is>
          <t/>
        </is>
      </c>
      <c r="F509" t="inlineStr">
        <is>
          <t/>
        </is>
      </c>
      <c r="G509" t="inlineStr">
        <is>
          <t/>
        </is>
      </c>
      <c r="H509" t="inlineStr">
        <is>
          <t/>
        </is>
      </c>
      <c r="I509" t="inlineStr">
        <is>
          <t/>
        </is>
      </c>
      <c r="J509" t="inlineStr">
        <is>
          <t/>
        </is>
      </c>
      <c r="K509" t="inlineStr">
        <is>
          <t/>
        </is>
      </c>
      <c r="L509" t="inlineStr">
        <is>
          <t/>
        </is>
      </c>
      <c r="M509" t="inlineStr">
        <is>
          <t/>
        </is>
      </c>
      <c r="N509" t="inlineStr">
        <is>
          <t/>
        </is>
      </c>
      <c r="O509" t="inlineStr">
        <is>
          <t/>
        </is>
      </c>
      <c r="P509" t="inlineStr">
        <is>
          <t/>
        </is>
      </c>
      <c r="Q509" t="inlineStr">
        <is>
          <t/>
        </is>
      </c>
      <c r="R509" t="inlineStr">
        <is>
          <t/>
        </is>
      </c>
      <c r="S509" t="inlineStr">
        <is>
          <t/>
        </is>
      </c>
      <c r="T509" t="inlineStr">
        <is>
          <t/>
        </is>
      </c>
      <c r="U509" t="inlineStr">
        <is>
          <t/>
        </is>
      </c>
      <c r="V509" t="inlineStr">
        <is>
          <t/>
        </is>
      </c>
      <c r="W509" t="inlineStr">
        <is>
          <t/>
        </is>
      </c>
      <c r="X509" s="2" t="inlineStr">
        <is>
          <t>compliance entity</t>
        </is>
      </c>
      <c r="Y509" s="2" t="inlineStr">
        <is>
          <t>3</t>
        </is>
      </c>
      <c r="Z509" s="2" t="inlineStr">
        <is>
          <t/>
        </is>
      </c>
      <c r="AA509" t="inlineStr">
        <is>
          <t/>
        </is>
      </c>
      <c r="AB509" t="inlineStr">
        <is>
          <t/>
        </is>
      </c>
      <c r="AC509" t="inlineStr">
        <is>
          <t/>
        </is>
      </c>
      <c r="AD509" t="inlineStr">
        <is>
          <t/>
        </is>
      </c>
      <c r="AE509" t="inlineStr">
        <is>
          <t/>
        </is>
      </c>
      <c r="AF509" t="inlineStr">
        <is>
          <t/>
        </is>
      </c>
      <c r="AG509" t="inlineStr">
        <is>
          <t/>
        </is>
      </c>
      <c r="AH509" t="inlineStr">
        <is>
          <t/>
        </is>
      </c>
      <c r="AI509" t="inlineStr">
        <is>
          <t/>
        </is>
      </c>
      <c r="AJ509" t="inlineStr">
        <is>
          <t/>
        </is>
      </c>
      <c r="AK509" t="inlineStr">
        <is>
          <t/>
        </is>
      </c>
      <c r="AL509" t="inlineStr">
        <is>
          <t/>
        </is>
      </c>
      <c r="AM509" t="inlineStr">
        <is>
          <t/>
        </is>
      </c>
      <c r="AN509" t="inlineStr">
        <is>
          <t/>
        </is>
      </c>
      <c r="AO509" t="inlineStr">
        <is>
          <t/>
        </is>
      </c>
      <c r="AP509" t="inlineStr">
        <is>
          <t/>
        </is>
      </c>
      <c r="AQ509" t="inlineStr">
        <is>
          <t/>
        </is>
      </c>
      <c r="AR509" s="2" t="inlineStr">
        <is>
          <t>eintiteas comhlíontachta</t>
        </is>
      </c>
      <c r="AS509" s="2" t="inlineStr">
        <is>
          <t>3</t>
        </is>
      </c>
      <c r="AT509" s="2" t="inlineStr">
        <is>
          <t/>
        </is>
      </c>
      <c r="AU509" t="inlineStr">
        <is>
          <t/>
        </is>
      </c>
      <c r="AV509" t="inlineStr">
        <is>
          <t/>
        </is>
      </c>
      <c r="AW509" t="inlineStr">
        <is>
          <t/>
        </is>
      </c>
      <c r="AX509" t="inlineStr">
        <is>
          <t/>
        </is>
      </c>
      <c r="AY509" t="inlineStr">
        <is>
          <t/>
        </is>
      </c>
      <c r="AZ509" t="inlineStr">
        <is>
          <t/>
        </is>
      </c>
      <c r="BA509" t="inlineStr">
        <is>
          <t/>
        </is>
      </c>
      <c r="BB509" t="inlineStr">
        <is>
          <t/>
        </is>
      </c>
      <c r="BC509" t="inlineStr">
        <is>
          <t/>
        </is>
      </c>
      <c r="BD509" t="inlineStr">
        <is>
          <t/>
        </is>
      </c>
      <c r="BE509" t="inlineStr">
        <is>
          <t/>
        </is>
      </c>
      <c r="BF509" t="inlineStr">
        <is>
          <t/>
        </is>
      </c>
      <c r="BG509" t="inlineStr">
        <is>
          <t/>
        </is>
      </c>
      <c r="BH509" t="inlineStr">
        <is>
          <t/>
        </is>
      </c>
      <c r="BI509" t="inlineStr">
        <is>
          <t/>
        </is>
      </c>
      <c r="BJ509" t="inlineStr">
        <is>
          <t/>
        </is>
      </c>
      <c r="BK509" t="inlineStr">
        <is>
          <t/>
        </is>
      </c>
      <c r="BL509" t="inlineStr">
        <is>
          <t/>
        </is>
      </c>
      <c r="BM509" t="inlineStr">
        <is>
          <t/>
        </is>
      </c>
      <c r="BN509" t="inlineStr">
        <is>
          <t/>
        </is>
      </c>
      <c r="BO509" t="inlineStr">
        <is>
          <t/>
        </is>
      </c>
      <c r="BP509" t="inlineStr">
        <is>
          <t/>
        </is>
      </c>
      <c r="BQ509" t="inlineStr">
        <is>
          <t/>
        </is>
      </c>
      <c r="BR509" t="inlineStr">
        <is>
          <t/>
        </is>
      </c>
      <c r="BS509" t="inlineStr">
        <is>
          <t/>
        </is>
      </c>
      <c r="BT509" t="inlineStr">
        <is>
          <t/>
        </is>
      </c>
      <c r="BU509" t="inlineStr">
        <is>
          <t/>
        </is>
      </c>
      <c r="BV509" t="inlineStr">
        <is>
          <t/>
        </is>
      </c>
      <c r="BW509" t="inlineStr">
        <is>
          <t/>
        </is>
      </c>
      <c r="BX509" s="2" t="inlineStr">
        <is>
          <t>podmiot objęty wymogami</t>
        </is>
      </c>
      <c r="BY509" s="2" t="inlineStr">
        <is>
          <t>3</t>
        </is>
      </c>
      <c r="BZ509" s="2" t="inlineStr">
        <is>
          <t/>
        </is>
      </c>
      <c r="CA509" t="inlineStr">
        <is>
          <t/>
        </is>
      </c>
      <c r="CB509" s="2" t="inlineStr">
        <is>
          <t>entidade responsável pela conformidade|
entidade sujeita ao dever de conformidade</t>
        </is>
      </c>
      <c r="CC509" s="2" t="inlineStr">
        <is>
          <t>3|
3</t>
        </is>
      </c>
      <c r="CD509" s="2" t="inlineStr">
        <is>
          <t xml:space="preserve">|
</t>
        </is>
      </c>
      <c r="CE509" t="inlineStr">
        <is>
          <t/>
        </is>
      </c>
      <c r="CF509" t="inlineStr">
        <is>
          <t/>
        </is>
      </c>
      <c r="CG509" t="inlineStr">
        <is>
          <t/>
        </is>
      </c>
      <c r="CH509" t="inlineStr">
        <is>
          <t/>
        </is>
      </c>
      <c r="CI509" t="inlineStr">
        <is>
          <t/>
        </is>
      </c>
      <c r="CJ509" t="inlineStr">
        <is>
          <t/>
        </is>
      </c>
      <c r="CK509" t="inlineStr">
        <is>
          <t/>
        </is>
      </c>
      <c r="CL509" t="inlineStr">
        <is>
          <t/>
        </is>
      </c>
      <c r="CM509" t="inlineStr">
        <is>
          <t/>
        </is>
      </c>
      <c r="CN509" s="2" t="inlineStr">
        <is>
          <t>subjekti skladnosti</t>
        </is>
      </c>
      <c r="CO509" s="2" t="inlineStr">
        <is>
          <t>3</t>
        </is>
      </c>
      <c r="CP509" s="2" t="inlineStr">
        <is>
          <t/>
        </is>
      </c>
      <c r="CQ509" t="inlineStr">
        <is>
          <t/>
        </is>
      </c>
      <c r="CR509" t="inlineStr">
        <is>
          <t/>
        </is>
      </c>
      <c r="CS509" t="inlineStr">
        <is>
          <t/>
        </is>
      </c>
      <c r="CT509" t="inlineStr">
        <is>
          <t/>
        </is>
      </c>
      <c r="CU509" t="inlineStr">
        <is>
          <t/>
        </is>
      </c>
    </row>
    <row r="510">
      <c r="A510" s="1" t="str">
        <f>HYPERLINK("https://iate.europa.eu/entry/result/3599695/all", "3599695")</f>
        <v>3599695</v>
      </c>
      <c r="B510" t="inlineStr">
        <is>
          <t>ENVIRONMENT</t>
        </is>
      </c>
      <c r="C510" t="inlineStr">
        <is>
          <t>ENVIRONMENT|environmental policy|climate change policy|emission trading|EU Emissions Trading Scheme</t>
        </is>
      </c>
      <c r="D510" t="inlineStr">
        <is>
          <t/>
        </is>
      </c>
      <c r="E510" t="inlineStr">
        <is>
          <t/>
        </is>
      </c>
      <c r="F510" t="inlineStr">
        <is>
          <t/>
        </is>
      </c>
      <c r="G510" t="inlineStr">
        <is>
          <t/>
        </is>
      </c>
      <c r="H510" s="2" t="inlineStr">
        <is>
          <t>rozhodnutí 2015/1814 o vytvoření a uplatňování rezervy tržní stability pro systém Unie pro obchodování s povolenkami na emise skleníkových plynů|
rozhodnutí o rezervě tržní stability</t>
        </is>
      </c>
      <c r="I510" s="2" t="inlineStr">
        <is>
          <t>3|
3</t>
        </is>
      </c>
      <c r="J510" s="2" t="inlineStr">
        <is>
          <t xml:space="preserve">|
</t>
        </is>
      </c>
      <c r="K510" t="inlineStr">
        <is>
          <t/>
        </is>
      </c>
      <c r="L510" s="2" t="inlineStr">
        <is>
          <t>afgørelsen om markedsstabilitetsreserven|
afgørelse (EU) 2015/1814 om oprettelse og anvendelse af en markedsstabilitetsreserve i forbindelse med Unionens ordning for handel med kvoter for drivhusgasemissioner</t>
        </is>
      </c>
      <c r="M510" s="2" t="inlineStr">
        <is>
          <t>3|
3</t>
        </is>
      </c>
      <c r="N510" s="2" t="inlineStr">
        <is>
          <t xml:space="preserve">|
</t>
        </is>
      </c>
      <c r="O510" t="inlineStr">
        <is>
          <t/>
        </is>
      </c>
      <c r="P510" t="inlineStr">
        <is>
          <t/>
        </is>
      </c>
      <c r="Q510" t="inlineStr">
        <is>
          <t/>
        </is>
      </c>
      <c r="R510" t="inlineStr">
        <is>
          <t/>
        </is>
      </c>
      <c r="S510" t="inlineStr">
        <is>
          <t/>
        </is>
      </c>
      <c r="T510" s="2" t="inlineStr">
        <is>
          <t>Απόφαση (ΕΕ) 2015/1814 σχετικά με τη θέσπιση και τη λειτουργία αποθεματικού για τη σταθερότητα της αγοράς όσον αφορά το σύστημα εμπορίας δικαιωμάτων εκπομπής αερίων θερμοκηπίου|
απόφαση για το ΑΣΑ</t>
        </is>
      </c>
      <c r="U510" s="2" t="inlineStr">
        <is>
          <t>3|
3</t>
        </is>
      </c>
      <c r="V510" s="2" t="inlineStr">
        <is>
          <t xml:space="preserve">|
</t>
        </is>
      </c>
      <c r="W510" t="inlineStr">
        <is>
          <t/>
        </is>
      </c>
      <c r="X510" s="2" t="inlineStr">
        <is>
          <t>MSR Decision|
Decision (EU) 2015/1814 concerning the establishment and operation of a market stability reserve for the Union greenhouse gas emission trading scheme</t>
        </is>
      </c>
      <c r="Y510" s="2" t="inlineStr">
        <is>
          <t>3|
3</t>
        </is>
      </c>
      <c r="Z510" s="2" t="inlineStr">
        <is>
          <t xml:space="preserve">|
</t>
        </is>
      </c>
      <c r="AA510" t="inlineStr">
        <is>
          <t/>
        </is>
      </c>
      <c r="AB510" s="2" t="inlineStr">
        <is>
          <t>Decisión (UE) 2015/1814 relativa al establecimiento y funcionamiento de una reserva de estabilidad del mercado en el marco del régimen para el comercio de derechos de emisión de gases de efecto invernadero en la Unión</t>
        </is>
      </c>
      <c r="AC510" s="2" t="inlineStr">
        <is>
          <t>3</t>
        </is>
      </c>
      <c r="AD510" s="2" t="inlineStr">
        <is>
          <t/>
        </is>
      </c>
      <c r="AE510" t="inlineStr">
        <is>
          <t/>
        </is>
      </c>
      <c r="AF510" s="2" t="inlineStr">
        <is>
          <t>Euroopa Parlamendi ja nõukogu otsus (EL) 2015/1814, mis käsitleb ELi kasvuhoonegaaside heitkogustega kauplemise süsteemi turustabiilsusreservi loomist ja toimimist|
turustabiilsusreservi otsus</t>
        </is>
      </c>
      <c r="AG510" s="2" t="inlineStr">
        <is>
          <t>3|
3</t>
        </is>
      </c>
      <c r="AH510" s="2" t="inlineStr">
        <is>
          <t xml:space="preserve">|
</t>
        </is>
      </c>
      <c r="AI510" t="inlineStr">
        <is>
          <t/>
        </is>
      </c>
      <c r="AJ510" s="2" t="inlineStr">
        <is>
          <t>markkinavakausvarantopäätös|
Euroopan parlamentin ja neuvoston päätös (EU) 2015/1814 markkinavakausvarannon perustamisesta unionin kasvihuonekaasupäästöjen kauppajärjestelmään, sen toiminnasta sekä direktiivin 2003/87/EY muuttamisesta</t>
        </is>
      </c>
      <c r="AK510" s="2" t="inlineStr">
        <is>
          <t>3|
3</t>
        </is>
      </c>
      <c r="AL510" s="2" t="inlineStr">
        <is>
          <t xml:space="preserve">|
</t>
        </is>
      </c>
      <c r="AM510" t="inlineStr">
        <is>
          <t/>
        </is>
      </c>
      <c r="AN510" t="inlineStr">
        <is>
          <t/>
        </is>
      </c>
      <c r="AO510" t="inlineStr">
        <is>
          <t/>
        </is>
      </c>
      <c r="AP510" t="inlineStr">
        <is>
          <t/>
        </is>
      </c>
      <c r="AQ510" t="inlineStr">
        <is>
          <t/>
        </is>
      </c>
      <c r="AR510" s="2" t="inlineStr">
        <is>
          <t>an Cinneadh maidir le Cúlchiste Cobhsaíochta an Mhargaidh|
Cinneadh (AE) 2015/1814 i ndáil le cúlchiste cobhsaíochta margaidh a bhunú agus a fheidhmiú i gcomhair scéim trádála an Aontais maidir le hastaíochtaí gás ceaptha teasa</t>
        </is>
      </c>
      <c r="AS510" s="2" t="inlineStr">
        <is>
          <t>3|
3</t>
        </is>
      </c>
      <c r="AT510" s="2" t="inlineStr">
        <is>
          <t xml:space="preserve">|
</t>
        </is>
      </c>
      <c r="AU510" t="inlineStr">
        <is>
          <t/>
        </is>
      </c>
      <c r="AV510" t="inlineStr">
        <is>
          <t/>
        </is>
      </c>
      <c r="AW510" t="inlineStr">
        <is>
          <t/>
        </is>
      </c>
      <c r="AX510" t="inlineStr">
        <is>
          <t/>
        </is>
      </c>
      <c r="AY510" t="inlineStr">
        <is>
          <t/>
        </is>
      </c>
      <c r="AZ510" t="inlineStr">
        <is>
          <t/>
        </is>
      </c>
      <c r="BA510" t="inlineStr">
        <is>
          <t/>
        </is>
      </c>
      <c r="BB510" t="inlineStr">
        <is>
          <t/>
        </is>
      </c>
      <c r="BC510" t="inlineStr">
        <is>
          <t/>
        </is>
      </c>
      <c r="BD510" t="inlineStr">
        <is>
          <t/>
        </is>
      </c>
      <c r="BE510" t="inlineStr">
        <is>
          <t/>
        </is>
      </c>
      <c r="BF510" t="inlineStr">
        <is>
          <t/>
        </is>
      </c>
      <c r="BG510" t="inlineStr">
        <is>
          <t/>
        </is>
      </c>
      <c r="BH510" t="inlineStr">
        <is>
          <t/>
        </is>
      </c>
      <c r="BI510" t="inlineStr">
        <is>
          <t/>
        </is>
      </c>
      <c r="BJ510" t="inlineStr">
        <is>
          <t/>
        </is>
      </c>
      <c r="BK510" t="inlineStr">
        <is>
          <t/>
        </is>
      </c>
      <c r="BL510" t="inlineStr">
        <is>
          <t/>
        </is>
      </c>
      <c r="BM510" t="inlineStr">
        <is>
          <t/>
        </is>
      </c>
      <c r="BN510" t="inlineStr">
        <is>
          <t/>
        </is>
      </c>
      <c r="BO510" t="inlineStr">
        <is>
          <t/>
        </is>
      </c>
      <c r="BP510" s="2" t="inlineStr">
        <is>
          <t>Deċiżjoni (UE) 2015/1814 dwar l-istabbiliment u l-funzjonament ta' riżerva tal-istabbiltà tas-suq għall-iskema ta' skambju tal-emissjonijiet tal-gassijiet serra tal-Unjoni|
Deċiżjoni dwar l-MSR</t>
        </is>
      </c>
      <c r="BQ510" s="2" t="inlineStr">
        <is>
          <t>3|
3</t>
        </is>
      </c>
      <c r="BR510" s="2" t="inlineStr">
        <is>
          <t xml:space="preserve">|
</t>
        </is>
      </c>
      <c r="BS510" t="inlineStr">
        <is>
          <t/>
        </is>
      </c>
      <c r="BT510" t="inlineStr">
        <is>
          <t/>
        </is>
      </c>
      <c r="BU510" t="inlineStr">
        <is>
          <t/>
        </is>
      </c>
      <c r="BV510" t="inlineStr">
        <is>
          <t/>
        </is>
      </c>
      <c r="BW510" t="inlineStr">
        <is>
          <t/>
        </is>
      </c>
      <c r="BX510" s="2" t="inlineStr">
        <is>
          <t>decyzja Parlamentu Europejskiego i Rady (UE) 2015/1814 z dnia 6 października 2015 r. w sprawie ustanowienia i funkcjonowania rezerwy stabilności rynkowej dla unijnego systemu handlu uprawnieniami do emisji gazów cieplarnianych|
decyzja w sprawie rezerwy stabilności rynkowej</t>
        </is>
      </c>
      <c r="BY510" s="2" t="inlineStr">
        <is>
          <t>3|
3</t>
        </is>
      </c>
      <c r="BZ510" s="2" t="inlineStr">
        <is>
          <t xml:space="preserve">|
</t>
        </is>
      </c>
      <c r="CA510" t="inlineStr">
        <is>
          <t/>
        </is>
      </c>
      <c r="CB510" s="2" t="inlineStr">
        <is>
          <t>Decisão (UE) 2015/1814 relativa à criação e ao funcionamento de uma reserva de estabilização do mercado para o regime de comércio de licenças de emissão de gases com efeito de estufa da União|
Decisão REM</t>
        </is>
      </c>
      <c r="CC510" s="2" t="inlineStr">
        <is>
          <t>3|
3</t>
        </is>
      </c>
      <c r="CD510" s="2" t="inlineStr">
        <is>
          <t xml:space="preserve">|
</t>
        </is>
      </c>
      <c r="CE510" t="inlineStr">
        <is>
          <t/>
        </is>
      </c>
      <c r="CF510" s="2" t="inlineStr">
        <is>
          <t>Decizia privind rezerva pentru stabilitatea pieței|
Decizia (UE) 2015/1814 a Parlamentului European și a Consiliului privind înființarea și funcționarea unei rezerve pentru stabilitatea pieței aferentă schemei UE de comercializare a certificatelor de emisii de gaze cu efect de seră</t>
        </is>
      </c>
      <c r="CG510" s="2" t="inlineStr">
        <is>
          <t>3|
3</t>
        </is>
      </c>
      <c r="CH510" s="2" t="inlineStr">
        <is>
          <t xml:space="preserve">|
</t>
        </is>
      </c>
      <c r="CI510" t="inlineStr">
        <is>
          <t/>
        </is>
      </c>
      <c r="CJ510" t="inlineStr">
        <is>
          <t/>
        </is>
      </c>
      <c r="CK510" t="inlineStr">
        <is>
          <t/>
        </is>
      </c>
      <c r="CL510" t="inlineStr">
        <is>
          <t/>
        </is>
      </c>
      <c r="CM510" t="inlineStr">
        <is>
          <t/>
        </is>
      </c>
      <c r="CN510" s="2" t="inlineStr">
        <is>
          <t>sklep o rezervi za stabilnost trga|
Sklep (EU) 2015/1814 o vzpostavitvi in delovanju rezerve za stabilnost trga za sistem Unije za trgovanje z emisijami toplogrednih plinov</t>
        </is>
      </c>
      <c r="CO510" s="2" t="inlineStr">
        <is>
          <t>3|
3</t>
        </is>
      </c>
      <c r="CP510" s="2" t="inlineStr">
        <is>
          <t xml:space="preserve">|
</t>
        </is>
      </c>
      <c r="CQ510" t="inlineStr">
        <is>
          <t/>
        </is>
      </c>
      <c r="CR510" s="2" t="inlineStr">
        <is>
          <t>beslutet om en reserv för marknadsstabilitet|
beslut (EU) 2015/1814 om upprättande och användning av en reserv för marknadsstabilitet för unionens utsläppshandelssystem och om ändring av direktiv 2003/87/EG</t>
        </is>
      </c>
      <c r="CS510" s="2" t="inlineStr">
        <is>
          <t>3|
3</t>
        </is>
      </c>
      <c r="CT510" s="2" t="inlineStr">
        <is>
          <t xml:space="preserve">|
</t>
        </is>
      </c>
      <c r="CU510" t="inlineStr">
        <is>
          <t/>
        </is>
      </c>
    </row>
    <row r="511">
      <c r="A511" s="1" t="str">
        <f>HYPERLINK("https://iate.europa.eu/entry/result/3619480/all", "3619480")</f>
        <v>3619480</v>
      </c>
      <c r="B511" t="inlineStr">
        <is>
          <t>ENVIRONMENT</t>
        </is>
      </c>
      <c r="C511" t="inlineStr">
        <is>
          <t>ENVIRONMENT|environmental policy|climate change policy|emission trading|EU Emissions Trading Scheme</t>
        </is>
      </c>
      <c r="D511" t="inlineStr">
        <is>
          <t/>
        </is>
      </c>
      <c r="E511" t="inlineStr">
        <is>
          <t/>
        </is>
      </c>
      <c r="F511" t="inlineStr">
        <is>
          <t/>
        </is>
      </c>
      <c r="G511" t="inlineStr">
        <is>
          <t/>
        </is>
      </c>
      <c r="H511" t="inlineStr">
        <is>
          <t/>
        </is>
      </c>
      <c r="I511" t="inlineStr">
        <is>
          <t/>
        </is>
      </c>
      <c r="J511" t="inlineStr">
        <is>
          <t/>
        </is>
      </c>
      <c r="K511" t="inlineStr">
        <is>
          <t/>
        </is>
      </c>
      <c r="L511" t="inlineStr">
        <is>
          <t/>
        </is>
      </c>
      <c r="M511" t="inlineStr">
        <is>
          <t/>
        </is>
      </c>
      <c r="N511" t="inlineStr">
        <is>
          <t/>
        </is>
      </c>
      <c r="O511" t="inlineStr">
        <is>
          <t/>
        </is>
      </c>
      <c r="P511" t="inlineStr">
        <is>
          <t/>
        </is>
      </c>
      <c r="Q511" t="inlineStr">
        <is>
          <t/>
        </is>
      </c>
      <c r="R511" t="inlineStr">
        <is>
          <t/>
        </is>
      </c>
      <c r="S511" t="inlineStr">
        <is>
          <t/>
        </is>
      </c>
      <c r="T511" t="inlineStr">
        <is>
          <t/>
        </is>
      </c>
      <c r="U511" t="inlineStr">
        <is>
          <t/>
        </is>
      </c>
      <c r="V511" t="inlineStr">
        <is>
          <t/>
        </is>
      </c>
      <c r="W511" t="inlineStr">
        <is>
          <t/>
        </is>
      </c>
      <c r="X511" s="2" t="inlineStr">
        <is>
          <t>independent transaction log</t>
        </is>
      </c>
      <c r="Y511" s="2" t="inlineStr">
        <is>
          <t>3</t>
        </is>
      </c>
      <c r="Z511" s="2" t="inlineStr">
        <is>
          <t/>
        </is>
      </c>
      <c r="AA511" t="inlineStr">
        <is>
          <t/>
        </is>
      </c>
      <c r="AB511" t="inlineStr">
        <is>
          <t/>
        </is>
      </c>
      <c r="AC511" t="inlineStr">
        <is>
          <t/>
        </is>
      </c>
      <c r="AD511" t="inlineStr">
        <is>
          <t/>
        </is>
      </c>
      <c r="AE511" t="inlineStr">
        <is>
          <t/>
        </is>
      </c>
      <c r="AF511" t="inlineStr">
        <is>
          <t/>
        </is>
      </c>
      <c r="AG511" t="inlineStr">
        <is>
          <t/>
        </is>
      </c>
      <c r="AH511" t="inlineStr">
        <is>
          <t/>
        </is>
      </c>
      <c r="AI511" t="inlineStr">
        <is>
          <t/>
        </is>
      </c>
      <c r="AJ511" s="2" t="inlineStr">
        <is>
          <t>riippumaton tapahtumakirja|
riippumaton tapahtumaloki</t>
        </is>
      </c>
      <c r="AK511" s="2" t="inlineStr">
        <is>
          <t>3|
3</t>
        </is>
      </c>
      <c r="AL511" s="2" t="inlineStr">
        <is>
          <t xml:space="preserve">|
</t>
        </is>
      </c>
      <c r="AM511" t="inlineStr">
        <is>
          <t/>
        </is>
      </c>
      <c r="AN511" t="inlineStr">
        <is>
          <t/>
        </is>
      </c>
      <c r="AO511" t="inlineStr">
        <is>
          <t/>
        </is>
      </c>
      <c r="AP511" t="inlineStr">
        <is>
          <t/>
        </is>
      </c>
      <c r="AQ511" t="inlineStr">
        <is>
          <t/>
        </is>
      </c>
      <c r="AR511" s="2" t="inlineStr">
        <is>
          <t>loga idirbheartaíochta neamhspleách</t>
        </is>
      </c>
      <c r="AS511" s="2" t="inlineStr">
        <is>
          <t>3</t>
        </is>
      </c>
      <c r="AT511" s="2" t="inlineStr">
        <is>
          <t/>
        </is>
      </c>
      <c r="AU511" t="inlineStr">
        <is>
          <t/>
        </is>
      </c>
      <c r="AV511" t="inlineStr">
        <is>
          <t/>
        </is>
      </c>
      <c r="AW511" t="inlineStr">
        <is>
          <t/>
        </is>
      </c>
      <c r="AX511" t="inlineStr">
        <is>
          <t/>
        </is>
      </c>
      <c r="AY511" t="inlineStr">
        <is>
          <t/>
        </is>
      </c>
      <c r="AZ511" s="2" t="inlineStr">
        <is>
          <t>független ügyleti jegyzőkönyv</t>
        </is>
      </c>
      <c r="BA511" s="2" t="inlineStr">
        <is>
          <t>3</t>
        </is>
      </c>
      <c r="BB511" s="2" t="inlineStr">
        <is>
          <t/>
        </is>
      </c>
      <c r="BC511" t="inlineStr">
        <is>
          <t/>
        </is>
      </c>
      <c r="BD511" t="inlineStr">
        <is>
          <t/>
        </is>
      </c>
      <c r="BE511" t="inlineStr">
        <is>
          <t/>
        </is>
      </c>
      <c r="BF511" t="inlineStr">
        <is>
          <t/>
        </is>
      </c>
      <c r="BG511" t="inlineStr">
        <is>
          <t/>
        </is>
      </c>
      <c r="BH511" s="2" t="inlineStr">
        <is>
          <t>nepriklausomas sandorių žurnalas</t>
        </is>
      </c>
      <c r="BI511" s="2" t="inlineStr">
        <is>
          <t>3</t>
        </is>
      </c>
      <c r="BJ511" s="2" t="inlineStr">
        <is>
          <t/>
        </is>
      </c>
      <c r="BK511" t="inlineStr">
        <is>
          <t/>
        </is>
      </c>
      <c r="BL511" t="inlineStr">
        <is>
          <t/>
        </is>
      </c>
      <c r="BM511" t="inlineStr">
        <is>
          <t/>
        </is>
      </c>
      <c r="BN511" t="inlineStr">
        <is>
          <t/>
        </is>
      </c>
      <c r="BO511" t="inlineStr">
        <is>
          <t/>
        </is>
      </c>
      <c r="BP511" t="inlineStr">
        <is>
          <t/>
        </is>
      </c>
      <c r="BQ511" t="inlineStr">
        <is>
          <t/>
        </is>
      </c>
      <c r="BR511" t="inlineStr">
        <is>
          <t/>
        </is>
      </c>
      <c r="BS511" t="inlineStr">
        <is>
          <t/>
        </is>
      </c>
      <c r="BT511" t="inlineStr">
        <is>
          <t/>
        </is>
      </c>
      <c r="BU511" t="inlineStr">
        <is>
          <t/>
        </is>
      </c>
      <c r="BV511" t="inlineStr">
        <is>
          <t/>
        </is>
      </c>
      <c r="BW511" t="inlineStr">
        <is>
          <t/>
        </is>
      </c>
      <c r="BX511" s="2" t="inlineStr">
        <is>
          <t>niezależny rejestr transakcji|
nezależny dziennik transakcji</t>
        </is>
      </c>
      <c r="BY511" s="2" t="inlineStr">
        <is>
          <t>3|
3</t>
        </is>
      </c>
      <c r="BZ511" s="2" t="inlineStr">
        <is>
          <t xml:space="preserve">|
</t>
        </is>
      </c>
      <c r="CA511" t="inlineStr">
        <is>
          <t/>
        </is>
      </c>
      <c r="CB511" s="2" t="inlineStr">
        <is>
          <t>diário independente de operações</t>
        </is>
      </c>
      <c r="CC511" s="2" t="inlineStr">
        <is>
          <t>3</t>
        </is>
      </c>
      <c r="CD511" s="2" t="inlineStr">
        <is>
          <t/>
        </is>
      </c>
      <c r="CE511" t="inlineStr">
        <is>
          <t/>
        </is>
      </c>
      <c r="CF511" t="inlineStr">
        <is>
          <t/>
        </is>
      </c>
      <c r="CG511" t="inlineStr">
        <is>
          <t/>
        </is>
      </c>
      <c r="CH511" t="inlineStr">
        <is>
          <t/>
        </is>
      </c>
      <c r="CI511" t="inlineStr">
        <is>
          <t/>
        </is>
      </c>
      <c r="CJ511" t="inlineStr">
        <is>
          <t/>
        </is>
      </c>
      <c r="CK511" t="inlineStr">
        <is>
          <t/>
        </is>
      </c>
      <c r="CL511" t="inlineStr">
        <is>
          <t/>
        </is>
      </c>
      <c r="CM511" t="inlineStr">
        <is>
          <t/>
        </is>
      </c>
      <c r="CN511" s="2" t="inlineStr">
        <is>
          <t>neodvisna evidenca transakcij</t>
        </is>
      </c>
      <c r="CO511" s="2" t="inlineStr">
        <is>
          <t>3</t>
        </is>
      </c>
      <c r="CP511" s="2" t="inlineStr">
        <is>
          <t/>
        </is>
      </c>
      <c r="CQ511" t="inlineStr">
        <is>
          <t/>
        </is>
      </c>
      <c r="CR511" s="2" t="inlineStr">
        <is>
          <t>oberoende transaktionsförteckning</t>
        </is>
      </c>
      <c r="CS511" s="2" t="inlineStr">
        <is>
          <t>3</t>
        </is>
      </c>
      <c r="CT511" s="2" t="inlineStr">
        <is>
          <t/>
        </is>
      </c>
      <c r="CU511" t="inlineStr">
        <is>
          <t/>
        </is>
      </c>
    </row>
    <row r="512">
      <c r="A512" s="1" t="str">
        <f>HYPERLINK("https://iate.europa.eu/entry/result/3599857/all", "3599857")</f>
        <v>3599857</v>
      </c>
      <c r="B512" t="inlineStr">
        <is>
          <t>TRANSPORT</t>
        </is>
      </c>
      <c r="C512" t="inlineStr">
        <is>
          <t>TRANSPORT|land transport|land transport|rail transport</t>
        </is>
      </c>
      <c r="D512" s="2" t="inlineStr">
        <is>
          <t>национално техническо правило</t>
        </is>
      </c>
      <c r="E512" s="2" t="inlineStr">
        <is>
          <t>3</t>
        </is>
      </c>
      <c r="F512" s="2" t="inlineStr">
        <is>
          <t/>
        </is>
      </c>
      <c r="G512" t="inlineStr">
        <is>
          <t/>
        </is>
      </c>
      <c r="H512" s="2" t="inlineStr">
        <is>
          <t>vnitrostátní technický předpis|
NTR</t>
        </is>
      </c>
      <c r="I512" s="2" t="inlineStr">
        <is>
          <t>3|
3</t>
        </is>
      </c>
      <c r="J512" s="2" t="inlineStr">
        <is>
          <t xml:space="preserve">|
</t>
        </is>
      </c>
      <c r="K512" t="inlineStr">
        <is>
          <t>závazný předpis obsahující požadavky technické požadavky přijatý v členském státě EU, jiný než předpis stanovený EU nebo mezinárodní 
předpis, který je v dotčeném členském státě použitelný na železniční 
podniky, provozovatele infrastruktury nebo třetí strany</t>
        </is>
      </c>
      <c r="L512" s="2" t="inlineStr">
        <is>
          <t>national teknisk forskrift</t>
        </is>
      </c>
      <c r="M512" s="2" t="inlineStr">
        <is>
          <t>3</t>
        </is>
      </c>
      <c r="N512" s="2" t="inlineStr">
        <is>
          <t/>
        </is>
      </c>
      <c r="O512" t="inlineStr">
        <is>
          <t/>
        </is>
      </c>
      <c r="P512" s="2" t="inlineStr">
        <is>
          <t>nationale technische Vorschrift</t>
        </is>
      </c>
      <c r="Q512" s="2" t="inlineStr">
        <is>
          <t>3</t>
        </is>
      </c>
      <c r="R512" s="2" t="inlineStr">
        <is>
          <t/>
        </is>
      </c>
      <c r="S512" t="inlineStr">
        <is>
          <t>in einem Mitgliedstaat erlassene verbindliche Vorschrift — unabhängig davon, 
welche Stelle diese Vorschrift erlässt — in der die die Eisenbahnsicherheit betreffenden oder technischen 
Anforderungen — mit Ausnahme der durch Unionsvorschriften oder internationale Vorschriften festgelegten Anforderungen — enthalten sind und die in dem betreffenden Mitgliedstaat für Eisenbahnunternehmen, Infrastrukturbetreiber und Dritte gilt</t>
        </is>
      </c>
      <c r="T512" s="2" t="inlineStr">
        <is>
          <t>εθνικός τεχνικός κανόνας|
ΕΤΚ</t>
        </is>
      </c>
      <c r="U512" s="2" t="inlineStr">
        <is>
          <t>3|
3</t>
        </is>
      </c>
      <c r="V512" s="2" t="inlineStr">
        <is>
          <t xml:space="preserve">|
</t>
        </is>
      </c>
      <c r="W512" t="inlineStr">
        <is>
          <t/>
        </is>
      </c>
      <c r="X512" s="2" t="inlineStr">
        <is>
          <t>national technical rule|
NTR</t>
        </is>
      </c>
      <c r="Y512" s="2" t="inlineStr">
        <is>
          <t>3|
3</t>
        </is>
      </c>
      <c r="Z512" s="2" t="inlineStr">
        <is>
          <t xml:space="preserve">|
</t>
        </is>
      </c>
      <c r="AA512" t="inlineStr">
        <is>
          <t>binding rule adopted in a Member State, which contains technical requirements, other than those laid down by EU or international rules, and which are applicable within that Member State to railway undertakings, infrastructure managers or third parties</t>
        </is>
      </c>
      <c r="AB512" s="2" t="inlineStr">
        <is>
          <t>norma técnica nacional</t>
        </is>
      </c>
      <c r="AC512" s="2" t="inlineStr">
        <is>
          <t>3</t>
        </is>
      </c>
      <c r="AD512" s="2" t="inlineStr">
        <is>
          <t/>
        </is>
      </c>
      <c r="AE512" t="inlineStr">
        <is>
          <t>Norma vinculante adoptada en un Estado miembro, con 
independencia del organismo que la emita, que contenga requisitos de 
seguridad o requisitos técnicos ferroviarios, distintos de los 
establecidos por la Unión o por normas internacionales y que sea
aplicable dentro de dicho Estado miembro a las empresas ferroviarias, a
 los administradores de infraestructuras o a terceros.</t>
        </is>
      </c>
      <c r="AF512" s="2" t="inlineStr">
        <is>
          <t>riiklik tehniline eeskiri</t>
        </is>
      </c>
      <c r="AG512" s="2" t="inlineStr">
        <is>
          <t>3</t>
        </is>
      </c>
      <c r="AH512" s="2" t="inlineStr">
        <is>
          <t/>
        </is>
      </c>
      <c r="AI512" t="inlineStr">
        <is>
          <t/>
        </is>
      </c>
      <c r="AJ512" s="2" t="inlineStr">
        <is>
          <t>kansallinen tekninen sääntö</t>
        </is>
      </c>
      <c r="AK512" s="2" t="inlineStr">
        <is>
          <t>3</t>
        </is>
      </c>
      <c r="AL512" s="2" t="inlineStr">
        <is>
          <t/>
        </is>
      </c>
      <c r="AM512" t="inlineStr">
        <is>
          <t/>
        </is>
      </c>
      <c r="AN512" s="2" t="inlineStr">
        <is>
          <t>RTN|
règle technique nationale</t>
        </is>
      </c>
      <c r="AO512" s="2" t="inlineStr">
        <is>
          <t>3|
3</t>
        </is>
      </c>
      <c r="AP512" s="2" t="inlineStr">
        <is>
          <t xml:space="preserve">|
</t>
        </is>
      </c>
      <c r="AQ512" t="inlineStr">
        <is>
          <t/>
        </is>
      </c>
      <c r="AR512" s="2" t="inlineStr">
        <is>
          <t>riail theicniúil náisiúnta</t>
        </is>
      </c>
      <c r="AS512" s="2" t="inlineStr">
        <is>
          <t>3</t>
        </is>
      </c>
      <c r="AT512" s="2" t="inlineStr">
        <is>
          <t/>
        </is>
      </c>
      <c r="AU512" t="inlineStr">
        <is>
          <t/>
        </is>
      </c>
      <c r="AV512" s="2" t="inlineStr">
        <is>
          <t>nacionalni tehnički propis</t>
        </is>
      </c>
      <c r="AW512" s="2" t="inlineStr">
        <is>
          <t>3</t>
        </is>
      </c>
      <c r="AX512" s="2" t="inlineStr">
        <is>
          <t/>
        </is>
      </c>
      <c r="AY512" t="inlineStr">
        <is>
          <t/>
        </is>
      </c>
      <c r="AZ512" s="2" t="inlineStr">
        <is>
          <t>nemzeti műszaki szabály</t>
        </is>
      </c>
      <c r="BA512" s="2" t="inlineStr">
        <is>
          <t>3</t>
        </is>
      </c>
      <c r="BB512" s="2" t="inlineStr">
        <is>
          <t/>
        </is>
      </c>
      <c r="BC512" t="inlineStr">
        <is>
          <t/>
        </is>
      </c>
      <c r="BD512" s="2" t="inlineStr">
        <is>
          <t>regola tecnica nazionale</t>
        </is>
      </c>
      <c r="BE512" s="2" t="inlineStr">
        <is>
          <t>3</t>
        </is>
      </c>
      <c r="BF512" s="2" t="inlineStr">
        <is>
          <t/>
        </is>
      </c>
      <c r="BG512" t="inlineStr">
        <is>
          <t>qualsiasi disposizione legislativa, regolamentare o amministrativa di uno Stato membro che a) riguardi i prodotti o gli aspetti dei prodotti che non sono oggetto di armonizzazione a livello di Unione; b) vieti la messa a disposizione di merci, o di un determinato tipo di merci, sul mercato in tale Stato membro o renda obbligatorio il rispetto della disposizione quando le merci, o un determinato tipo di merci, sono messi a disposizione su quel mercato; e c) preveda almeno una delle seguenti alternative: i) stabilisca le caratteristiche richieste per merci, ii) stabilisca altri requisiti di protezione dei consumatori o dell'ambiente, rguardanti il ciclo di vita delle merci dopo la loro messa a disposizione sul mercato di tale Stato membro</t>
        </is>
      </c>
      <c r="BH512" s="2" t="inlineStr">
        <is>
          <t>NTT|
nacionalinė techninė taisyklė</t>
        </is>
      </c>
      <c r="BI512" s="2" t="inlineStr">
        <is>
          <t>3|
3</t>
        </is>
      </c>
      <c r="BJ512" s="2" t="inlineStr">
        <is>
          <t xml:space="preserve">|
</t>
        </is>
      </c>
      <c r="BK512" t="inlineStr">
        <is>
          <t/>
        </is>
      </c>
      <c r="BL512" s="2" t="inlineStr">
        <is>
          <t>valsts tehniskais noteikums</t>
        </is>
      </c>
      <c r="BM512" s="2" t="inlineStr">
        <is>
          <t>3</t>
        </is>
      </c>
      <c r="BN512" s="2" t="inlineStr">
        <is>
          <t/>
        </is>
      </c>
      <c r="BO512" t="inlineStr">
        <is>
          <t>jebkurš dalībvalsts normatīvo vai administratīvo aktu noteikums, kuram ir šādas iezīmes:&lt;div&gt;a) tas attiecas uz precēm vai preču aspektiem, kas nav saskaņoti Savienības līmenī;&lt;/div&gt;&lt;div&gt;b) tas vai nu aizliedz darīt pieejamas preces vai attiecīgā veida preces tirgū minētajā dalībvalstī, vai arī tas padara atbilstību noteikumam obligātu, &lt;i&gt;de facto &lt;/i&gt;vai &lt;i&gt;de jure&lt;/i&gt;, ja preces vai attiecīgā veida preces ir darītas pieejamas minētajā tirgū; un &lt;/div&gt;&lt;div&gt;c) tas paredz vismaz vienu no šiem:&lt;/div&gt;&lt;div&gt;i) tas nosaka īpašības, kādas ir nepieciešamas precēm vai attiecīgā veida precēm, piemēram, kvalitātes līmeni, darbību vai drošību, vai to izmērus, tostarp prasības, kas piemērojamas minētajām precēm attiecībā uz nosaukumu, ar kuru tās pārdod, terminoloģiju, simboliem, testiem un testu metodēm, iesaiņojumu, marķēšanu vai etiķetēšanu, un atbilstības novērtēšanas procedūrām;&lt;/div&gt;&lt;div&gt;ii) lai aizsargātu patērētājus vai vidi, tas nosaka citas prasības precēm vai attiecīgā veida precēm, kas ietekmē preču aprites ciklu pēc tam, kad tās ir darītas pieejamas tirgū minētajā dalībvalstī, piemēram, izmantošanas, reciklēšanas, atkalizmantošanas vai iznīcināšanas nosacījumus, ja šādi nosacījumi var būtiski ietekmēt minēto preču sastāvu vai raksturu, vai to pieejamību tirgū minētajā dalībvalstī&lt;/div&gt;</t>
        </is>
      </c>
      <c r="BP512" s="2" t="inlineStr">
        <is>
          <t>regola teknika nazzjonali|
NTR</t>
        </is>
      </c>
      <c r="BQ512" s="2" t="inlineStr">
        <is>
          <t>3|
3</t>
        </is>
      </c>
      <c r="BR512" s="2" t="inlineStr">
        <is>
          <t xml:space="preserve">|
</t>
        </is>
      </c>
      <c r="BS512" t="inlineStr">
        <is>
          <t/>
        </is>
      </c>
      <c r="BT512" s="2" t="inlineStr">
        <is>
          <t>NTV|
nationaal technisch voorschrift</t>
        </is>
      </c>
      <c r="BU512" s="2" t="inlineStr">
        <is>
          <t>3|
3</t>
        </is>
      </c>
      <c r="BV512" s="2" t="inlineStr">
        <is>
          <t xml:space="preserve">|
</t>
        </is>
      </c>
      <c r="BW512" t="inlineStr">
        <is>
          <t>bindend voorschrift dat is vastgesteld in een lidstaat en andere technische vereisten omvat dan die welke in EU- of internationale regelgeving zijn vastgelegd en dat in die lidstaat van toepassing is op spoorwegondernemingen, infrastructuurbeheerders of derden</t>
        </is>
      </c>
      <c r="BX512" s="2" t="inlineStr">
        <is>
          <t>krajowy przepis techniczny</t>
        </is>
      </c>
      <c r="BY512" s="2" t="inlineStr">
        <is>
          <t>3</t>
        </is>
      </c>
      <c r="BZ512" s="2" t="inlineStr">
        <is>
          <t/>
        </is>
      </c>
      <c r="CA512" t="inlineStr">
        <is>
          <t/>
        </is>
      </c>
      <c r="CB512" s="2" t="inlineStr">
        <is>
          <t>regra técnica nacional</t>
        </is>
      </c>
      <c r="CC512" s="2" t="inlineStr">
        <is>
          <t>3</t>
        </is>
      </c>
      <c r="CD512" s="2" t="inlineStr">
        <is>
          <t/>
        </is>
      </c>
      <c r="CE512" t="inlineStr">
        <is>
          <t>Disposição legal, regulamentar ou administrativa de um Estado-Membro com as seguintes características:&lt;br&gt;a) Abrange mercadorias ou aspetos de mercadorias que não são objeto de harmonização ao nível da União;&lt;br&gt;b) Proíbe a disponibilização de mercadorias, ou de mercadorias de determinado tipo, no mercado desse Estado-Membro ou faz com que o respeito dessa disposição seja obrigatório, de facto ou de jure, sempre que as mercadorias, ou as mercadorias de determinado tipo, sejam disponibilizadas nesse mercado; e&lt;br&gt;c) Compreende, no mínimo, um dos seguintes aspetos:&lt;br&gt;i) estabelece as características exigidas às mercadorias ou às mercadorias de determinado tipo, tais como os respetivos níveis de qualidade, desempenho ou segurança, ou as suas dimensões, incluindo os requisitos aplicáveis a essas mercadorias no que respeita aos nomes sob os quais são vendidas, à terminologia, aos símbolos, aos ensaios e métodos de ensaio, à embalagem, marcação ou rotulagem e aos procedimentos de avaliação da conformidade, ou&lt;br&gt;ii) para efeitos de proteção dos consumidores ou do ambiente, impõe às mercadorias ou às mercadorias de determinado tipo outros requisitos que afetem o ciclo de vida das mercadorias depois da sua disponibilização no mercado desse Estado-Membro, tais como as condições de utilização, reciclagem, reutilização ou eliminação, nos casos em que tais condições possam influenciar significativamente a composição ou a natureza dessas mercadorias ou a sua disponibilização no mercado desse Estado-Membro.</t>
        </is>
      </c>
      <c r="CF512" s="2" t="inlineStr">
        <is>
          <t>normă tehnică națională</t>
        </is>
      </c>
      <c r="CG512" s="2" t="inlineStr">
        <is>
          <t>3</t>
        </is>
      </c>
      <c r="CH512" s="2" t="inlineStr">
        <is>
          <t/>
        </is>
      </c>
      <c r="CI512" t="inlineStr">
        <is>
          <t/>
        </is>
      </c>
      <c r="CJ512" s="2" t="inlineStr">
        <is>
          <t>NTR|
vnútroštátny technický predpis</t>
        </is>
      </c>
      <c r="CK512" s="2" t="inlineStr">
        <is>
          <t>3|
3</t>
        </is>
      </c>
      <c r="CL512" s="2" t="inlineStr">
        <is>
          <t xml:space="preserve">|
</t>
        </is>
      </c>
      <c r="CM512" t="inlineStr">
        <is>
          <t>záväzné pravidlo prijaté v členskom štáte, ktoré obsahuje technické požiadavky iné ako tie, ktoré sú stanovené pravidlami EÚ alebo medzinárodnými pravidlami, a ktoré sú uplatniteľné v tomto členskom štáte na železničné podniky, manažérov infraštruktúry alebo tretie strany</t>
        </is>
      </c>
      <c r="CN512" s="2" t="inlineStr">
        <is>
          <t>nacionalni tehnični predpis</t>
        </is>
      </c>
      <c r="CO512" s="2" t="inlineStr">
        <is>
          <t>3</t>
        </is>
      </c>
      <c r="CP512" s="2" t="inlineStr">
        <is>
          <t/>
        </is>
      </c>
      <c r="CQ512" t="inlineStr">
        <is>
          <t/>
        </is>
      </c>
      <c r="CR512" s="2" t="inlineStr">
        <is>
          <t>nationell teknisk föreskrift</t>
        </is>
      </c>
      <c r="CS512" s="2" t="inlineStr">
        <is>
          <t>3</t>
        </is>
      </c>
      <c r="CT512" s="2" t="inlineStr">
        <is>
          <t/>
        </is>
      </c>
      <c r="CU512" t="inlineStr">
        <is>
          <t/>
        </is>
      </c>
    </row>
    <row r="513">
      <c r="A513" s="1" t="str">
        <f>HYPERLINK("https://iate.europa.eu/entry/result/3619447/all", "3619447")</f>
        <v>3619447</v>
      </c>
      <c r="B513" t="inlineStr">
        <is>
          <t>ENERGY</t>
        </is>
      </c>
      <c r="C513" t="inlineStr">
        <is>
          <t>ENERGY|energy policy|energy policy|substitute fuel;ENERGY|oil industry|petrochemicals|petroleum product|motor fuel|aviation fuel</t>
        </is>
      </c>
      <c r="D513" t="inlineStr">
        <is>
          <t/>
        </is>
      </c>
      <c r="E513" t="inlineStr">
        <is>
          <t/>
        </is>
      </c>
      <c r="F513" t="inlineStr">
        <is>
          <t/>
        </is>
      </c>
      <c r="G513" t="inlineStr">
        <is>
          <t/>
        </is>
      </c>
      <c r="H513" t="inlineStr">
        <is>
          <t/>
        </is>
      </c>
      <c r="I513" t="inlineStr">
        <is>
          <t/>
        </is>
      </c>
      <c r="J513" t="inlineStr">
        <is>
          <t/>
        </is>
      </c>
      <c r="K513" t="inlineStr">
        <is>
          <t/>
        </is>
      </c>
      <c r="L513" t="inlineStr">
        <is>
          <t/>
        </is>
      </c>
      <c r="M513" t="inlineStr">
        <is>
          <t/>
        </is>
      </c>
      <c r="N513" t="inlineStr">
        <is>
          <t/>
        </is>
      </c>
      <c r="O513" t="inlineStr">
        <is>
          <t/>
        </is>
      </c>
      <c r="P513" t="inlineStr">
        <is>
          <t/>
        </is>
      </c>
      <c r="Q513" t="inlineStr">
        <is>
          <t/>
        </is>
      </c>
      <c r="R513" t="inlineStr">
        <is>
          <t/>
        </is>
      </c>
      <c r="S513" t="inlineStr">
        <is>
          <t/>
        </is>
      </c>
      <c r="T513" t="inlineStr">
        <is>
          <t/>
        </is>
      </c>
      <c r="U513" t="inlineStr">
        <is>
          <t/>
        </is>
      </c>
      <c r="V513" t="inlineStr">
        <is>
          <t/>
        </is>
      </c>
      <c r="W513" t="inlineStr">
        <is>
          <t/>
        </is>
      </c>
      <c r="X513" s="2" t="inlineStr">
        <is>
          <t>waste lipid</t>
        </is>
      </c>
      <c r="Y513" s="2" t="inlineStr">
        <is>
          <t>3</t>
        </is>
      </c>
      <c r="Z513" s="2" t="inlineStr">
        <is>
          <t/>
        </is>
      </c>
      <c r="AA513" t="inlineStr">
        <is>
          <t>&lt;div&gt;&lt;div&gt;(a) Used cooking oil;&lt;/div&gt;&lt;/div&gt;&lt;div&gt;&lt;div&gt;(b) Animal fats classified as categories 1 and 2 in accordance with Regulation (EC) No 1069/2009&lt;/div&gt;&lt;/div&gt;</t>
        </is>
      </c>
      <c r="AB513" s="2" t="inlineStr">
        <is>
          <t>lípido de residuos</t>
        </is>
      </c>
      <c r="AC513" s="2" t="inlineStr">
        <is>
          <t>3</t>
        </is>
      </c>
      <c r="AD513" s="2" t="inlineStr">
        <is>
          <t/>
        </is>
      </c>
      <c r="AE513" t="inlineStr">
        <is>
          <t>&lt;div&gt;a) Aceite de cocina usado;&lt;/div&gt;&lt;div&gt;b) grasas animales clasificadas en las categorías 1 y 2 con arreglo al Reglamento (CE) n.º 1069/2009.&lt;/div&gt;</t>
        </is>
      </c>
      <c r="AF513" t="inlineStr">
        <is>
          <t/>
        </is>
      </c>
      <c r="AG513" t="inlineStr">
        <is>
          <t/>
        </is>
      </c>
      <c r="AH513" t="inlineStr">
        <is>
          <t/>
        </is>
      </c>
      <c r="AI513" t="inlineStr">
        <is>
          <t/>
        </is>
      </c>
      <c r="AJ513" t="inlineStr">
        <is>
          <t/>
        </is>
      </c>
      <c r="AK513" t="inlineStr">
        <is>
          <t/>
        </is>
      </c>
      <c r="AL513" t="inlineStr">
        <is>
          <t/>
        </is>
      </c>
      <c r="AM513" t="inlineStr">
        <is>
          <t/>
        </is>
      </c>
      <c r="AN513" t="inlineStr">
        <is>
          <t/>
        </is>
      </c>
      <c r="AO513" t="inlineStr">
        <is>
          <t/>
        </is>
      </c>
      <c r="AP513" t="inlineStr">
        <is>
          <t/>
        </is>
      </c>
      <c r="AQ513" t="inlineStr">
        <is>
          <t/>
        </is>
      </c>
      <c r="AR513" s="2" t="inlineStr">
        <is>
          <t>lipid dramhaíola|
dramh-lipif</t>
        </is>
      </c>
      <c r="AS513" s="2" t="inlineStr">
        <is>
          <t>3|
3</t>
        </is>
      </c>
      <c r="AT513" s="2" t="inlineStr">
        <is>
          <t xml:space="preserve">|
</t>
        </is>
      </c>
      <c r="AU513" t="inlineStr">
        <is>
          <t/>
        </is>
      </c>
      <c r="AV513" t="inlineStr">
        <is>
          <t/>
        </is>
      </c>
      <c r="AW513" t="inlineStr">
        <is>
          <t/>
        </is>
      </c>
      <c r="AX513" t="inlineStr">
        <is>
          <t/>
        </is>
      </c>
      <c r="AY513" t="inlineStr">
        <is>
          <t/>
        </is>
      </c>
      <c r="AZ513" t="inlineStr">
        <is>
          <t/>
        </is>
      </c>
      <c r="BA513" t="inlineStr">
        <is>
          <t/>
        </is>
      </c>
      <c r="BB513" t="inlineStr">
        <is>
          <t/>
        </is>
      </c>
      <c r="BC513" t="inlineStr">
        <is>
          <t/>
        </is>
      </c>
      <c r="BD513" t="inlineStr">
        <is>
          <t/>
        </is>
      </c>
      <c r="BE513" t="inlineStr">
        <is>
          <t/>
        </is>
      </c>
      <c r="BF513" t="inlineStr">
        <is>
          <t/>
        </is>
      </c>
      <c r="BG513" t="inlineStr">
        <is>
          <t/>
        </is>
      </c>
      <c r="BH513" s="2" t="inlineStr">
        <is>
          <t>atliekinis lipidas</t>
        </is>
      </c>
      <c r="BI513" s="2" t="inlineStr">
        <is>
          <t>3</t>
        </is>
      </c>
      <c r="BJ513" s="2" t="inlineStr">
        <is>
          <t/>
        </is>
      </c>
      <c r="BK513" t="inlineStr">
        <is>
          <t>naudoti lipidai, kurie yra pradinės transporto biodegalų ir biodujų gamybos žaliavos, pvz., naudotas kepimo aliejus, 1 ir 2 kategorijų gyvūniniai riebalai pagal Reglamentą (EB) Nr. 1069/2009</t>
        </is>
      </c>
      <c r="BL513" t="inlineStr">
        <is>
          <t/>
        </is>
      </c>
      <c r="BM513" t="inlineStr">
        <is>
          <t/>
        </is>
      </c>
      <c r="BN513" t="inlineStr">
        <is>
          <t/>
        </is>
      </c>
      <c r="BO513" t="inlineStr">
        <is>
          <t/>
        </is>
      </c>
      <c r="BP513" s="2" t="inlineStr">
        <is>
          <t>lipidu ta' skart</t>
        </is>
      </c>
      <c r="BQ513" s="2" t="inlineStr">
        <is>
          <t>3</t>
        </is>
      </c>
      <c r="BR513" s="2" t="inlineStr">
        <is>
          <t/>
        </is>
      </c>
      <c r="BS513" t="inlineStr">
        <is>
          <t>(a) żejt tat-tisjir użat;&lt;div&gt;(b) xaħmijiet tal-annimali klassifikati bħala tal-kategorija 1 u 2 skont ir-Regolament (KE) Nru 1069/2009&lt;/div&gt;</t>
        </is>
      </c>
      <c r="BT513" t="inlineStr">
        <is>
          <t/>
        </is>
      </c>
      <c r="BU513" t="inlineStr">
        <is>
          <t/>
        </is>
      </c>
      <c r="BV513" t="inlineStr">
        <is>
          <t/>
        </is>
      </c>
      <c r="BW513" t="inlineStr">
        <is>
          <t/>
        </is>
      </c>
      <c r="BX513" s="2" t="inlineStr">
        <is>
          <t>lipid z odpadów</t>
        </is>
      </c>
      <c r="BY513" s="2" t="inlineStr">
        <is>
          <t>3</t>
        </is>
      </c>
      <c r="BZ513" s="2" t="inlineStr">
        <is>
          <t/>
        </is>
      </c>
      <c r="CA513" t="inlineStr">
        <is>
          <t>a) zużyty olej kuchenny;&lt;div&gt;b) tłuszcze zwierzęce sklasyfikowane w kategoriach 1 i 2 zgodnie z rozporządzeniem (WE) nr 1069/2009&lt;/div&gt;</t>
        </is>
      </c>
      <c r="CB513" t="inlineStr">
        <is>
          <t/>
        </is>
      </c>
      <c r="CC513" t="inlineStr">
        <is>
          <t/>
        </is>
      </c>
      <c r="CD513" t="inlineStr">
        <is>
          <t/>
        </is>
      </c>
      <c r="CE513" t="inlineStr">
        <is>
          <t/>
        </is>
      </c>
      <c r="CF513" t="inlineStr">
        <is>
          <t/>
        </is>
      </c>
      <c r="CG513" t="inlineStr">
        <is>
          <t/>
        </is>
      </c>
      <c r="CH513" t="inlineStr">
        <is>
          <t/>
        </is>
      </c>
      <c r="CI513" t="inlineStr">
        <is>
          <t/>
        </is>
      </c>
      <c r="CJ513" t="inlineStr">
        <is>
          <t/>
        </is>
      </c>
      <c r="CK513" t="inlineStr">
        <is>
          <t/>
        </is>
      </c>
      <c r="CL513" t="inlineStr">
        <is>
          <t/>
        </is>
      </c>
      <c r="CM513" t="inlineStr">
        <is>
          <t/>
        </is>
      </c>
      <c r="CN513" s="2" t="inlineStr">
        <is>
          <t>odpadni lipid</t>
        </is>
      </c>
      <c r="CO513" s="2" t="inlineStr">
        <is>
          <t>3</t>
        </is>
      </c>
      <c r="CP513" s="2" t="inlineStr">
        <is>
          <t/>
        </is>
      </c>
      <c r="CQ513" t="inlineStr">
        <is>
          <t>(a) rabljeno olje za kuhanje;&lt;div&gt;(b) živalske maščobe, ki so po Uredbi (ES) št. 1069/2009 razvrščene kot kategoriji 1 in 2&lt;br&gt;&lt;/div&gt;</t>
        </is>
      </c>
      <c r="CR513" s="2" t="inlineStr">
        <is>
          <t>spillfett</t>
        </is>
      </c>
      <c r="CS513" s="2" t="inlineStr">
        <is>
          <t>3</t>
        </is>
      </c>
      <c r="CT513" s="2" t="inlineStr">
        <is>
          <t/>
        </is>
      </c>
      <c r="CU513" t="inlineStr">
        <is>
          <t/>
        </is>
      </c>
    </row>
    <row r="514">
      <c r="A514" s="1" t="str">
        <f>HYPERLINK("https://iate.europa.eu/entry/result/3619772/all", "3619772")</f>
        <v>3619772</v>
      </c>
      <c r="B514" t="inlineStr">
        <is>
          <t>ENVIRONMENT</t>
        </is>
      </c>
      <c r="C514" t="inlineStr">
        <is>
          <t>ENVIRONMENT|environmental policy|climate change policy|reduction of gas emissions</t>
        </is>
      </c>
      <c r="D514" t="inlineStr">
        <is>
          <t/>
        </is>
      </c>
      <c r="E514" t="inlineStr">
        <is>
          <t/>
        </is>
      </c>
      <c r="F514" t="inlineStr">
        <is>
          <t/>
        </is>
      </c>
      <c r="G514" t="inlineStr">
        <is>
          <t/>
        </is>
      </c>
      <c r="H514" t="inlineStr">
        <is>
          <t/>
        </is>
      </c>
      <c r="I514" t="inlineStr">
        <is>
          <t/>
        </is>
      </c>
      <c r="J514" t="inlineStr">
        <is>
          <t/>
        </is>
      </c>
      <c r="K514" t="inlineStr">
        <is>
          <t/>
        </is>
      </c>
      <c r="L514" t="inlineStr">
        <is>
          <t/>
        </is>
      </c>
      <c r="M514" t="inlineStr">
        <is>
          <t/>
        </is>
      </c>
      <c r="N514" t="inlineStr">
        <is>
          <t/>
        </is>
      </c>
      <c r="O514" t="inlineStr">
        <is>
          <t/>
        </is>
      </c>
      <c r="P514" t="inlineStr">
        <is>
          <t/>
        </is>
      </c>
      <c r="Q514" t="inlineStr">
        <is>
          <t/>
        </is>
      </c>
      <c r="R514" t="inlineStr">
        <is>
          <t/>
        </is>
      </c>
      <c r="S514" t="inlineStr">
        <is>
          <t/>
        </is>
      </c>
      <c r="T514" t="inlineStr">
        <is>
          <t/>
        </is>
      </c>
      <c r="U514" t="inlineStr">
        <is>
          <t/>
        </is>
      </c>
      <c r="V514" t="inlineStr">
        <is>
          <t/>
        </is>
      </c>
      <c r="W514" t="inlineStr">
        <is>
          <t/>
        </is>
      </c>
      <c r="X514" s="2" t="inlineStr">
        <is>
          <t>reference emissions</t>
        </is>
      </c>
      <c r="Y514" s="2" t="inlineStr">
        <is>
          <t>3</t>
        </is>
      </c>
      <c r="Z514" s="2" t="inlineStr">
        <is>
          <t/>
        </is>
      </c>
      <c r="AA514" t="inlineStr">
        <is>
          <t>average of a Member State's greenhouse gas emissions during 2016, 2017 and 2018</t>
        </is>
      </c>
      <c r="AB514" t="inlineStr">
        <is>
          <t/>
        </is>
      </c>
      <c r="AC514" t="inlineStr">
        <is>
          <t/>
        </is>
      </c>
      <c r="AD514" t="inlineStr">
        <is>
          <t/>
        </is>
      </c>
      <c r="AE514" t="inlineStr">
        <is>
          <t/>
        </is>
      </c>
      <c r="AF514" t="inlineStr">
        <is>
          <t/>
        </is>
      </c>
      <c r="AG514" t="inlineStr">
        <is>
          <t/>
        </is>
      </c>
      <c r="AH514" t="inlineStr">
        <is>
          <t/>
        </is>
      </c>
      <c r="AI514" t="inlineStr">
        <is>
          <t/>
        </is>
      </c>
      <c r="AJ514" s="2" t="inlineStr">
        <is>
          <t>vertailupäästöt</t>
        </is>
      </c>
      <c r="AK514" s="2" t="inlineStr">
        <is>
          <t>3</t>
        </is>
      </c>
      <c r="AL514" s="2" t="inlineStr">
        <is>
          <t/>
        </is>
      </c>
      <c r="AM514" t="inlineStr">
        <is>
          <t>EU:n jäsenvaltion keskimääriset kasvihuonekaasupäästöt vuosina 2016, 2017 ja 2018</t>
        </is>
      </c>
      <c r="AN514" t="inlineStr">
        <is>
          <t/>
        </is>
      </c>
      <c r="AO514" t="inlineStr">
        <is>
          <t/>
        </is>
      </c>
      <c r="AP514" t="inlineStr">
        <is>
          <t/>
        </is>
      </c>
      <c r="AQ514" t="inlineStr">
        <is>
          <t/>
        </is>
      </c>
      <c r="AR514" s="2" t="inlineStr">
        <is>
          <t>astaíochtaí tagartha</t>
        </is>
      </c>
      <c r="AS514" s="2" t="inlineStr">
        <is>
          <t>3</t>
        </is>
      </c>
      <c r="AT514" s="2" t="inlineStr">
        <is>
          <t/>
        </is>
      </c>
      <c r="AU514" t="inlineStr">
        <is>
          <t/>
        </is>
      </c>
      <c r="AV514" t="inlineStr">
        <is>
          <t/>
        </is>
      </c>
      <c r="AW514" t="inlineStr">
        <is>
          <t/>
        </is>
      </c>
      <c r="AX514" t="inlineStr">
        <is>
          <t/>
        </is>
      </c>
      <c r="AY514" t="inlineStr">
        <is>
          <t/>
        </is>
      </c>
      <c r="AZ514" t="inlineStr">
        <is>
          <t/>
        </is>
      </c>
      <c r="BA514" t="inlineStr">
        <is>
          <t/>
        </is>
      </c>
      <c r="BB514" t="inlineStr">
        <is>
          <t/>
        </is>
      </c>
      <c r="BC514" t="inlineStr">
        <is>
          <t/>
        </is>
      </c>
      <c r="BD514" t="inlineStr">
        <is>
          <t/>
        </is>
      </c>
      <c r="BE514" t="inlineStr">
        <is>
          <t/>
        </is>
      </c>
      <c r="BF514" t="inlineStr">
        <is>
          <t/>
        </is>
      </c>
      <c r="BG514" t="inlineStr">
        <is>
          <t/>
        </is>
      </c>
      <c r="BH514" t="inlineStr">
        <is>
          <t/>
        </is>
      </c>
      <c r="BI514" t="inlineStr">
        <is>
          <t/>
        </is>
      </c>
      <c r="BJ514" t="inlineStr">
        <is>
          <t/>
        </is>
      </c>
      <c r="BK514" t="inlineStr">
        <is>
          <t/>
        </is>
      </c>
      <c r="BL514" t="inlineStr">
        <is>
          <t/>
        </is>
      </c>
      <c r="BM514" t="inlineStr">
        <is>
          <t/>
        </is>
      </c>
      <c r="BN514" t="inlineStr">
        <is>
          <t/>
        </is>
      </c>
      <c r="BO514" t="inlineStr">
        <is>
          <t/>
        </is>
      </c>
      <c r="BP514" t="inlineStr">
        <is>
          <t/>
        </is>
      </c>
      <c r="BQ514" t="inlineStr">
        <is>
          <t/>
        </is>
      </c>
      <c r="BR514" t="inlineStr">
        <is>
          <t/>
        </is>
      </c>
      <c r="BS514" t="inlineStr">
        <is>
          <t/>
        </is>
      </c>
      <c r="BT514" t="inlineStr">
        <is>
          <t/>
        </is>
      </c>
      <c r="BU514" t="inlineStr">
        <is>
          <t/>
        </is>
      </c>
      <c r="BV514" t="inlineStr">
        <is>
          <t/>
        </is>
      </c>
      <c r="BW514" t="inlineStr">
        <is>
          <t/>
        </is>
      </c>
      <c r="BX514" s="2" t="inlineStr">
        <is>
          <t>emisje odniesienia</t>
        </is>
      </c>
      <c r="BY514" s="2" t="inlineStr">
        <is>
          <t>3</t>
        </is>
      </c>
      <c r="BZ514" s="2" t="inlineStr">
        <is>
          <t/>
        </is>
      </c>
      <c r="CA514" t="inlineStr">
        <is>
          <t>średnia wielkość emisji gazów cieplarnianych w państwie członkowskim w latach 2016, 2017 i 2018</t>
        </is>
      </c>
      <c r="CB514" s="2" t="inlineStr">
        <is>
          <t>emissões de referência</t>
        </is>
      </c>
      <c r="CC514" s="2" t="inlineStr">
        <is>
          <t>3</t>
        </is>
      </c>
      <c r="CD514" s="2" t="inlineStr">
        <is>
          <t/>
        </is>
      </c>
      <c r="CE514" t="inlineStr">
        <is>
          <t>Média das emissões de gases com efeito de estufa de um Estado-Membro em 2016, 2017 e 2018.</t>
        </is>
      </c>
      <c r="CF514" t="inlineStr">
        <is>
          <t/>
        </is>
      </c>
      <c r="CG514" t="inlineStr">
        <is>
          <t/>
        </is>
      </c>
      <c r="CH514" t="inlineStr">
        <is>
          <t/>
        </is>
      </c>
      <c r="CI514" t="inlineStr">
        <is>
          <t/>
        </is>
      </c>
      <c r="CJ514" t="inlineStr">
        <is>
          <t/>
        </is>
      </c>
      <c r="CK514" t="inlineStr">
        <is>
          <t/>
        </is>
      </c>
      <c r="CL514" t="inlineStr">
        <is>
          <t/>
        </is>
      </c>
      <c r="CM514" t="inlineStr">
        <is>
          <t/>
        </is>
      </c>
      <c r="CN514" s="2" t="inlineStr">
        <is>
          <t>referenčne emisije</t>
        </is>
      </c>
      <c r="CO514" s="2" t="inlineStr">
        <is>
          <t>3</t>
        </is>
      </c>
      <c r="CP514" s="2" t="inlineStr">
        <is>
          <t/>
        </is>
      </c>
      <c r="CQ514" t="inlineStr">
        <is>
          <t/>
        </is>
      </c>
      <c r="CR514" t="inlineStr">
        <is>
          <t/>
        </is>
      </c>
      <c r="CS514" t="inlineStr">
        <is>
          <t/>
        </is>
      </c>
      <c r="CT514" t="inlineStr">
        <is>
          <t/>
        </is>
      </c>
      <c r="CU514" t="inlineStr">
        <is>
          <t/>
        </is>
      </c>
    </row>
    <row r="515">
      <c r="A515" s="1" t="str">
        <f>HYPERLINK("https://iate.europa.eu/entry/result/3619833/all", "3619833")</f>
        <v>3619833</v>
      </c>
      <c r="B515" t="inlineStr">
        <is>
          <t>INDUSTRY;ENVIRONMENT</t>
        </is>
      </c>
      <c r="C515" t="inlineStr">
        <is>
          <t>INDUSTRY|mechanical engineering|machinery|engine;ENVIRONMENT|deterioration of the environment|nuisance|pollutant|atmospheric pollutant|greenhouse gas</t>
        </is>
      </c>
      <c r="D515" t="inlineStr">
        <is>
          <t/>
        </is>
      </c>
      <c r="E515" t="inlineStr">
        <is>
          <t/>
        </is>
      </c>
      <c r="F515" t="inlineStr">
        <is>
          <t/>
        </is>
      </c>
      <c r="G515" t="inlineStr">
        <is>
          <t/>
        </is>
      </c>
      <c r="H515" t="inlineStr">
        <is>
          <t/>
        </is>
      </c>
      <c r="I515" t="inlineStr">
        <is>
          <t/>
        </is>
      </c>
      <c r="J515" t="inlineStr">
        <is>
          <t/>
        </is>
      </c>
      <c r="K515" t="inlineStr">
        <is>
          <t/>
        </is>
      </c>
      <c r="L515" t="inlineStr">
        <is>
          <t/>
        </is>
      </c>
      <c r="M515" t="inlineStr">
        <is>
          <t/>
        </is>
      </c>
      <c r="N515" t="inlineStr">
        <is>
          <t/>
        </is>
      </c>
      <c r="O515" t="inlineStr">
        <is>
          <t/>
        </is>
      </c>
      <c r="P515" t="inlineStr">
        <is>
          <t/>
        </is>
      </c>
      <c r="Q515" t="inlineStr">
        <is>
          <t/>
        </is>
      </c>
      <c r="R515" t="inlineStr">
        <is>
          <t/>
        </is>
      </c>
      <c r="S515" t="inlineStr">
        <is>
          <t/>
        </is>
      </c>
      <c r="T515" t="inlineStr">
        <is>
          <t/>
        </is>
      </c>
      <c r="U515" t="inlineStr">
        <is>
          <t/>
        </is>
      </c>
      <c r="V515" t="inlineStr">
        <is>
          <t/>
        </is>
      </c>
      <c r="W515" t="inlineStr">
        <is>
          <t/>
        </is>
      </c>
      <c r="X515" s="2" t="inlineStr">
        <is>
          <t>LNG Diesel</t>
        </is>
      </c>
      <c r="Y515" s="2" t="inlineStr">
        <is>
          <t>3</t>
        </is>
      </c>
      <c r="Z515" s="2" t="inlineStr">
        <is>
          <t/>
        </is>
      </c>
      <c r="AA515" t="inlineStr">
        <is>
          <t>energy cycle in which LNG is used in a normal diesel engine</t>
        </is>
      </c>
      <c r="AB515" s="2" t="inlineStr">
        <is>
          <t>GNL diésel</t>
        </is>
      </c>
      <c r="AC515" s="2" t="inlineStr">
        <is>
          <t>3</t>
        </is>
      </c>
      <c r="AD515" s="2" t="inlineStr">
        <is>
          <t/>
        </is>
      </c>
      <c r="AE515" t="inlineStr">
        <is>
          <t>&lt;div&gt;
 Tipo de motor que puede utilizar como combustible tanto GNL como gasoil.&lt;/div&gt;</t>
        </is>
      </c>
      <c r="AF515" t="inlineStr">
        <is>
          <t/>
        </is>
      </c>
      <c r="AG515" t="inlineStr">
        <is>
          <t/>
        </is>
      </c>
      <c r="AH515" t="inlineStr">
        <is>
          <t/>
        </is>
      </c>
      <c r="AI515" t="inlineStr">
        <is>
          <t/>
        </is>
      </c>
      <c r="AJ515" t="inlineStr">
        <is>
          <t/>
        </is>
      </c>
      <c r="AK515" t="inlineStr">
        <is>
          <t/>
        </is>
      </c>
      <c r="AL515" t="inlineStr">
        <is>
          <t/>
        </is>
      </c>
      <c r="AM515" t="inlineStr">
        <is>
          <t/>
        </is>
      </c>
      <c r="AN515" t="inlineStr">
        <is>
          <t/>
        </is>
      </c>
      <c r="AO515" t="inlineStr">
        <is>
          <t/>
        </is>
      </c>
      <c r="AP515" t="inlineStr">
        <is>
          <t/>
        </is>
      </c>
      <c r="AQ515" t="inlineStr">
        <is>
          <t/>
        </is>
      </c>
      <c r="AR515" s="2" t="inlineStr">
        <is>
          <t>GNL ar thimthriall Díosail</t>
        </is>
      </c>
      <c r="AS515" s="2" t="inlineStr">
        <is>
          <t>3</t>
        </is>
      </c>
      <c r="AT515" s="2" t="inlineStr">
        <is>
          <t/>
        </is>
      </c>
      <c r="AU515" t="inlineStr">
        <is>
          <t/>
        </is>
      </c>
      <c r="AV515" t="inlineStr">
        <is>
          <t/>
        </is>
      </c>
      <c r="AW515" t="inlineStr">
        <is>
          <t/>
        </is>
      </c>
      <c r="AX515" t="inlineStr">
        <is>
          <t/>
        </is>
      </c>
      <c r="AY515" t="inlineStr">
        <is>
          <t/>
        </is>
      </c>
      <c r="AZ515" t="inlineStr">
        <is>
          <t/>
        </is>
      </c>
      <c r="BA515" t="inlineStr">
        <is>
          <t/>
        </is>
      </c>
      <c r="BB515" t="inlineStr">
        <is>
          <t/>
        </is>
      </c>
      <c r="BC515" t="inlineStr">
        <is>
          <t/>
        </is>
      </c>
      <c r="BD515" t="inlineStr">
        <is>
          <t/>
        </is>
      </c>
      <c r="BE515" t="inlineStr">
        <is>
          <t/>
        </is>
      </c>
      <c r="BF515" t="inlineStr">
        <is>
          <t/>
        </is>
      </c>
      <c r="BG515" t="inlineStr">
        <is>
          <t/>
        </is>
      </c>
      <c r="BH515" t="inlineStr">
        <is>
          <t/>
        </is>
      </c>
      <c r="BI515" t="inlineStr">
        <is>
          <t/>
        </is>
      </c>
      <c r="BJ515" t="inlineStr">
        <is>
          <t/>
        </is>
      </c>
      <c r="BK515" t="inlineStr">
        <is>
          <t/>
        </is>
      </c>
      <c r="BL515" t="inlineStr">
        <is>
          <t/>
        </is>
      </c>
      <c r="BM515" t="inlineStr">
        <is>
          <t/>
        </is>
      </c>
      <c r="BN515" t="inlineStr">
        <is>
          <t/>
        </is>
      </c>
      <c r="BO515" t="inlineStr">
        <is>
          <t/>
        </is>
      </c>
      <c r="BP515" s="2" t="inlineStr">
        <is>
          <t>LNG Diesel</t>
        </is>
      </c>
      <c r="BQ515" s="2" t="inlineStr">
        <is>
          <t>3</t>
        </is>
      </c>
      <c r="BR515" s="2" t="inlineStr">
        <is>
          <t/>
        </is>
      </c>
      <c r="BS515" t="inlineStr">
        <is>
          <t>ċiklu tal-enerġija li fih l-LNG jintuża f'magna diżil normali</t>
        </is>
      </c>
      <c r="BT515" t="inlineStr">
        <is>
          <t/>
        </is>
      </c>
      <c r="BU515" t="inlineStr">
        <is>
          <t/>
        </is>
      </c>
      <c r="BV515" t="inlineStr">
        <is>
          <t/>
        </is>
      </c>
      <c r="BW515" t="inlineStr">
        <is>
          <t/>
        </is>
      </c>
      <c r="BX515" s="2" t="inlineStr">
        <is>
          <t>LNG Diesel</t>
        </is>
      </c>
      <c r="BY515" s="2" t="inlineStr">
        <is>
          <t>3</t>
        </is>
      </c>
      <c r="BZ515" s="2" t="inlineStr">
        <is>
          <t/>
        </is>
      </c>
      <c r="CA515" t="inlineStr">
        <is>
          <t/>
        </is>
      </c>
      <c r="CB515" t="inlineStr">
        <is>
          <t/>
        </is>
      </c>
      <c r="CC515" t="inlineStr">
        <is>
          <t/>
        </is>
      </c>
      <c r="CD515" t="inlineStr">
        <is>
          <t/>
        </is>
      </c>
      <c r="CE515" t="inlineStr">
        <is>
          <t/>
        </is>
      </c>
      <c r="CF515" t="inlineStr">
        <is>
          <t/>
        </is>
      </c>
      <c r="CG515" t="inlineStr">
        <is>
          <t/>
        </is>
      </c>
      <c r="CH515" t="inlineStr">
        <is>
          <t/>
        </is>
      </c>
      <c r="CI515" t="inlineStr">
        <is>
          <t/>
        </is>
      </c>
      <c r="CJ515" t="inlineStr">
        <is>
          <t/>
        </is>
      </c>
      <c r="CK515" t="inlineStr">
        <is>
          <t/>
        </is>
      </c>
      <c r="CL515" t="inlineStr">
        <is>
          <t/>
        </is>
      </c>
      <c r="CM515" t="inlineStr">
        <is>
          <t/>
        </is>
      </c>
      <c r="CN515" s="2" t="inlineStr">
        <is>
          <t>UZP dizel</t>
        </is>
      </c>
      <c r="CO515" s="2" t="inlineStr">
        <is>
          <t>3</t>
        </is>
      </c>
      <c r="CP515" s="2" t="inlineStr">
        <is>
          <t/>
        </is>
      </c>
      <c r="CQ515" t="inlineStr">
        <is>
          <t>krožni proces, v katerem se UZP uporablja v običajnem dizelskem motorju</t>
        </is>
      </c>
      <c r="CR515" t="inlineStr">
        <is>
          <t/>
        </is>
      </c>
      <c r="CS515" t="inlineStr">
        <is>
          <t/>
        </is>
      </c>
      <c r="CT515" t="inlineStr">
        <is>
          <t/>
        </is>
      </c>
      <c r="CU515" t="inlineStr">
        <is>
          <t/>
        </is>
      </c>
    </row>
    <row r="516">
      <c r="A516" s="1" t="str">
        <f>HYPERLINK("https://iate.europa.eu/entry/result/3619449/all", "3619449")</f>
        <v>3619449</v>
      </c>
      <c r="B516" t="inlineStr">
        <is>
          <t>TRANSPORT;ENERGY</t>
        </is>
      </c>
      <c r="C516" t="inlineStr">
        <is>
          <t>TRANSPORT|transport policy|transport policy;ENERGY|energy policy|energy policy;TRANSPORT|transport policy|transport policy|sustainable mobility;TRANSPORT|organisation of transport|means of transport|vehicle|electric vehicle</t>
        </is>
      </c>
      <c r="D516" s="2" t="inlineStr">
        <is>
          <t>организация за регистрация на идентификационни данни</t>
        </is>
      </c>
      <c r="E516" s="2" t="inlineStr">
        <is>
          <t>3</t>
        </is>
      </c>
      <c r="F516" s="2" t="inlineStr">
        <is>
          <t/>
        </is>
      </c>
      <c r="G516" t="inlineStr">
        <is>
          <t/>
        </is>
      </c>
      <c r="H516" s="2" t="inlineStr">
        <is>
          <t>organizace pro registraci identifikátorů|
IDRO</t>
        </is>
      </c>
      <c r="I516" s="2" t="inlineStr">
        <is>
          <t>3|
3</t>
        </is>
      </c>
      <c r="J516" s="2" t="inlineStr">
        <is>
          <t xml:space="preserve">|
</t>
        </is>
      </c>
      <c r="K516" t="inlineStr">
        <is>
          <t>organizace ustanovená členskými státy EU k vydávání a správě jedinečných identifikačních kódů pro identifikaci minimálně provozovatelů dobíjecích bodů a 
poskytovatelů služeb mobility</t>
        </is>
      </c>
      <c r="L516" s="2" t="inlineStr">
        <is>
          <t>identifikationsregistreringsorganisation</t>
        </is>
      </c>
      <c r="M516" s="2" t="inlineStr">
        <is>
          <t>3</t>
        </is>
      </c>
      <c r="N516" s="2" t="inlineStr">
        <is>
          <t/>
        </is>
      </c>
      <c r="O516" t="inlineStr">
        <is>
          <t>organisation, der er udpeget af medlemsstaterne til at udstede og forvalte
unikke identifikationskoder til som minimum at identificere operatører af
ladestandere og udbydere af mobilitetstjenester</t>
        </is>
      </c>
      <c r="P516" s="2" t="inlineStr">
        <is>
          <t>IDRO|
ID-Registrierungs-Organisation</t>
        </is>
      </c>
      <c r="Q516" s="2" t="inlineStr">
        <is>
          <t>3|
3</t>
        </is>
      </c>
      <c r="R516" s="2" t="inlineStr">
        <is>
          <t xml:space="preserve">|
</t>
        </is>
      </c>
      <c r="S516" t="inlineStr">
        <is>
          <t>von den Mitgliedstaaten benannte Organisation mit der Aufgabe, individuelle Identifizierungscodes („ID“) zu vergeben und zu verwalten, damit zumindest Betreiber von Ladepunkten und Mobilitätsdienstleister identifiziert werden können</t>
        </is>
      </c>
      <c r="T516" s="2" t="inlineStr">
        <is>
          <t>IDRO|
οργανισμός καταχώρισης αναγνωριστικών</t>
        </is>
      </c>
      <c r="U516" s="2" t="inlineStr">
        <is>
          <t>2|
2</t>
        </is>
      </c>
      <c r="V516" s="2" t="inlineStr">
        <is>
          <t xml:space="preserve">|
</t>
        </is>
      </c>
      <c r="W516" t="inlineStr">
        <is>
          <t/>
        </is>
      </c>
      <c r="X516" s="2" t="inlineStr">
        <is>
          <t>IDRO|
identification registration organisation</t>
        </is>
      </c>
      <c r="Y516" s="2" t="inlineStr">
        <is>
          <t>3|
3</t>
        </is>
      </c>
      <c r="Z516" s="2" t="inlineStr">
        <is>
          <t xml:space="preserve">|
</t>
        </is>
      </c>
      <c r="AA516" t="inlineStr">
        <is>
          <t>&lt;div&gt;
organisation appointed by Member States to issue
and manage unique identification (‘ID’) codes to identify, at least, operators
of recharging points and mobility service providers&lt;/div&gt;</t>
        </is>
      </c>
      <c r="AB516" s="2" t="inlineStr">
        <is>
          <t>organización para el registro de identificaciones</t>
        </is>
      </c>
      <c r="AC516" s="2" t="inlineStr">
        <is>
          <t>3</t>
        </is>
      </c>
      <c r="AD516" s="2" t="inlineStr">
        <is>
          <t/>
        </is>
      </c>
      <c r="AE516" t="inlineStr">
        <is>
          <t>Organización designada por los Estados miembros que expide y gestiona códigos de identificación únicos a fin de identificar, como mínimo, a los operadores de puntos de recarga y a los proveedores de servicios de movilidad.</t>
        </is>
      </c>
      <c r="AF516" s="2" t="inlineStr">
        <is>
          <t>IDRO|
identifitseerimistunnuste registreerimise organisatsioon</t>
        </is>
      </c>
      <c r="AG516" s="2" t="inlineStr">
        <is>
          <t>2|
2</t>
        </is>
      </c>
      <c r="AH516" s="2" t="inlineStr">
        <is>
          <t xml:space="preserve">|
</t>
        </is>
      </c>
      <c r="AI516" t="inlineStr">
        <is>
          <t/>
        </is>
      </c>
      <c r="AJ516" s="2" t="inlineStr">
        <is>
          <t>tunnisteiden rekisteröintiorganisaatio|
IDRO</t>
        </is>
      </c>
      <c r="AK516" s="2" t="inlineStr">
        <is>
          <t>3|
3</t>
        </is>
      </c>
      <c r="AL516" s="2" t="inlineStr">
        <is>
          <t xml:space="preserve">|
</t>
        </is>
      </c>
      <c r="AM516" t="inlineStr">
        <is>
          <t>jäsenvaltioiden nimeämä oganisaatio, joka antaa ja hallinnoi yksilöiviä tunnistekoodeja (ID) ainakin latauspisteiden ylläpitäjien ja liikennepalvelun tarjoajien yksilöimiseksi</t>
        </is>
      </c>
      <c r="AN516" s="2" t="inlineStr">
        <is>
          <t>organisation chargée de l’enregistrement de l’identification|
IDRO</t>
        </is>
      </c>
      <c r="AO516" s="2" t="inlineStr">
        <is>
          <t>3|
3</t>
        </is>
      </c>
      <c r="AP516" s="2" t="inlineStr">
        <is>
          <t xml:space="preserve">|
</t>
        </is>
      </c>
      <c r="AQ516" t="inlineStr">
        <is>
          <t/>
        </is>
      </c>
      <c r="AR516" s="2" t="inlineStr">
        <is>
          <t>eagraíocht cláraithe sainaitheantais|
IDRO</t>
        </is>
      </c>
      <c r="AS516" s="2" t="inlineStr">
        <is>
          <t>3|
3</t>
        </is>
      </c>
      <c r="AT516" s="2" t="inlineStr">
        <is>
          <t xml:space="preserve">|
</t>
        </is>
      </c>
      <c r="AU516" t="inlineStr">
        <is>
          <t/>
        </is>
      </c>
      <c r="AV516" s="2" t="inlineStr">
        <is>
          <t>organizacija za registraciju identifikacije</t>
        </is>
      </c>
      <c r="AW516" s="2" t="inlineStr">
        <is>
          <t>3</t>
        </is>
      </c>
      <c r="AX516" s="2" t="inlineStr">
        <is>
          <t/>
        </is>
      </c>
      <c r="AY516" t="inlineStr">
        <is>
          <t/>
        </is>
      </c>
      <c r="AZ516" s="2" t="inlineStr">
        <is>
          <t>azonosítás-nyilvántartó szervezet</t>
        </is>
      </c>
      <c r="BA516" s="2" t="inlineStr">
        <is>
          <t>3</t>
        </is>
      </c>
      <c r="BB516" s="2" t="inlineStr">
        <is>
          <t/>
        </is>
      </c>
      <c r="BC516" t="inlineStr">
        <is>
          <t/>
        </is>
      </c>
      <c r="BD516" s="2" t="inlineStr">
        <is>
          <t>IDRO|
organizzazione di registrazione dell'identificazione</t>
        </is>
      </c>
      <c r="BE516" s="2" t="inlineStr">
        <is>
          <t>3|
3</t>
        </is>
      </c>
      <c r="BF516" s="2" t="inlineStr">
        <is>
          <t xml:space="preserve">|
</t>
        </is>
      </c>
      <c r="BG516" t="inlineStr">
        <is>
          <t>organizzazione istituita dagli Stati membri con il mandato di rilasciare e gestire i codici di identificazione unici ("ID") che contraddistinguono almeno gli operatori dei &lt;a href="https://iate.europa.eu/entry/slideshow/1632120476291/3548582/en-it" target="_blank"&gt;punti di ricarica&lt;/a&gt; e i fornitori di servizi di mobilità</t>
        </is>
      </c>
      <c r="BH516" s="2" t="inlineStr">
        <is>
          <t>identifikavimo duomenų registravimo organizacija|
IDRO</t>
        </is>
      </c>
      <c r="BI516" s="2" t="inlineStr">
        <is>
          <t>3|
3</t>
        </is>
      </c>
      <c r="BJ516" s="2" t="inlineStr">
        <is>
          <t xml:space="preserve">|
</t>
        </is>
      </c>
      <c r="BK516" t="inlineStr">
        <is>
          <t/>
        </is>
      </c>
      <c r="BL516" s="2" t="inlineStr">
        <is>
          <t>&lt;i&gt;IDRO&lt;/i&gt;|
identifikācijas reģistrācijas organizācija</t>
        </is>
      </c>
      <c r="BM516" s="2" t="inlineStr">
        <is>
          <t>3|
3</t>
        </is>
      </c>
      <c r="BN516" s="2" t="inlineStr">
        <is>
          <t xml:space="preserve">|
</t>
        </is>
      </c>
      <c r="BO516" t="inlineStr">
        <is>
          <t/>
        </is>
      </c>
      <c r="BP516" s="2" t="inlineStr">
        <is>
          <t>organizzazzjoni għar-reġistrazzjoni tal-identifikazzjoni|
IDRO</t>
        </is>
      </c>
      <c r="BQ516" s="2" t="inlineStr">
        <is>
          <t>3|
3</t>
        </is>
      </c>
      <c r="BR516" s="2" t="inlineStr">
        <is>
          <t xml:space="preserve">|
</t>
        </is>
      </c>
      <c r="BS516" t="inlineStr">
        <is>
          <t>organizzazzjoni maħtura mill-Istati Membri individwali biex toħroġ u timmaniġġja kodiċijiet uniċi ta' identifikazzjoni bil-għan li jkunu jistgħu jiġu identifikati l-operaturi tal-punti tal-iċċarġjar u l-fornituri tas-servizzi tat-trasport</t>
        </is>
      </c>
      <c r="BT516" s="2" t="inlineStr">
        <is>
          <t>IDRO|
organisatie voor identificatieregistratie</t>
        </is>
      </c>
      <c r="BU516" s="2" t="inlineStr">
        <is>
          <t>3|
3</t>
        </is>
      </c>
      <c r="BV516" s="2" t="inlineStr">
        <is>
          <t xml:space="preserve">|
</t>
        </is>
      </c>
      <c r="BW516" t="inlineStr">
        <is>
          <t>door de lidstaten aangewezen organisatie die is belast met de afgifte en het beheer van unieke identificatiecodes (ID's) voor de identificatie van ten minste de exploitanten van laadpunten en aanbieders van mobiliteitsdiensten</t>
        </is>
      </c>
      <c r="BX516" s="2" t="inlineStr">
        <is>
          <t>organizacja ds. rejestracji identyfikacji</t>
        </is>
      </c>
      <c r="BY516" s="2" t="inlineStr">
        <is>
          <t>3</t>
        </is>
      </c>
      <c r="BZ516" s="2" t="inlineStr">
        <is>
          <t/>
        </is>
      </c>
      <c r="CA516" t="inlineStr">
        <is>
          <t>organizacja wydająca niepowtarzalne kody identyfikacyjne w celu identyfikacji przynajmniej operatorów punktów ładowania i dostawców usług w zakresie mobilności</t>
        </is>
      </c>
      <c r="CB516" s="2" t="inlineStr">
        <is>
          <t>organização de registo de identificadores</t>
        </is>
      </c>
      <c r="CC516" s="2" t="inlineStr">
        <is>
          <t>3</t>
        </is>
      </c>
      <c r="CD516" s="2" t="inlineStr">
        <is>
          <t>proposed</t>
        </is>
      </c>
      <c r="CE516" t="inlineStr">
        <is>
          <t/>
        </is>
      </c>
      <c r="CF516" s="2" t="inlineStr">
        <is>
          <t>organizație de înregistrare a codurilor de identificare</t>
        </is>
      </c>
      <c r="CG516" s="2" t="inlineStr">
        <is>
          <t>3</t>
        </is>
      </c>
      <c r="CH516" s="2" t="inlineStr">
        <is>
          <t>proposed</t>
        </is>
      </c>
      <c r="CI516" t="inlineStr">
        <is>
          <t/>
        </is>
      </c>
      <c r="CJ516" s="2" t="inlineStr">
        <is>
          <t>IDRO|
organizácia pre registráciu identifikácií</t>
        </is>
      </c>
      <c r="CK516" s="2" t="inlineStr">
        <is>
          <t>3|
3</t>
        </is>
      </c>
      <c r="CL516" s="2" t="inlineStr">
        <is>
          <t xml:space="preserve">|
</t>
        </is>
      </c>
      <c r="CM516" t="inlineStr">
        <is>
          <t>organizácia zriadená členskými štátmi na vystavovanie a spravovanie jedinečných identifikačných kódov (ID) s cieľom identifikovať aspoň prevádzkovateľov &lt;a href="https://iate.europa.eu/entry/slideshow/1636403293132/3548582/sk" target="_blank"&gt;nabíjacích bodov&lt;/a&gt; a &lt;a href="https://iate.europa.eu/entry/slideshow/1636403333481/3619622/sk" target="_blank"&gt;poskytovateľov služieb mobility&lt;/a&gt;</t>
        </is>
      </c>
      <c r="CN516" s="2" t="inlineStr">
        <is>
          <t>organizacija za identifikacijsko registracijo</t>
        </is>
      </c>
      <c r="CO516" s="2" t="inlineStr">
        <is>
          <t>3</t>
        </is>
      </c>
      <c r="CP516" s="2" t="inlineStr">
        <is>
          <t/>
        </is>
      </c>
      <c r="CQ516" t="inlineStr">
        <is>
          <t/>
        </is>
      </c>
      <c r="CR516" t="inlineStr">
        <is>
          <t/>
        </is>
      </c>
      <c r="CS516" t="inlineStr">
        <is>
          <t/>
        </is>
      </c>
      <c r="CT516" t="inlineStr">
        <is>
          <t/>
        </is>
      </c>
      <c r="CU516" t="inlineStr">
        <is>
          <t/>
        </is>
      </c>
    </row>
    <row r="517">
      <c r="A517" s="1" t="str">
        <f>HYPERLINK("https://iate.europa.eu/entry/result/3619808/all", "3619808")</f>
        <v>3619808</v>
      </c>
      <c r="B517" t="inlineStr">
        <is>
          <t>ENERGY</t>
        </is>
      </c>
      <c r="C517" t="inlineStr">
        <is>
          <t>ENERGY|energy policy|energy industry|fuel</t>
        </is>
      </c>
      <c r="D517" t="inlineStr">
        <is>
          <t/>
        </is>
      </c>
      <c r="E517" t="inlineStr">
        <is>
          <t/>
        </is>
      </c>
      <c r="F517" t="inlineStr">
        <is>
          <t/>
        </is>
      </c>
      <c r="G517" t="inlineStr">
        <is>
          <t/>
        </is>
      </c>
      <c r="H517" t="inlineStr">
        <is>
          <t/>
        </is>
      </c>
      <c r="I517" t="inlineStr">
        <is>
          <t/>
        </is>
      </c>
      <c r="J517" t="inlineStr">
        <is>
          <t/>
        </is>
      </c>
      <c r="K517" t="inlineStr">
        <is>
          <t/>
        </is>
      </c>
      <c r="L517" t="inlineStr">
        <is>
          <t/>
        </is>
      </c>
      <c r="M517" t="inlineStr">
        <is>
          <t/>
        </is>
      </c>
      <c r="N517" t="inlineStr">
        <is>
          <t/>
        </is>
      </c>
      <c r="O517" t="inlineStr">
        <is>
          <t/>
        </is>
      </c>
      <c r="P517" t="inlineStr">
        <is>
          <t/>
        </is>
      </c>
      <c r="Q517" t="inlineStr">
        <is>
          <t/>
        </is>
      </c>
      <c r="R517" t="inlineStr">
        <is>
          <t/>
        </is>
      </c>
      <c r="S517" t="inlineStr">
        <is>
          <t/>
        </is>
      </c>
      <c r="T517" t="inlineStr">
        <is>
          <t/>
        </is>
      </c>
      <c r="U517" t="inlineStr">
        <is>
          <t/>
        </is>
      </c>
      <c r="V517" t="inlineStr">
        <is>
          <t/>
        </is>
      </c>
      <c r="W517" t="inlineStr">
        <is>
          <t/>
        </is>
      </c>
      <c r="X517" s="2" t="inlineStr">
        <is>
          <t>renewable methanol</t>
        </is>
      </c>
      <c r="Y517" s="2" t="inlineStr">
        <is>
          <t>3</t>
        </is>
      </c>
      <c r="Z517" s="2" t="inlineStr">
        <is>
          <t/>
        </is>
      </c>
      <c r="AA517" t="inlineStr">
        <is>
          <t>methanol from renewable sources</t>
        </is>
      </c>
      <c r="AB517" s="2" t="inlineStr">
        <is>
          <t>metanol renovable</t>
        </is>
      </c>
      <c r="AC517" s="2" t="inlineStr">
        <is>
          <t>3</t>
        </is>
      </c>
      <c r="AD517" s="2" t="inlineStr">
        <is>
          <t/>
        </is>
      </c>
      <c r="AE517" t="inlineStr">
        <is>
          <t>Metanol procedente de fuentes renovables.</t>
        </is>
      </c>
      <c r="AF517" t="inlineStr">
        <is>
          <t/>
        </is>
      </c>
      <c r="AG517" t="inlineStr">
        <is>
          <t/>
        </is>
      </c>
      <c r="AH517" t="inlineStr">
        <is>
          <t/>
        </is>
      </c>
      <c r="AI517" t="inlineStr">
        <is>
          <t/>
        </is>
      </c>
      <c r="AJ517" t="inlineStr">
        <is>
          <t/>
        </is>
      </c>
      <c r="AK517" t="inlineStr">
        <is>
          <t/>
        </is>
      </c>
      <c r="AL517" t="inlineStr">
        <is>
          <t/>
        </is>
      </c>
      <c r="AM517" t="inlineStr">
        <is>
          <t/>
        </is>
      </c>
      <c r="AN517" t="inlineStr">
        <is>
          <t/>
        </is>
      </c>
      <c r="AO517" t="inlineStr">
        <is>
          <t/>
        </is>
      </c>
      <c r="AP517" t="inlineStr">
        <is>
          <t/>
        </is>
      </c>
      <c r="AQ517" t="inlineStr">
        <is>
          <t/>
        </is>
      </c>
      <c r="AR517" s="2" t="inlineStr">
        <is>
          <t>meatánól inathnuaite</t>
        </is>
      </c>
      <c r="AS517" s="2" t="inlineStr">
        <is>
          <t>3</t>
        </is>
      </c>
      <c r="AT517" s="2" t="inlineStr">
        <is>
          <t/>
        </is>
      </c>
      <c r="AU517" t="inlineStr">
        <is>
          <t/>
        </is>
      </c>
      <c r="AV517" t="inlineStr">
        <is>
          <t/>
        </is>
      </c>
      <c r="AW517" t="inlineStr">
        <is>
          <t/>
        </is>
      </c>
      <c r="AX517" t="inlineStr">
        <is>
          <t/>
        </is>
      </c>
      <c r="AY517" t="inlineStr">
        <is>
          <t/>
        </is>
      </c>
      <c r="AZ517" t="inlineStr">
        <is>
          <t/>
        </is>
      </c>
      <c r="BA517" t="inlineStr">
        <is>
          <t/>
        </is>
      </c>
      <c r="BB517" t="inlineStr">
        <is>
          <t/>
        </is>
      </c>
      <c r="BC517" t="inlineStr">
        <is>
          <t/>
        </is>
      </c>
      <c r="BD517" t="inlineStr">
        <is>
          <t/>
        </is>
      </c>
      <c r="BE517" t="inlineStr">
        <is>
          <t/>
        </is>
      </c>
      <c r="BF517" t="inlineStr">
        <is>
          <t/>
        </is>
      </c>
      <c r="BG517" t="inlineStr">
        <is>
          <t/>
        </is>
      </c>
      <c r="BH517" s="2" t="inlineStr">
        <is>
          <t>atsinaujinančiųjų išteklių metanolis|
metanolis iš atsinaujinančiųjų energijos išteklių</t>
        </is>
      </c>
      <c r="BI517" s="2" t="inlineStr">
        <is>
          <t>3|
3</t>
        </is>
      </c>
      <c r="BJ517" s="2" t="inlineStr">
        <is>
          <t xml:space="preserve">|
</t>
        </is>
      </c>
      <c r="BK517" t="inlineStr">
        <is>
          <t/>
        </is>
      </c>
      <c r="BL517" t="inlineStr">
        <is>
          <t/>
        </is>
      </c>
      <c r="BM517" t="inlineStr">
        <is>
          <t/>
        </is>
      </c>
      <c r="BN517" t="inlineStr">
        <is>
          <t/>
        </is>
      </c>
      <c r="BO517" t="inlineStr">
        <is>
          <t/>
        </is>
      </c>
      <c r="BP517" s="2" t="inlineStr">
        <is>
          <t>metanol rinnovabbli</t>
        </is>
      </c>
      <c r="BQ517" s="2" t="inlineStr">
        <is>
          <t>3</t>
        </is>
      </c>
      <c r="BR517" s="2" t="inlineStr">
        <is>
          <t/>
        </is>
      </c>
      <c r="BS517" t="inlineStr">
        <is>
          <t>metanol minn sorsi rinnovabbli</t>
        </is>
      </c>
      <c r="BT517" t="inlineStr">
        <is>
          <t/>
        </is>
      </c>
      <c r="BU517" t="inlineStr">
        <is>
          <t/>
        </is>
      </c>
      <c r="BV517" t="inlineStr">
        <is>
          <t/>
        </is>
      </c>
      <c r="BW517" t="inlineStr">
        <is>
          <t/>
        </is>
      </c>
      <c r="BX517" s="2" t="inlineStr">
        <is>
          <t>metanol odnawialny</t>
        </is>
      </c>
      <c r="BY517" s="2" t="inlineStr">
        <is>
          <t>3</t>
        </is>
      </c>
      <c r="BZ517" s="2" t="inlineStr">
        <is>
          <t/>
        </is>
      </c>
      <c r="CA517" t="inlineStr">
        <is>
          <t>metanol ze źródeł odnawialnych</t>
        </is>
      </c>
      <c r="CB517" t="inlineStr">
        <is>
          <t/>
        </is>
      </c>
      <c r="CC517" t="inlineStr">
        <is>
          <t/>
        </is>
      </c>
      <c r="CD517" t="inlineStr">
        <is>
          <t/>
        </is>
      </c>
      <c r="CE517" t="inlineStr">
        <is>
          <t/>
        </is>
      </c>
      <c r="CF517" t="inlineStr">
        <is>
          <t/>
        </is>
      </c>
      <c r="CG517" t="inlineStr">
        <is>
          <t/>
        </is>
      </c>
      <c r="CH517" t="inlineStr">
        <is>
          <t/>
        </is>
      </c>
      <c r="CI517" t="inlineStr">
        <is>
          <t/>
        </is>
      </c>
      <c r="CJ517" t="inlineStr">
        <is>
          <t/>
        </is>
      </c>
      <c r="CK517" t="inlineStr">
        <is>
          <t/>
        </is>
      </c>
      <c r="CL517" t="inlineStr">
        <is>
          <t/>
        </is>
      </c>
      <c r="CM517" t="inlineStr">
        <is>
          <t/>
        </is>
      </c>
      <c r="CN517" s="2" t="inlineStr">
        <is>
          <t>obnovljivi metanol</t>
        </is>
      </c>
      <c r="CO517" s="2" t="inlineStr">
        <is>
          <t>3</t>
        </is>
      </c>
      <c r="CP517" s="2" t="inlineStr">
        <is>
          <t/>
        </is>
      </c>
      <c r="CQ517" t="inlineStr">
        <is>
          <t>metanol, pridobljen iz obnovljivih virov</t>
        </is>
      </c>
      <c r="CR517" s="2" t="inlineStr">
        <is>
          <t>förnybar metanol</t>
        </is>
      </c>
      <c r="CS517" s="2" t="inlineStr">
        <is>
          <t>3</t>
        </is>
      </c>
      <c r="CT517" s="2" t="inlineStr">
        <is>
          <t/>
        </is>
      </c>
      <c r="CU517" t="inlineStr">
        <is>
          <t>metanol från förnybara energikällor</t>
        </is>
      </c>
    </row>
    <row r="518">
      <c r="A518" s="1" t="str">
        <f>HYPERLINK("https://iate.europa.eu/entry/result/3608546/all", "3608546")</f>
        <v>3608546</v>
      </c>
      <c r="B518" t="inlineStr">
        <is>
          <t>TRANSPORT</t>
        </is>
      </c>
      <c r="C518" t="inlineStr">
        <is>
          <t>TRANSPORT|land transport|land transport|rail transport</t>
        </is>
      </c>
      <c r="D518" t="inlineStr">
        <is>
          <t/>
        </is>
      </c>
      <c r="E518" t="inlineStr">
        <is>
          <t/>
        </is>
      </c>
      <c r="F518" t="inlineStr">
        <is>
          <t/>
        </is>
      </c>
      <c r="G518" t="inlineStr">
        <is>
          <t/>
        </is>
      </c>
      <c r="H518" t="inlineStr">
        <is>
          <t/>
        </is>
      </c>
      <c r="I518" t="inlineStr">
        <is>
          <t/>
        </is>
      </c>
      <c r="J518" t="inlineStr">
        <is>
          <t/>
        </is>
      </c>
      <c r="K518" t="inlineStr">
        <is>
          <t/>
        </is>
      </c>
      <c r="L518" t="inlineStr">
        <is>
          <t/>
        </is>
      </c>
      <c r="M518" t="inlineStr">
        <is>
          <t/>
        </is>
      </c>
      <c r="N518" t="inlineStr">
        <is>
          <t/>
        </is>
      </c>
      <c r="O518" t="inlineStr">
        <is>
          <t/>
        </is>
      </c>
      <c r="P518" t="inlineStr">
        <is>
          <t/>
        </is>
      </c>
      <c r="Q518" t="inlineStr">
        <is>
          <t/>
        </is>
      </c>
      <c r="R518" t="inlineStr">
        <is>
          <t/>
        </is>
      </c>
      <c r="S518" t="inlineStr">
        <is>
          <t/>
        </is>
      </c>
      <c r="T518" t="inlineStr">
        <is>
          <t/>
        </is>
      </c>
      <c r="U518" t="inlineStr">
        <is>
          <t/>
        </is>
      </c>
      <c r="V518" t="inlineStr">
        <is>
          <t/>
        </is>
      </c>
      <c r="W518" t="inlineStr">
        <is>
          <t/>
        </is>
      </c>
      <c r="X518" s="2" t="inlineStr">
        <is>
          <t>multiple unit train fleet</t>
        </is>
      </c>
      <c r="Y518" s="2" t="inlineStr">
        <is>
          <t>3</t>
        </is>
      </c>
      <c r="Z518" s="2" t="inlineStr">
        <is>
          <t/>
        </is>
      </c>
      <c r="AA518" t="inlineStr">
        <is>
          <t>formation consisting of more than one unit:&lt;br&gt;— Trainsets designed so that several of them (of the type under assessment) are capable of being coupled together to operate as a single train controlled from 1 driver's cab&lt;br&gt;— Locomotives designed so that several of them (of the type under assessment) are capable of being included in a single train controlled from 1 driver's cab</t>
        </is>
      </c>
      <c r="AB518" s="2" t="inlineStr">
        <is>
          <t>flota de unidades múltiples</t>
        </is>
      </c>
      <c r="AC518" s="2" t="inlineStr">
        <is>
          <t>3</t>
        </is>
      </c>
      <c r="AD518" s="2" t="inlineStr">
        <is>
          <t/>
        </is>
      </c>
      <c r="AE518" t="inlineStr">
        <is>
          <t>Flota de trenes compuesta por unidades, denominadas «unidades múltiples» con motores de tracción repartidos a lo largo del tren.</t>
        </is>
      </c>
      <c r="AF518" t="inlineStr">
        <is>
          <t/>
        </is>
      </c>
      <c r="AG518" t="inlineStr">
        <is>
          <t/>
        </is>
      </c>
      <c r="AH518" t="inlineStr">
        <is>
          <t/>
        </is>
      </c>
      <c r="AI518" t="inlineStr">
        <is>
          <t/>
        </is>
      </c>
      <c r="AJ518" t="inlineStr">
        <is>
          <t/>
        </is>
      </c>
      <c r="AK518" t="inlineStr">
        <is>
          <t/>
        </is>
      </c>
      <c r="AL518" t="inlineStr">
        <is>
          <t/>
        </is>
      </c>
      <c r="AM518" t="inlineStr">
        <is>
          <t/>
        </is>
      </c>
      <c r="AN518" t="inlineStr">
        <is>
          <t/>
        </is>
      </c>
      <c r="AO518" t="inlineStr">
        <is>
          <t/>
        </is>
      </c>
      <c r="AP518" t="inlineStr">
        <is>
          <t/>
        </is>
      </c>
      <c r="AQ518" t="inlineStr">
        <is>
          <t/>
        </is>
      </c>
      <c r="AR518" s="2" t="inlineStr">
        <is>
          <t>flít traenacha ilaonad</t>
        </is>
      </c>
      <c r="AS518" s="2" t="inlineStr">
        <is>
          <t>3</t>
        </is>
      </c>
      <c r="AT518" s="2" t="inlineStr">
        <is>
          <t/>
        </is>
      </c>
      <c r="AU518" t="inlineStr">
        <is>
          <t/>
        </is>
      </c>
      <c r="AV518" t="inlineStr">
        <is>
          <t/>
        </is>
      </c>
      <c r="AW518" t="inlineStr">
        <is>
          <t/>
        </is>
      </c>
      <c r="AX518" t="inlineStr">
        <is>
          <t/>
        </is>
      </c>
      <c r="AY518" t="inlineStr">
        <is>
          <t/>
        </is>
      </c>
      <c r="AZ518" t="inlineStr">
        <is>
          <t/>
        </is>
      </c>
      <c r="BA518" t="inlineStr">
        <is>
          <t/>
        </is>
      </c>
      <c r="BB518" t="inlineStr">
        <is>
          <t/>
        </is>
      </c>
      <c r="BC518" t="inlineStr">
        <is>
          <t/>
        </is>
      </c>
      <c r="BD518" t="inlineStr">
        <is>
          <t/>
        </is>
      </c>
      <c r="BE518" t="inlineStr">
        <is>
          <t/>
        </is>
      </c>
      <c r="BF518" t="inlineStr">
        <is>
          <t/>
        </is>
      </c>
      <c r="BG518" t="inlineStr">
        <is>
          <t/>
        </is>
      </c>
      <c r="BH518" t="inlineStr">
        <is>
          <t/>
        </is>
      </c>
      <c r="BI518" t="inlineStr">
        <is>
          <t/>
        </is>
      </c>
      <c r="BJ518" t="inlineStr">
        <is>
          <t/>
        </is>
      </c>
      <c r="BK518" t="inlineStr">
        <is>
          <t/>
        </is>
      </c>
      <c r="BL518" t="inlineStr">
        <is>
          <t/>
        </is>
      </c>
      <c r="BM518" t="inlineStr">
        <is>
          <t/>
        </is>
      </c>
      <c r="BN518" t="inlineStr">
        <is>
          <t/>
        </is>
      </c>
      <c r="BO518" t="inlineStr">
        <is>
          <t/>
        </is>
      </c>
      <c r="BP518" s="2" t="inlineStr">
        <is>
          <t>flotta ferrovjarja b’unitajiet multipli</t>
        </is>
      </c>
      <c r="BQ518" s="2" t="inlineStr">
        <is>
          <t>3</t>
        </is>
      </c>
      <c r="BR518" s="2" t="inlineStr">
        <is>
          <t/>
        </is>
      </c>
      <c r="BS518" t="inlineStr">
        <is>
          <t/>
        </is>
      </c>
      <c r="BT518" t="inlineStr">
        <is>
          <t/>
        </is>
      </c>
      <c r="BU518" t="inlineStr">
        <is>
          <t/>
        </is>
      </c>
      <c r="BV518" t="inlineStr">
        <is>
          <t/>
        </is>
      </c>
      <c r="BW518" t="inlineStr">
        <is>
          <t/>
        </is>
      </c>
      <c r="BX518" s="2" t="inlineStr">
        <is>
          <t>flota kolejowych zespołów trakcyjnych</t>
        </is>
      </c>
      <c r="BY518" s="2" t="inlineStr">
        <is>
          <t>3</t>
        </is>
      </c>
      <c r="BZ518" s="2" t="inlineStr">
        <is>
          <t/>
        </is>
      </c>
      <c r="CA518" t="inlineStr">
        <is>
          <t/>
        </is>
      </c>
      <c r="CB518" t="inlineStr">
        <is>
          <t/>
        </is>
      </c>
      <c r="CC518" t="inlineStr">
        <is>
          <t/>
        </is>
      </c>
      <c r="CD518" t="inlineStr">
        <is>
          <t/>
        </is>
      </c>
      <c r="CE518" t="inlineStr">
        <is>
          <t/>
        </is>
      </c>
      <c r="CF518" t="inlineStr">
        <is>
          <t/>
        </is>
      </c>
      <c r="CG518" t="inlineStr">
        <is>
          <t/>
        </is>
      </c>
      <c r="CH518" t="inlineStr">
        <is>
          <t/>
        </is>
      </c>
      <c r="CI518" t="inlineStr">
        <is>
          <t/>
        </is>
      </c>
      <c r="CJ518" t="inlineStr">
        <is>
          <t/>
        </is>
      </c>
      <c r="CK518" t="inlineStr">
        <is>
          <t/>
        </is>
      </c>
      <c r="CL518" t="inlineStr">
        <is>
          <t/>
        </is>
      </c>
      <c r="CM518" t="inlineStr">
        <is>
          <t/>
        </is>
      </c>
      <c r="CN518" s="2" t="inlineStr">
        <is>
          <t>vozni park motornih vlakov</t>
        </is>
      </c>
      <c r="CO518" s="2" t="inlineStr">
        <is>
          <t>3</t>
        </is>
      </c>
      <c r="CP518" s="2" t="inlineStr">
        <is>
          <t/>
        </is>
      </c>
      <c r="CQ518" t="inlineStr">
        <is>
          <t/>
        </is>
      </c>
      <c r="CR518" t="inlineStr">
        <is>
          <t/>
        </is>
      </c>
      <c r="CS518" t="inlineStr">
        <is>
          <t/>
        </is>
      </c>
      <c r="CT518" t="inlineStr">
        <is>
          <t/>
        </is>
      </c>
      <c r="CU518" t="inlineStr">
        <is>
          <t/>
        </is>
      </c>
    </row>
    <row r="519">
      <c r="A519" s="1" t="str">
        <f>HYPERLINK("https://iate.europa.eu/entry/result/3619522/all", "3619522")</f>
        <v>3619522</v>
      </c>
      <c r="B519" t="inlineStr">
        <is>
          <t>ENVIRONMENT</t>
        </is>
      </c>
      <c r="C519" t="inlineStr">
        <is>
          <t>ENVIRONMENT|environmental policy|climate change policy|emission trading|EU Emissions Trading Scheme</t>
        </is>
      </c>
      <c r="D519" t="inlineStr">
        <is>
          <t/>
        </is>
      </c>
      <c r="E519" t="inlineStr">
        <is>
          <t/>
        </is>
      </c>
      <c r="F519" t="inlineStr">
        <is>
          <t/>
        </is>
      </c>
      <c r="G519" t="inlineStr">
        <is>
          <t/>
        </is>
      </c>
      <c r="H519" t="inlineStr">
        <is>
          <t/>
        </is>
      </c>
      <c r="I519" t="inlineStr">
        <is>
          <t/>
        </is>
      </c>
      <c r="J519" t="inlineStr">
        <is>
          <t/>
        </is>
      </c>
      <c r="K519" t="inlineStr">
        <is>
          <t/>
        </is>
      </c>
      <c r="L519" t="inlineStr">
        <is>
          <t/>
        </is>
      </c>
      <c r="M519" t="inlineStr">
        <is>
          <t/>
        </is>
      </c>
      <c r="N519" t="inlineStr">
        <is>
          <t/>
        </is>
      </c>
      <c r="O519" t="inlineStr">
        <is>
          <t/>
        </is>
      </c>
      <c r="P519" t="inlineStr">
        <is>
          <t/>
        </is>
      </c>
      <c r="Q519" t="inlineStr">
        <is>
          <t/>
        </is>
      </c>
      <c r="R519" t="inlineStr">
        <is>
          <t/>
        </is>
      </c>
      <c r="S519" t="inlineStr">
        <is>
          <t/>
        </is>
      </c>
      <c r="T519" t="inlineStr">
        <is>
          <t/>
        </is>
      </c>
      <c r="U519" t="inlineStr">
        <is>
          <t/>
        </is>
      </c>
      <c r="V519" t="inlineStr">
        <is>
          <t/>
        </is>
      </c>
      <c r="W519" t="inlineStr">
        <is>
          <t/>
        </is>
      </c>
      <c r="X519" s="2" t="inlineStr">
        <is>
          <t>actual total embedded emissions</t>
        </is>
      </c>
      <c r="Y519" s="2" t="inlineStr">
        <is>
          <t>3</t>
        </is>
      </c>
      <c r="Z519" s="2" t="inlineStr">
        <is>
          <t/>
        </is>
      </c>
      <c r="AA519" t="inlineStr">
        <is>
          <t/>
        </is>
      </c>
      <c r="AB519" t="inlineStr">
        <is>
          <t/>
        </is>
      </c>
      <c r="AC519" t="inlineStr">
        <is>
          <t/>
        </is>
      </c>
      <c r="AD519" t="inlineStr">
        <is>
          <t/>
        </is>
      </c>
      <c r="AE519" t="inlineStr">
        <is>
          <t/>
        </is>
      </c>
      <c r="AF519" t="inlineStr">
        <is>
          <t/>
        </is>
      </c>
      <c r="AG519" t="inlineStr">
        <is>
          <t/>
        </is>
      </c>
      <c r="AH519" t="inlineStr">
        <is>
          <t/>
        </is>
      </c>
      <c r="AI519" t="inlineStr">
        <is>
          <t/>
        </is>
      </c>
      <c r="AJ519" s="2" t="inlineStr">
        <is>
          <t>tosiasialliset sitoutuneet kokonaispäästöt</t>
        </is>
      </c>
      <c r="AK519" s="2" t="inlineStr">
        <is>
          <t>3</t>
        </is>
      </c>
      <c r="AL519" s="2" t="inlineStr">
        <is>
          <t/>
        </is>
      </c>
      <c r="AM519" t="inlineStr">
        <is>
          <t/>
        </is>
      </c>
      <c r="AN519" t="inlineStr">
        <is>
          <t/>
        </is>
      </c>
      <c r="AO519" t="inlineStr">
        <is>
          <t/>
        </is>
      </c>
      <c r="AP519" t="inlineStr">
        <is>
          <t/>
        </is>
      </c>
      <c r="AQ519" t="inlineStr">
        <is>
          <t/>
        </is>
      </c>
      <c r="AR519" s="2" t="inlineStr">
        <is>
          <t>iomlán na n‑astaíochtaí leabaithe iarbhír</t>
        </is>
      </c>
      <c r="AS519" s="2" t="inlineStr">
        <is>
          <t>3</t>
        </is>
      </c>
      <c r="AT519" s="2" t="inlineStr">
        <is>
          <t/>
        </is>
      </c>
      <c r="AU519" t="inlineStr">
        <is>
          <t/>
        </is>
      </c>
      <c r="AV519" t="inlineStr">
        <is>
          <t/>
        </is>
      </c>
      <c r="AW519" t="inlineStr">
        <is>
          <t/>
        </is>
      </c>
      <c r="AX519" t="inlineStr">
        <is>
          <t/>
        </is>
      </c>
      <c r="AY519" t="inlineStr">
        <is>
          <t/>
        </is>
      </c>
      <c r="AZ519" t="inlineStr">
        <is>
          <t/>
        </is>
      </c>
      <c r="BA519" t="inlineStr">
        <is>
          <t/>
        </is>
      </c>
      <c r="BB519" t="inlineStr">
        <is>
          <t/>
        </is>
      </c>
      <c r="BC519" t="inlineStr">
        <is>
          <t/>
        </is>
      </c>
      <c r="BD519" t="inlineStr">
        <is>
          <t/>
        </is>
      </c>
      <c r="BE519" t="inlineStr">
        <is>
          <t/>
        </is>
      </c>
      <c r="BF519" t="inlineStr">
        <is>
          <t/>
        </is>
      </c>
      <c r="BG519" t="inlineStr">
        <is>
          <t/>
        </is>
      </c>
      <c r="BH519" s="2" t="inlineStr">
        <is>
          <t>faktinis bendras būdingasis išmetamas ŠESD kiekis</t>
        </is>
      </c>
      <c r="BI519" s="2" t="inlineStr">
        <is>
          <t>2</t>
        </is>
      </c>
      <c r="BJ519" s="2" t="inlineStr">
        <is>
          <t/>
        </is>
      </c>
      <c r="BK519" t="inlineStr">
        <is>
          <t/>
        </is>
      </c>
      <c r="BL519" t="inlineStr">
        <is>
          <t/>
        </is>
      </c>
      <c r="BM519" t="inlineStr">
        <is>
          <t/>
        </is>
      </c>
      <c r="BN519" t="inlineStr">
        <is>
          <t/>
        </is>
      </c>
      <c r="BO519" t="inlineStr">
        <is>
          <t/>
        </is>
      </c>
      <c r="BP519" t="inlineStr">
        <is>
          <t/>
        </is>
      </c>
      <c r="BQ519" t="inlineStr">
        <is>
          <t/>
        </is>
      </c>
      <c r="BR519" t="inlineStr">
        <is>
          <t/>
        </is>
      </c>
      <c r="BS519" t="inlineStr">
        <is>
          <t/>
        </is>
      </c>
      <c r="BT519" t="inlineStr">
        <is>
          <t/>
        </is>
      </c>
      <c r="BU519" t="inlineStr">
        <is>
          <t/>
        </is>
      </c>
      <c r="BV519" t="inlineStr">
        <is>
          <t/>
        </is>
      </c>
      <c r="BW519" t="inlineStr">
        <is>
          <t/>
        </is>
      </c>
      <c r="BX519" s="2" t="inlineStr">
        <is>
          <t>rzeczywista całkowita wielkość emisji wbudowanych</t>
        </is>
      </c>
      <c r="BY519" s="2" t="inlineStr">
        <is>
          <t>3</t>
        </is>
      </c>
      <c r="BZ519" s="2" t="inlineStr">
        <is>
          <t/>
        </is>
      </c>
      <c r="CA519" t="inlineStr">
        <is>
          <t/>
        </is>
      </c>
      <c r="CB519" s="2" t="inlineStr">
        <is>
          <t>total de emissões reais incorporadas</t>
        </is>
      </c>
      <c r="CC519" s="2" t="inlineStr">
        <is>
          <t>3</t>
        </is>
      </c>
      <c r="CD519" s="2" t="inlineStr">
        <is>
          <t/>
        </is>
      </c>
      <c r="CE519" t="inlineStr">
        <is>
          <t/>
        </is>
      </c>
      <c r="CF519" t="inlineStr">
        <is>
          <t/>
        </is>
      </c>
      <c r="CG519" t="inlineStr">
        <is>
          <t/>
        </is>
      </c>
      <c r="CH519" t="inlineStr">
        <is>
          <t/>
        </is>
      </c>
      <c r="CI519" t="inlineStr">
        <is>
          <t/>
        </is>
      </c>
      <c r="CJ519" t="inlineStr">
        <is>
          <t/>
        </is>
      </c>
      <c r="CK519" t="inlineStr">
        <is>
          <t/>
        </is>
      </c>
      <c r="CL519" t="inlineStr">
        <is>
          <t/>
        </is>
      </c>
      <c r="CM519" t="inlineStr">
        <is>
          <t/>
        </is>
      </c>
      <c r="CN519" s="2" t="inlineStr">
        <is>
          <t>dejanske skupne vgrajene emisije</t>
        </is>
      </c>
      <c r="CO519" s="2" t="inlineStr">
        <is>
          <t>3</t>
        </is>
      </c>
      <c r="CP519" s="2" t="inlineStr">
        <is>
          <t/>
        </is>
      </c>
      <c r="CQ519" t="inlineStr">
        <is>
          <t/>
        </is>
      </c>
      <c r="CR519" s="2" t="inlineStr">
        <is>
          <t>faktiska totala inbäddade utsläppen</t>
        </is>
      </c>
      <c r="CS519" s="2" t="inlineStr">
        <is>
          <t>3</t>
        </is>
      </c>
      <c r="CT519" s="2" t="inlineStr">
        <is>
          <t/>
        </is>
      </c>
      <c r="CU519" t="inlineStr">
        <is>
          <t/>
        </is>
      </c>
    </row>
    <row r="520">
      <c r="A520" s="1" t="str">
        <f>HYPERLINK("https://iate.europa.eu/entry/result/3523948/all", "3523948")</f>
        <v>3523948</v>
      </c>
      <c r="B520" t="inlineStr">
        <is>
          <t>ENVIRONMENT</t>
        </is>
      </c>
      <c r="C520" t="inlineStr">
        <is>
          <t>ENVIRONMENT|environmental policy|climate change policy|emission trading|EU Emissions Trading Scheme</t>
        </is>
      </c>
      <c r="D520" t="inlineStr">
        <is>
          <t/>
        </is>
      </c>
      <c r="E520" t="inlineStr">
        <is>
          <t/>
        </is>
      </c>
      <c r="F520" t="inlineStr">
        <is>
          <t/>
        </is>
      </c>
      <c r="G520" t="inlineStr">
        <is>
          <t/>
        </is>
      </c>
      <c r="H520" t="inlineStr">
        <is>
          <t/>
        </is>
      </c>
      <c r="I520" t="inlineStr">
        <is>
          <t/>
        </is>
      </c>
      <c r="J520" t="inlineStr">
        <is>
          <t/>
        </is>
      </c>
      <c r="K520" t="inlineStr">
        <is>
          <t/>
        </is>
      </c>
      <c r="L520" t="inlineStr">
        <is>
          <t/>
        </is>
      </c>
      <c r="M520" t="inlineStr">
        <is>
          <t/>
        </is>
      </c>
      <c r="N520" t="inlineStr">
        <is>
          <t/>
        </is>
      </c>
      <c r="O520" t="inlineStr">
        <is>
          <t/>
        </is>
      </c>
      <c r="P520" t="inlineStr">
        <is>
          <t/>
        </is>
      </c>
      <c r="Q520" t="inlineStr">
        <is>
          <t/>
        </is>
      </c>
      <c r="R520" t="inlineStr">
        <is>
          <t/>
        </is>
      </c>
      <c r="S520" t="inlineStr">
        <is>
          <t/>
        </is>
      </c>
      <c r="T520" t="inlineStr">
        <is>
          <t/>
        </is>
      </c>
      <c r="U520" t="inlineStr">
        <is>
          <t/>
        </is>
      </c>
      <c r="V520" t="inlineStr">
        <is>
          <t/>
        </is>
      </c>
      <c r="W520" t="inlineStr">
        <is>
          <t/>
        </is>
      </c>
      <c r="X520" s="2" t="inlineStr">
        <is>
          <t>unique unit identification code|
unit identification number|
unit identification code|
unique unit identification number</t>
        </is>
      </c>
      <c r="Y520" s="2" t="inlineStr">
        <is>
          <t>3|
1|
1|
3</t>
        </is>
      </c>
      <c r="Z520" s="2" t="inlineStr">
        <is>
          <t xml:space="preserve">|
|
|
</t>
        </is>
      </c>
      <c r="AA520" t="inlineStr">
        <is>
          <t/>
        </is>
      </c>
      <c r="AB520" t="inlineStr">
        <is>
          <t/>
        </is>
      </c>
      <c r="AC520" t="inlineStr">
        <is>
          <t/>
        </is>
      </c>
      <c r="AD520" t="inlineStr">
        <is>
          <t/>
        </is>
      </c>
      <c r="AE520" t="inlineStr">
        <is>
          <t/>
        </is>
      </c>
      <c r="AF520" s="2" t="inlineStr">
        <is>
          <t>kordumatu tunnuskood</t>
        </is>
      </c>
      <c r="AG520" s="2" t="inlineStr">
        <is>
          <t>3</t>
        </is>
      </c>
      <c r="AH520" s="2" t="inlineStr">
        <is>
          <t/>
        </is>
      </c>
      <c r="AI520" t="inlineStr">
        <is>
          <t/>
        </is>
      </c>
      <c r="AJ520" s="2" t="inlineStr">
        <is>
          <t>yksilöllinen tunnistekoodi|
yksilöivä yksikkötunnus</t>
        </is>
      </c>
      <c r="AK520" s="2" t="inlineStr">
        <is>
          <t>3|
3</t>
        </is>
      </c>
      <c r="AL520" s="2" t="inlineStr">
        <is>
          <t xml:space="preserve">|
</t>
        </is>
      </c>
      <c r="AM520" t="inlineStr">
        <is>
          <t/>
        </is>
      </c>
      <c r="AN520" s="2" t="inlineStr">
        <is>
          <t>code d'identification d'unité</t>
        </is>
      </c>
      <c r="AO520" s="2" t="inlineStr">
        <is>
          <t>3</t>
        </is>
      </c>
      <c r="AP520" s="2" t="inlineStr">
        <is>
          <t/>
        </is>
      </c>
      <c r="AQ520" t="inlineStr">
        <is>
          <t/>
        </is>
      </c>
      <c r="AR520" s="2" t="inlineStr">
        <is>
          <t>cód céannachta aonaid uathúil</t>
        </is>
      </c>
      <c r="AS520" s="2" t="inlineStr">
        <is>
          <t>3</t>
        </is>
      </c>
      <c r="AT520" s="2" t="inlineStr">
        <is>
          <t/>
        </is>
      </c>
      <c r="AU520" t="inlineStr">
        <is>
          <t/>
        </is>
      </c>
      <c r="AV520" t="inlineStr">
        <is>
          <t/>
        </is>
      </c>
      <c r="AW520" t="inlineStr">
        <is>
          <t/>
        </is>
      </c>
      <c r="AX520" t="inlineStr">
        <is>
          <t/>
        </is>
      </c>
      <c r="AY520" t="inlineStr">
        <is>
          <t/>
        </is>
      </c>
      <c r="AZ520" t="inlineStr">
        <is>
          <t/>
        </is>
      </c>
      <c r="BA520" t="inlineStr">
        <is>
          <t/>
        </is>
      </c>
      <c r="BB520" t="inlineStr">
        <is>
          <t/>
        </is>
      </c>
      <c r="BC520" t="inlineStr">
        <is>
          <t/>
        </is>
      </c>
      <c r="BD520" t="inlineStr">
        <is>
          <t/>
        </is>
      </c>
      <c r="BE520" t="inlineStr">
        <is>
          <t/>
        </is>
      </c>
      <c r="BF520" t="inlineStr">
        <is>
          <t/>
        </is>
      </c>
      <c r="BG520" t="inlineStr">
        <is>
          <t/>
        </is>
      </c>
      <c r="BH520" t="inlineStr">
        <is>
          <t/>
        </is>
      </c>
      <c r="BI520" t="inlineStr">
        <is>
          <t/>
        </is>
      </c>
      <c r="BJ520" t="inlineStr">
        <is>
          <t/>
        </is>
      </c>
      <c r="BK520" t="inlineStr">
        <is>
          <t/>
        </is>
      </c>
      <c r="BL520" t="inlineStr">
        <is>
          <t/>
        </is>
      </c>
      <c r="BM520" t="inlineStr">
        <is>
          <t/>
        </is>
      </c>
      <c r="BN520" t="inlineStr">
        <is>
          <t/>
        </is>
      </c>
      <c r="BO520" t="inlineStr">
        <is>
          <t/>
        </is>
      </c>
      <c r="BP520" t="inlineStr">
        <is>
          <t/>
        </is>
      </c>
      <c r="BQ520" t="inlineStr">
        <is>
          <t/>
        </is>
      </c>
      <c r="BR520" t="inlineStr">
        <is>
          <t/>
        </is>
      </c>
      <c r="BS520" t="inlineStr">
        <is>
          <t/>
        </is>
      </c>
      <c r="BT520" t="inlineStr">
        <is>
          <t/>
        </is>
      </c>
      <c r="BU520" t="inlineStr">
        <is>
          <t/>
        </is>
      </c>
      <c r="BV520" t="inlineStr">
        <is>
          <t/>
        </is>
      </c>
      <c r="BW520" t="inlineStr">
        <is>
          <t/>
        </is>
      </c>
      <c r="BX520" s="2" t="inlineStr">
        <is>
          <t>jednostkowy kod identyfikacyjny</t>
        </is>
      </c>
      <c r="BY520" s="2" t="inlineStr">
        <is>
          <t>3</t>
        </is>
      </c>
      <c r="BZ520" s="2" t="inlineStr">
        <is>
          <t/>
        </is>
      </c>
      <c r="CA520" t="inlineStr">
        <is>
          <t/>
        </is>
      </c>
      <c r="CB520" s="2" t="inlineStr">
        <is>
          <t>código de identificação da unidade único</t>
        </is>
      </c>
      <c r="CC520" s="2" t="inlineStr">
        <is>
          <t>3</t>
        </is>
      </c>
      <c r="CD520" s="2" t="inlineStr">
        <is>
          <t/>
        </is>
      </c>
      <c r="CE520" t="inlineStr">
        <is>
          <t>Código atribuído pela autoridade competente a cada &lt;a href="https://iate.europa.eu/entry/result/3599761/pt" target="_blank"&gt;certificado MACF&lt;/a&gt; no momento da sua criação.</t>
        </is>
      </c>
      <c r="CF520" t="inlineStr">
        <is>
          <t/>
        </is>
      </c>
      <c r="CG520" t="inlineStr">
        <is>
          <t/>
        </is>
      </c>
      <c r="CH520" t="inlineStr">
        <is>
          <t/>
        </is>
      </c>
      <c r="CI520" t="inlineStr">
        <is>
          <t/>
        </is>
      </c>
      <c r="CJ520" t="inlineStr">
        <is>
          <t/>
        </is>
      </c>
      <c r="CK520" t="inlineStr">
        <is>
          <t/>
        </is>
      </c>
      <c r="CL520" t="inlineStr">
        <is>
          <t/>
        </is>
      </c>
      <c r="CM520" t="inlineStr">
        <is>
          <t/>
        </is>
      </c>
      <c r="CN520" s="2" t="inlineStr">
        <is>
          <t>edinstvena identifikacijska oznaka</t>
        </is>
      </c>
      <c r="CO520" s="2" t="inlineStr">
        <is>
          <t>3</t>
        </is>
      </c>
      <c r="CP520" s="2" t="inlineStr">
        <is>
          <t/>
        </is>
      </c>
      <c r="CQ520" t="inlineStr">
        <is>
          <t/>
        </is>
      </c>
      <c r="CR520" s="2" t="inlineStr">
        <is>
          <t>unikt serienummer|
serienummer</t>
        </is>
      </c>
      <c r="CS520" s="2" t="inlineStr">
        <is>
          <t>3|
3</t>
        </is>
      </c>
      <c r="CT520" s="2" t="inlineStr">
        <is>
          <t xml:space="preserve">|
</t>
        </is>
      </c>
      <c r="CU520" t="inlineStr">
        <is>
          <t/>
        </is>
      </c>
    </row>
    <row r="521">
      <c r="A521" s="1" t="str">
        <f>HYPERLINK("https://iate.europa.eu/entry/result/2104715/all", "2104715")</f>
        <v>2104715</v>
      </c>
      <c r="B521" t="inlineStr">
        <is>
          <t>ENVIRONMENT</t>
        </is>
      </c>
      <c r="C521" t="inlineStr">
        <is>
          <t>ENVIRONMENT|environmental policy|climate change policy|reduction of gas emissions;ENVIRONMENT|deterioration of the environment|nuisance|pollutant|atmospheric pollutant|greenhouse gas</t>
        </is>
      </c>
      <c r="D521" t="inlineStr">
        <is>
          <t/>
        </is>
      </c>
      <c r="E521" t="inlineStr">
        <is>
          <t/>
        </is>
      </c>
      <c r="F521" t="inlineStr">
        <is>
          <t/>
        </is>
      </c>
      <c r="G521" t="inlineStr">
        <is>
          <t/>
        </is>
      </c>
      <c r="H521" t="inlineStr">
        <is>
          <t/>
        </is>
      </c>
      <c r="I521" t="inlineStr">
        <is>
          <t/>
        </is>
      </c>
      <c r="J521" t="inlineStr">
        <is>
          <t/>
        </is>
      </c>
      <c r="K521" t="inlineStr">
        <is>
          <t/>
        </is>
      </c>
      <c r="L521" t="inlineStr">
        <is>
          <t/>
        </is>
      </c>
      <c r="M521" t="inlineStr">
        <is>
          <t/>
        </is>
      </c>
      <c r="N521" t="inlineStr">
        <is>
          <t/>
        </is>
      </c>
      <c r="O521" t="inlineStr">
        <is>
          <t/>
        </is>
      </c>
      <c r="P521" t="inlineStr">
        <is>
          <t/>
        </is>
      </c>
      <c r="Q521" t="inlineStr">
        <is>
          <t/>
        </is>
      </c>
      <c r="R521" t="inlineStr">
        <is>
          <t/>
        </is>
      </c>
      <c r="S521" t="inlineStr">
        <is>
          <t/>
        </is>
      </c>
      <c r="T521" t="inlineStr">
        <is>
          <t/>
        </is>
      </c>
      <c r="U521" t="inlineStr">
        <is>
          <t/>
        </is>
      </c>
      <c r="V521" t="inlineStr">
        <is>
          <t/>
        </is>
      </c>
      <c r="W521" t="inlineStr">
        <is>
          <t/>
        </is>
      </c>
      <c r="X521" s="2" t="inlineStr">
        <is>
          <t>Long Term Strategy|
Union long-term strategy|
EU long term strategy</t>
        </is>
      </c>
      <c r="Y521" s="2" t="inlineStr">
        <is>
          <t>2|
3|
3</t>
        </is>
      </c>
      <c r="Z521" s="2" t="inlineStr">
        <is>
          <t xml:space="preserve">|
|
</t>
        </is>
      </c>
      <c r="AA521" t="inlineStr">
        <is>
          <t/>
        </is>
      </c>
      <c r="AB521" t="inlineStr">
        <is>
          <t/>
        </is>
      </c>
      <c r="AC521" t="inlineStr">
        <is>
          <t/>
        </is>
      </c>
      <c r="AD521" t="inlineStr">
        <is>
          <t/>
        </is>
      </c>
      <c r="AE521" t="inlineStr">
        <is>
          <t/>
        </is>
      </c>
      <c r="AF521" t="inlineStr">
        <is>
          <t/>
        </is>
      </c>
      <c r="AG521" t="inlineStr">
        <is>
          <t/>
        </is>
      </c>
      <c r="AH521" t="inlineStr">
        <is>
          <t/>
        </is>
      </c>
      <c r="AI521" t="inlineStr">
        <is>
          <t/>
        </is>
      </c>
      <c r="AJ521" s="2" t="inlineStr">
        <is>
          <t>EU:n pitkän aikavälin strategia</t>
        </is>
      </c>
      <c r="AK521" s="2" t="inlineStr">
        <is>
          <t>3</t>
        </is>
      </c>
      <c r="AL521" s="2" t="inlineStr">
        <is>
          <t/>
        </is>
      </c>
      <c r="AM521" t="inlineStr">
        <is>
          <t/>
        </is>
      </c>
      <c r="AN521" t="inlineStr">
        <is>
          <t/>
        </is>
      </c>
      <c r="AO521" t="inlineStr">
        <is>
          <t/>
        </is>
      </c>
      <c r="AP521" t="inlineStr">
        <is>
          <t/>
        </is>
      </c>
      <c r="AQ521" t="inlineStr">
        <is>
          <t/>
        </is>
      </c>
      <c r="AR521" s="2" t="inlineStr">
        <is>
          <t>straitéis fhadtéarmach|
straitéis fhadtéarmach an Aontais</t>
        </is>
      </c>
      <c r="AS521" s="2" t="inlineStr">
        <is>
          <t>3|
3</t>
        </is>
      </c>
      <c r="AT521" s="2" t="inlineStr">
        <is>
          <t xml:space="preserve">|
</t>
        </is>
      </c>
      <c r="AU521" t="inlineStr">
        <is>
          <t/>
        </is>
      </c>
      <c r="AV521" t="inlineStr">
        <is>
          <t/>
        </is>
      </c>
      <c r="AW521" t="inlineStr">
        <is>
          <t/>
        </is>
      </c>
      <c r="AX521" t="inlineStr">
        <is>
          <t/>
        </is>
      </c>
      <c r="AY521" t="inlineStr">
        <is>
          <t/>
        </is>
      </c>
      <c r="AZ521" t="inlineStr">
        <is>
          <t/>
        </is>
      </c>
      <c r="BA521" t="inlineStr">
        <is>
          <t/>
        </is>
      </c>
      <c r="BB521" t="inlineStr">
        <is>
          <t/>
        </is>
      </c>
      <c r="BC521" t="inlineStr">
        <is>
          <t/>
        </is>
      </c>
      <c r="BD521" t="inlineStr">
        <is>
          <t/>
        </is>
      </c>
      <c r="BE521" t="inlineStr">
        <is>
          <t/>
        </is>
      </c>
      <c r="BF521" t="inlineStr">
        <is>
          <t/>
        </is>
      </c>
      <c r="BG521" t="inlineStr">
        <is>
          <t/>
        </is>
      </c>
      <c r="BH521" t="inlineStr">
        <is>
          <t/>
        </is>
      </c>
      <c r="BI521" t="inlineStr">
        <is>
          <t/>
        </is>
      </c>
      <c r="BJ521" t="inlineStr">
        <is>
          <t/>
        </is>
      </c>
      <c r="BK521" t="inlineStr">
        <is>
          <t/>
        </is>
      </c>
      <c r="BL521" t="inlineStr">
        <is>
          <t/>
        </is>
      </c>
      <c r="BM521" t="inlineStr">
        <is>
          <t/>
        </is>
      </c>
      <c r="BN521" t="inlineStr">
        <is>
          <t/>
        </is>
      </c>
      <c r="BO521" t="inlineStr">
        <is>
          <t/>
        </is>
      </c>
      <c r="BP521" t="inlineStr">
        <is>
          <t/>
        </is>
      </c>
      <c r="BQ521" t="inlineStr">
        <is>
          <t/>
        </is>
      </c>
      <c r="BR521" t="inlineStr">
        <is>
          <t/>
        </is>
      </c>
      <c r="BS521" t="inlineStr">
        <is>
          <t/>
        </is>
      </c>
      <c r="BT521" t="inlineStr">
        <is>
          <t/>
        </is>
      </c>
      <c r="BU521" t="inlineStr">
        <is>
          <t/>
        </is>
      </c>
      <c r="BV521" t="inlineStr">
        <is>
          <t/>
        </is>
      </c>
      <c r="BW521" t="inlineStr">
        <is>
          <t/>
        </is>
      </c>
      <c r="BX521" s="2" t="inlineStr">
        <is>
          <t>strategia długoterminowa|
długoterminowa strategia UE</t>
        </is>
      </c>
      <c r="BY521" s="2" t="inlineStr">
        <is>
          <t>3|
3</t>
        </is>
      </c>
      <c r="BZ521" s="2" t="inlineStr">
        <is>
          <t xml:space="preserve">|
</t>
        </is>
      </c>
      <c r="CA521" t="inlineStr">
        <is>
          <t>strategia UE na rzecz osiągnięcia zerowej emisji do połowy wieku</t>
        </is>
      </c>
      <c r="CB521" s="2" t="inlineStr">
        <is>
          <t>estratégia da UE a longo prazo|
estratégia a longo prazo</t>
        </is>
      </c>
      <c r="CC521" s="2" t="inlineStr">
        <is>
          <t>3|
3</t>
        </is>
      </c>
      <c r="CD521" s="2" t="inlineStr">
        <is>
          <t xml:space="preserve">|
</t>
        </is>
      </c>
      <c r="CE521" t="inlineStr">
        <is>
          <t/>
        </is>
      </c>
      <c r="CF521" t="inlineStr">
        <is>
          <t/>
        </is>
      </c>
      <c r="CG521" t="inlineStr">
        <is>
          <t/>
        </is>
      </c>
      <c r="CH521" t="inlineStr">
        <is>
          <t/>
        </is>
      </c>
      <c r="CI521" t="inlineStr">
        <is>
          <t/>
        </is>
      </c>
      <c r="CJ521" t="inlineStr">
        <is>
          <t/>
        </is>
      </c>
      <c r="CK521" t="inlineStr">
        <is>
          <t/>
        </is>
      </c>
      <c r="CL521" t="inlineStr">
        <is>
          <t/>
        </is>
      </c>
      <c r="CM521" t="inlineStr">
        <is>
          <t/>
        </is>
      </c>
      <c r="CN521" s="2" t="inlineStr">
        <is>
          <t>dolgoročna strategija EU|
dolgoročna strategija Unije|
dolgoročna strategija</t>
        </is>
      </c>
      <c r="CO521" s="2" t="inlineStr">
        <is>
          <t>3|
3|
3</t>
        </is>
      </c>
      <c r="CP521" s="2" t="inlineStr">
        <is>
          <t xml:space="preserve">|
|
</t>
        </is>
      </c>
      <c r="CQ521" t="inlineStr">
        <is>
          <t/>
        </is>
      </c>
      <c r="CR521" t="inlineStr">
        <is>
          <t/>
        </is>
      </c>
      <c r="CS521" t="inlineStr">
        <is>
          <t/>
        </is>
      </c>
      <c r="CT521" t="inlineStr">
        <is>
          <t/>
        </is>
      </c>
      <c r="CU521" t="inlineStr">
        <is>
          <t/>
        </is>
      </c>
    </row>
    <row r="522">
      <c r="A522" s="1" t="str">
        <f>HYPERLINK("https://iate.europa.eu/entry/result/3619804/all", "3619804")</f>
        <v>3619804</v>
      </c>
      <c r="B522" t="inlineStr">
        <is>
          <t>TRANSPORT</t>
        </is>
      </c>
      <c r="C522" t="inlineStr">
        <is>
          <t>TRANSPORT|organisation of transport|means of transport|vehicle</t>
        </is>
      </c>
      <c r="D522" t="inlineStr">
        <is>
          <t/>
        </is>
      </c>
      <c r="E522" t="inlineStr">
        <is>
          <t/>
        </is>
      </c>
      <c r="F522" t="inlineStr">
        <is>
          <t/>
        </is>
      </c>
      <c r="G522" t="inlineStr">
        <is>
          <t/>
        </is>
      </c>
      <c r="H522" t="inlineStr">
        <is>
          <t/>
        </is>
      </c>
      <c r="I522" t="inlineStr">
        <is>
          <t/>
        </is>
      </c>
      <c r="J522" t="inlineStr">
        <is>
          <t/>
        </is>
      </c>
      <c r="K522" t="inlineStr">
        <is>
          <t/>
        </is>
      </c>
      <c r="L522" t="inlineStr">
        <is>
          <t/>
        </is>
      </c>
      <c r="M522" t="inlineStr">
        <is>
          <t/>
        </is>
      </c>
      <c r="N522" t="inlineStr">
        <is>
          <t/>
        </is>
      </c>
      <c r="O522" t="inlineStr">
        <is>
          <t/>
        </is>
      </c>
      <c r="P522" t="inlineStr">
        <is>
          <t/>
        </is>
      </c>
      <c r="Q522" t="inlineStr">
        <is>
          <t/>
        </is>
      </c>
      <c r="R522" t="inlineStr">
        <is>
          <t/>
        </is>
      </c>
      <c r="S522" t="inlineStr">
        <is>
          <t/>
        </is>
      </c>
      <c r="T522" t="inlineStr">
        <is>
          <t/>
        </is>
      </c>
      <c r="U522" t="inlineStr">
        <is>
          <t/>
        </is>
      </c>
      <c r="V522" t="inlineStr">
        <is>
          <t/>
        </is>
      </c>
      <c r="W522" t="inlineStr">
        <is>
          <t/>
        </is>
      </c>
      <c r="X522" s="2" t="inlineStr">
        <is>
          <t>liquefied hydrogen storage system|
LHSS</t>
        </is>
      </c>
      <c r="Y522" s="2" t="inlineStr">
        <is>
          <t>3|
3</t>
        </is>
      </c>
      <c r="Z522" s="2" t="inlineStr">
        <is>
          <t xml:space="preserve">|
</t>
        </is>
      </c>
      <c r="AA522" t="inlineStr">
        <is>
          <t>liquefied hydrogen storage container(s) PRDs, shut-off device, a boil-off system and the interconnection piping (if any) and fittings between the above components</t>
        </is>
      </c>
      <c r="AB522" s="2" t="inlineStr">
        <is>
          <t>sistema de almacenamiento de hidrógeno licuado|
SAHL</t>
        </is>
      </c>
      <c r="AC522" s="2" t="inlineStr">
        <is>
          <t>3|
3</t>
        </is>
      </c>
      <c r="AD522" s="2" t="inlineStr">
        <is>
          <t xml:space="preserve">|
</t>
        </is>
      </c>
      <c r="AE522" t="inlineStr">
        <is>
          <t>Recipiente o 
recipientes de almacenamiento de hidrógeno, dispositivos limitadores de 
presión, dispositivo de cierre, un sistema de evaporación y las tuberías
 (en su caso) y accesorios de interconexión entre los componentes 
anteriores.</t>
        </is>
      </c>
      <c r="AF522" t="inlineStr">
        <is>
          <t/>
        </is>
      </c>
      <c r="AG522" t="inlineStr">
        <is>
          <t/>
        </is>
      </c>
      <c r="AH522" t="inlineStr">
        <is>
          <t/>
        </is>
      </c>
      <c r="AI522" t="inlineStr">
        <is>
          <t/>
        </is>
      </c>
      <c r="AJ522" t="inlineStr">
        <is>
          <t/>
        </is>
      </c>
      <c r="AK522" t="inlineStr">
        <is>
          <t/>
        </is>
      </c>
      <c r="AL522" t="inlineStr">
        <is>
          <t/>
        </is>
      </c>
      <c r="AM522" t="inlineStr">
        <is>
          <t/>
        </is>
      </c>
      <c r="AN522" t="inlineStr">
        <is>
          <t/>
        </is>
      </c>
      <c r="AO522" t="inlineStr">
        <is>
          <t/>
        </is>
      </c>
      <c r="AP522" t="inlineStr">
        <is>
          <t/>
        </is>
      </c>
      <c r="AQ522" t="inlineStr">
        <is>
          <t/>
        </is>
      </c>
      <c r="AR522" s="2" t="inlineStr">
        <is>
          <t>córas stórála hidrigine leachtaithe</t>
        </is>
      </c>
      <c r="AS522" s="2" t="inlineStr">
        <is>
          <t>3</t>
        </is>
      </c>
      <c r="AT522" s="2" t="inlineStr">
        <is>
          <t/>
        </is>
      </c>
      <c r="AU522" t="inlineStr">
        <is>
          <t>feistí faoisimh brú coimeádá(i)n stórála hidrigine leachtaithe, gaireas stoptha, córas galaithe agus píobáil idirnasctha (más ann di) agus feistis idir na comhpháirteanna thuas</t>
        </is>
      </c>
      <c r="AV522" t="inlineStr">
        <is>
          <t/>
        </is>
      </c>
      <c r="AW522" t="inlineStr">
        <is>
          <t/>
        </is>
      </c>
      <c r="AX522" t="inlineStr">
        <is>
          <t/>
        </is>
      </c>
      <c r="AY522" t="inlineStr">
        <is>
          <t/>
        </is>
      </c>
      <c r="AZ522" t="inlineStr">
        <is>
          <t/>
        </is>
      </c>
      <c r="BA522" t="inlineStr">
        <is>
          <t/>
        </is>
      </c>
      <c r="BB522" t="inlineStr">
        <is>
          <t/>
        </is>
      </c>
      <c r="BC522" t="inlineStr">
        <is>
          <t/>
        </is>
      </c>
      <c r="BD522" t="inlineStr">
        <is>
          <t/>
        </is>
      </c>
      <c r="BE522" t="inlineStr">
        <is>
          <t/>
        </is>
      </c>
      <c r="BF522" t="inlineStr">
        <is>
          <t/>
        </is>
      </c>
      <c r="BG522" t="inlineStr">
        <is>
          <t/>
        </is>
      </c>
      <c r="BH522" s="2" t="inlineStr">
        <is>
          <t>suskystintojo vandenilio laikymo sistema</t>
        </is>
      </c>
      <c r="BI522" s="2" t="inlineStr">
        <is>
          <t>3</t>
        </is>
      </c>
      <c r="BJ522" s="2" t="inlineStr">
        <is>
          <t/>
        </is>
      </c>
      <c r="BK522" t="inlineStr">
        <is>
          <t/>
        </is>
      </c>
      <c r="BL522" t="inlineStr">
        <is>
          <t/>
        </is>
      </c>
      <c r="BM522" t="inlineStr">
        <is>
          <t/>
        </is>
      </c>
      <c r="BN522" t="inlineStr">
        <is>
          <t/>
        </is>
      </c>
      <c r="BO522" t="inlineStr">
        <is>
          <t/>
        </is>
      </c>
      <c r="BP522" s="2" t="inlineStr">
        <is>
          <t>LHSS|
sistema ta’ ħżin tal-idroġenu likwifikat</t>
        </is>
      </c>
      <c r="BQ522" s="2" t="inlineStr">
        <is>
          <t>3|
3</t>
        </is>
      </c>
      <c r="BR522" s="2" t="inlineStr">
        <is>
          <t xml:space="preserve">|
</t>
        </is>
      </c>
      <c r="BS522" t="inlineStr">
        <is>
          <t/>
        </is>
      </c>
      <c r="BT522" t="inlineStr">
        <is>
          <t/>
        </is>
      </c>
      <c r="BU522" t="inlineStr">
        <is>
          <t/>
        </is>
      </c>
      <c r="BV522" t="inlineStr">
        <is>
          <t/>
        </is>
      </c>
      <c r="BW522" t="inlineStr">
        <is>
          <t/>
        </is>
      </c>
      <c r="BX522" s="2" t="inlineStr">
        <is>
          <t>LHSS|
układ przechowywania skroplonego wodoru</t>
        </is>
      </c>
      <c r="BY522" s="2" t="inlineStr">
        <is>
          <t>3|
3</t>
        </is>
      </c>
      <c r="BZ522" s="2" t="inlineStr">
        <is>
          <t xml:space="preserve">|
</t>
        </is>
      </c>
      <c r="CA522" t="inlineStr">
        <is>
          <t>zbiornik lub zbiorniki do przechowywania skroplonego wodoru, PRD, urządzenie odcinające, układ odprowadzania odparowanego czynnika oraz przewody międzysystemowe (jeżeli występują) i łączniki między powyższymi komponentami</t>
        </is>
      </c>
      <c r="CB522" t="inlineStr">
        <is>
          <t/>
        </is>
      </c>
      <c r="CC522" t="inlineStr">
        <is>
          <t/>
        </is>
      </c>
      <c r="CD522" t="inlineStr">
        <is>
          <t/>
        </is>
      </c>
      <c r="CE522" t="inlineStr">
        <is>
          <t/>
        </is>
      </c>
      <c r="CF522" t="inlineStr">
        <is>
          <t/>
        </is>
      </c>
      <c r="CG522" t="inlineStr">
        <is>
          <t/>
        </is>
      </c>
      <c r="CH522" t="inlineStr">
        <is>
          <t/>
        </is>
      </c>
      <c r="CI522" t="inlineStr">
        <is>
          <t/>
        </is>
      </c>
      <c r="CJ522" t="inlineStr">
        <is>
          <t/>
        </is>
      </c>
      <c r="CK522" t="inlineStr">
        <is>
          <t/>
        </is>
      </c>
      <c r="CL522" t="inlineStr">
        <is>
          <t/>
        </is>
      </c>
      <c r="CM522" t="inlineStr">
        <is>
          <t/>
        </is>
      </c>
      <c r="CN522" s="2" t="inlineStr">
        <is>
          <t>sistem za shranjevanje utekočinjenega vodika</t>
        </is>
      </c>
      <c r="CO522" s="2" t="inlineStr">
        <is>
          <t>3</t>
        </is>
      </c>
      <c r="CP522" s="2" t="inlineStr">
        <is>
          <t/>
        </is>
      </c>
      <c r="CQ522" t="inlineStr">
        <is>
          <t>posode za shranjevanje utekočinjenega vodika, tlačne varnostne naprave, zaporne naprave, sistem za uparjanje ter morebitne povezovalne cevi in vezne kose med navedenimi sestavnimi deli</t>
        </is>
      </c>
      <c r="CR522" s="2" t="inlineStr">
        <is>
          <t>lagringssystem för kondenserad vätgas|
LHSS</t>
        </is>
      </c>
      <c r="CS522" s="2" t="inlineStr">
        <is>
          <t>3|
3</t>
        </is>
      </c>
      <c r="CT522" s="2" t="inlineStr">
        <is>
          <t xml:space="preserve">|
</t>
        </is>
      </c>
      <c r="CU522" t="inlineStr">
        <is>
          <t>behållare för lagring av kondenserad vätgas, tryckutjämningsanordningar, avstängningsanordning, avkokningssystem och eventuella sammankopplande rör och anslutningar mellan ovanstående komponenter</t>
        </is>
      </c>
    </row>
    <row r="523">
      <c r="A523" s="1" t="str">
        <f>HYPERLINK("https://iate.europa.eu/entry/result/3619815/all", "3619815")</f>
        <v>3619815</v>
      </c>
      <c r="B523" t="inlineStr">
        <is>
          <t>TRANSPORT</t>
        </is>
      </c>
      <c r="C523" t="inlineStr">
        <is>
          <t>TRANSPORT|maritime and inland waterway transport</t>
        </is>
      </c>
      <c r="D523" t="inlineStr">
        <is>
          <t/>
        </is>
      </c>
      <c r="E523" t="inlineStr">
        <is>
          <t/>
        </is>
      </c>
      <c r="F523" t="inlineStr">
        <is>
          <t/>
        </is>
      </c>
      <c r="G523" t="inlineStr">
        <is>
          <t/>
        </is>
      </c>
      <c r="H523" t="inlineStr">
        <is>
          <t/>
        </is>
      </c>
      <c r="I523" t="inlineStr">
        <is>
          <t/>
        </is>
      </c>
      <c r="J523" t="inlineStr">
        <is>
          <t/>
        </is>
      </c>
      <c r="K523" t="inlineStr">
        <is>
          <t/>
        </is>
      </c>
      <c r="L523" t="inlineStr">
        <is>
          <t/>
        </is>
      </c>
      <c r="M523" t="inlineStr">
        <is>
          <t/>
        </is>
      </c>
      <c r="N523" t="inlineStr">
        <is>
          <t/>
        </is>
      </c>
      <c r="O523" t="inlineStr">
        <is>
          <t/>
        </is>
      </c>
      <c r="P523" t="inlineStr">
        <is>
          <t/>
        </is>
      </c>
      <c r="Q523" t="inlineStr">
        <is>
          <t/>
        </is>
      </c>
      <c r="R523" t="inlineStr">
        <is>
          <t/>
        </is>
      </c>
      <c r="S523" t="inlineStr">
        <is>
          <t/>
        </is>
      </c>
      <c r="T523" t="inlineStr">
        <is>
          <t/>
        </is>
      </c>
      <c r="U523" t="inlineStr">
        <is>
          <t/>
        </is>
      </c>
      <c r="V523" t="inlineStr">
        <is>
          <t/>
        </is>
      </c>
      <c r="W523" t="inlineStr">
        <is>
          <t/>
        </is>
      </c>
      <c r="X523" s="2" t="inlineStr">
        <is>
          <t>hydrogen vessel</t>
        </is>
      </c>
      <c r="Y523" s="2" t="inlineStr">
        <is>
          <t>3</t>
        </is>
      </c>
      <c r="Z523" s="2" t="inlineStr">
        <is>
          <t/>
        </is>
      </c>
      <c r="AA523" t="inlineStr">
        <is>
          <t>vessel powered through a fuel cell or through combustion of hydrogen</t>
        </is>
      </c>
      <c r="AB523" s="2" t="inlineStr">
        <is>
          <t>buque de hidrógeno</t>
        </is>
      </c>
      <c r="AC523" s="2" t="inlineStr">
        <is>
          <t>3</t>
        </is>
      </c>
      <c r="AD523" s="2" t="inlineStr">
        <is>
          <t/>
        </is>
      </c>
      <c r="AE523" t="inlineStr">
        <is>
          <t/>
        </is>
      </c>
      <c r="AF523" t="inlineStr">
        <is>
          <t/>
        </is>
      </c>
      <c r="AG523" t="inlineStr">
        <is>
          <t/>
        </is>
      </c>
      <c r="AH523" t="inlineStr">
        <is>
          <t/>
        </is>
      </c>
      <c r="AI523" t="inlineStr">
        <is>
          <t/>
        </is>
      </c>
      <c r="AJ523" t="inlineStr">
        <is>
          <t/>
        </is>
      </c>
      <c r="AK523" t="inlineStr">
        <is>
          <t/>
        </is>
      </c>
      <c r="AL523" t="inlineStr">
        <is>
          <t/>
        </is>
      </c>
      <c r="AM523" t="inlineStr">
        <is>
          <t/>
        </is>
      </c>
      <c r="AN523" t="inlineStr">
        <is>
          <t/>
        </is>
      </c>
      <c r="AO523" t="inlineStr">
        <is>
          <t/>
        </is>
      </c>
      <c r="AP523" t="inlineStr">
        <is>
          <t/>
        </is>
      </c>
      <c r="AQ523" t="inlineStr">
        <is>
          <t/>
        </is>
      </c>
      <c r="AR523" s="2" t="inlineStr">
        <is>
          <t>soitheach hidrigine</t>
        </is>
      </c>
      <c r="AS523" s="2" t="inlineStr">
        <is>
          <t>3</t>
        </is>
      </c>
      <c r="AT523" s="2" t="inlineStr">
        <is>
          <t/>
        </is>
      </c>
      <c r="AU523" t="inlineStr">
        <is>
          <t/>
        </is>
      </c>
      <c r="AV523" t="inlineStr">
        <is>
          <t/>
        </is>
      </c>
      <c r="AW523" t="inlineStr">
        <is>
          <t/>
        </is>
      </c>
      <c r="AX523" t="inlineStr">
        <is>
          <t/>
        </is>
      </c>
      <c r="AY523" t="inlineStr">
        <is>
          <t/>
        </is>
      </c>
      <c r="AZ523" t="inlineStr">
        <is>
          <t/>
        </is>
      </c>
      <c r="BA523" t="inlineStr">
        <is>
          <t/>
        </is>
      </c>
      <c r="BB523" t="inlineStr">
        <is>
          <t/>
        </is>
      </c>
      <c r="BC523" t="inlineStr">
        <is>
          <t/>
        </is>
      </c>
      <c r="BD523" t="inlineStr">
        <is>
          <t/>
        </is>
      </c>
      <c r="BE523" t="inlineStr">
        <is>
          <t/>
        </is>
      </c>
      <c r="BF523" t="inlineStr">
        <is>
          <t/>
        </is>
      </c>
      <c r="BG523" t="inlineStr">
        <is>
          <t/>
        </is>
      </c>
      <c r="BH523" s="2" t="inlineStr">
        <is>
          <t>vandenilinis laivas</t>
        </is>
      </c>
      <c r="BI523" s="2" t="inlineStr">
        <is>
          <t>3</t>
        </is>
      </c>
      <c r="BJ523" s="2" t="inlineStr">
        <is>
          <t/>
        </is>
      </c>
      <c r="BK523" t="inlineStr">
        <is>
          <t/>
        </is>
      </c>
      <c r="BL523" t="inlineStr">
        <is>
          <t/>
        </is>
      </c>
      <c r="BM523" t="inlineStr">
        <is>
          <t/>
        </is>
      </c>
      <c r="BN523" t="inlineStr">
        <is>
          <t/>
        </is>
      </c>
      <c r="BO523" t="inlineStr">
        <is>
          <t/>
        </is>
      </c>
      <c r="BP523" s="2" t="inlineStr">
        <is>
          <t>bastiment tal-idroġenu</t>
        </is>
      </c>
      <c r="BQ523" s="2" t="inlineStr">
        <is>
          <t>3</t>
        </is>
      </c>
      <c r="BR523" s="2" t="inlineStr">
        <is>
          <t/>
        </is>
      </c>
      <c r="BS523" t="inlineStr">
        <is>
          <t/>
        </is>
      </c>
      <c r="BT523" t="inlineStr">
        <is>
          <t/>
        </is>
      </c>
      <c r="BU523" t="inlineStr">
        <is>
          <t/>
        </is>
      </c>
      <c r="BV523" t="inlineStr">
        <is>
          <t/>
        </is>
      </c>
      <c r="BW523" t="inlineStr">
        <is>
          <t/>
        </is>
      </c>
      <c r="BX523" s="2" t="inlineStr">
        <is>
          <t>statek z napędem wodorowym</t>
        </is>
      </c>
      <c r="BY523" s="2" t="inlineStr">
        <is>
          <t>3</t>
        </is>
      </c>
      <c r="BZ523" s="2" t="inlineStr">
        <is>
          <t/>
        </is>
      </c>
      <c r="CA523" t="inlineStr">
        <is>
          <t>statek z ogniwem paliwowym lub napędzany spalaniem wodoru</t>
        </is>
      </c>
      <c r="CB523" t="inlineStr">
        <is>
          <t/>
        </is>
      </c>
      <c r="CC523" t="inlineStr">
        <is>
          <t/>
        </is>
      </c>
      <c r="CD523" t="inlineStr">
        <is>
          <t/>
        </is>
      </c>
      <c r="CE523" t="inlineStr">
        <is>
          <t/>
        </is>
      </c>
      <c r="CF523" t="inlineStr">
        <is>
          <t/>
        </is>
      </c>
      <c r="CG523" t="inlineStr">
        <is>
          <t/>
        </is>
      </c>
      <c r="CH523" t="inlineStr">
        <is>
          <t/>
        </is>
      </c>
      <c r="CI523" t="inlineStr">
        <is>
          <t/>
        </is>
      </c>
      <c r="CJ523" t="inlineStr">
        <is>
          <t/>
        </is>
      </c>
      <c r="CK523" t="inlineStr">
        <is>
          <t/>
        </is>
      </c>
      <c r="CL523" t="inlineStr">
        <is>
          <t/>
        </is>
      </c>
      <c r="CM523" t="inlineStr">
        <is>
          <t/>
        </is>
      </c>
      <c r="CN523" s="2" t="inlineStr">
        <is>
          <t>plovilo na vodik</t>
        </is>
      </c>
      <c r="CO523" s="2" t="inlineStr">
        <is>
          <t>3</t>
        </is>
      </c>
      <c r="CP523" s="2" t="inlineStr">
        <is>
          <t/>
        </is>
      </c>
      <c r="CQ523" t="inlineStr">
        <is>
          <t>plovilo s pogonom z zgorevanjem vodika ali gorivnimi celicami</t>
        </is>
      </c>
      <c r="CR523" t="inlineStr">
        <is>
          <t/>
        </is>
      </c>
      <c r="CS523" t="inlineStr">
        <is>
          <t/>
        </is>
      </c>
      <c r="CT523" t="inlineStr">
        <is>
          <t/>
        </is>
      </c>
      <c r="CU523" t="inlineStr">
        <is>
          <t/>
        </is>
      </c>
    </row>
    <row r="524">
      <c r="A524" s="1" t="str">
        <f>HYPERLINK("https://iate.europa.eu/entry/result/3608551/all", "3608551")</f>
        <v>3608551</v>
      </c>
      <c r="B524" t="inlineStr">
        <is>
          <t>TRANSPORT;ENVIRONMENT</t>
        </is>
      </c>
      <c r="C524" t="inlineStr">
        <is>
          <t>TRANSPORT|organisation of transport|means of transport|vehicle|large vehicle;ENVIRONMENT|deterioration of the environment|nuisance|pollutant|atmospheric pollutant|greenhouse gas</t>
        </is>
      </c>
      <c r="D524" t="inlineStr">
        <is>
          <t/>
        </is>
      </c>
      <c r="E524" t="inlineStr">
        <is>
          <t/>
        </is>
      </c>
      <c r="F524" t="inlineStr">
        <is>
          <t/>
        </is>
      </c>
      <c r="G524" t="inlineStr">
        <is>
          <t/>
        </is>
      </c>
      <c r="H524" t="inlineStr">
        <is>
          <t/>
        </is>
      </c>
      <c r="I524" t="inlineStr">
        <is>
          <t/>
        </is>
      </c>
      <c r="J524" t="inlineStr">
        <is>
          <t/>
        </is>
      </c>
      <c r="K524" t="inlineStr">
        <is>
          <t/>
        </is>
      </c>
      <c r="L524" t="inlineStr">
        <is>
          <t/>
        </is>
      </c>
      <c r="M524" t="inlineStr">
        <is>
          <t/>
        </is>
      </c>
      <c r="N524" t="inlineStr">
        <is>
          <t/>
        </is>
      </c>
      <c r="O524" t="inlineStr">
        <is>
          <t/>
        </is>
      </c>
      <c r="P524" t="inlineStr">
        <is>
          <t/>
        </is>
      </c>
      <c r="Q524" t="inlineStr">
        <is>
          <t/>
        </is>
      </c>
      <c r="R524" t="inlineStr">
        <is>
          <t/>
        </is>
      </c>
      <c r="S524" t="inlineStr">
        <is>
          <t/>
        </is>
      </c>
      <c r="T524" t="inlineStr">
        <is>
          <t/>
        </is>
      </c>
      <c r="U524" t="inlineStr">
        <is>
          <t/>
        </is>
      </c>
      <c r="V524" t="inlineStr">
        <is>
          <t/>
        </is>
      </c>
      <c r="W524" t="inlineStr">
        <is>
          <t/>
        </is>
      </c>
      <c r="X524" s="2" t="inlineStr">
        <is>
          <t>DIONE model</t>
        </is>
      </c>
      <c r="Y524" s="2" t="inlineStr">
        <is>
          <t>3</t>
        </is>
      </c>
      <c r="Z524" s="2" t="inlineStr">
        <is>
          <t/>
        </is>
      </c>
      <c r="AA524" t="inlineStr">
        <is>
          <t>set of computational modules for assessing the costs of alternative CO2 emission reduction targets for heavy duty vehicles</t>
        </is>
      </c>
      <c r="AB524" t="inlineStr">
        <is>
          <t/>
        </is>
      </c>
      <c r="AC524" t="inlineStr">
        <is>
          <t/>
        </is>
      </c>
      <c r="AD524" t="inlineStr">
        <is>
          <t/>
        </is>
      </c>
      <c r="AE524" t="inlineStr">
        <is>
          <t/>
        </is>
      </c>
      <c r="AF524" t="inlineStr">
        <is>
          <t/>
        </is>
      </c>
      <c r="AG524" t="inlineStr">
        <is>
          <t/>
        </is>
      </c>
      <c r="AH524" t="inlineStr">
        <is>
          <t/>
        </is>
      </c>
      <c r="AI524" t="inlineStr">
        <is>
          <t/>
        </is>
      </c>
      <c r="AJ524" s="2" t="inlineStr">
        <is>
          <t>DIONE-malli</t>
        </is>
      </c>
      <c r="AK524" s="2" t="inlineStr">
        <is>
          <t>3</t>
        </is>
      </c>
      <c r="AL524" s="2" t="inlineStr">
        <is>
          <t/>
        </is>
      </c>
      <c r="AM524" t="inlineStr">
        <is>
          <t/>
        </is>
      </c>
      <c r="AN524" t="inlineStr">
        <is>
          <t/>
        </is>
      </c>
      <c r="AO524" t="inlineStr">
        <is>
          <t/>
        </is>
      </c>
      <c r="AP524" t="inlineStr">
        <is>
          <t/>
        </is>
      </c>
      <c r="AQ524" t="inlineStr">
        <is>
          <t/>
        </is>
      </c>
      <c r="AR524" s="2" t="inlineStr">
        <is>
          <t>samhail DIONE</t>
        </is>
      </c>
      <c r="AS524" s="2" t="inlineStr">
        <is>
          <t>3</t>
        </is>
      </c>
      <c r="AT524" s="2" t="inlineStr">
        <is>
          <t/>
        </is>
      </c>
      <c r="AU524" t="inlineStr">
        <is>
          <t/>
        </is>
      </c>
      <c r="AV524" t="inlineStr">
        <is>
          <t/>
        </is>
      </c>
      <c r="AW524" t="inlineStr">
        <is>
          <t/>
        </is>
      </c>
      <c r="AX524" t="inlineStr">
        <is>
          <t/>
        </is>
      </c>
      <c r="AY524" t="inlineStr">
        <is>
          <t/>
        </is>
      </c>
      <c r="AZ524" t="inlineStr">
        <is>
          <t/>
        </is>
      </c>
      <c r="BA524" t="inlineStr">
        <is>
          <t/>
        </is>
      </c>
      <c r="BB524" t="inlineStr">
        <is>
          <t/>
        </is>
      </c>
      <c r="BC524" t="inlineStr">
        <is>
          <t/>
        </is>
      </c>
      <c r="BD524" t="inlineStr">
        <is>
          <t/>
        </is>
      </c>
      <c r="BE524" t="inlineStr">
        <is>
          <t/>
        </is>
      </c>
      <c r="BF524" t="inlineStr">
        <is>
          <t/>
        </is>
      </c>
      <c r="BG524" t="inlineStr">
        <is>
          <t/>
        </is>
      </c>
      <c r="BH524" t="inlineStr">
        <is>
          <t/>
        </is>
      </c>
      <c r="BI524" t="inlineStr">
        <is>
          <t/>
        </is>
      </c>
      <c r="BJ524" t="inlineStr">
        <is>
          <t/>
        </is>
      </c>
      <c r="BK524" t="inlineStr">
        <is>
          <t/>
        </is>
      </c>
      <c r="BL524" t="inlineStr">
        <is>
          <t/>
        </is>
      </c>
      <c r="BM524" t="inlineStr">
        <is>
          <t/>
        </is>
      </c>
      <c r="BN524" t="inlineStr">
        <is>
          <t/>
        </is>
      </c>
      <c r="BO524" t="inlineStr">
        <is>
          <t/>
        </is>
      </c>
      <c r="BP524" t="inlineStr">
        <is>
          <t/>
        </is>
      </c>
      <c r="BQ524" t="inlineStr">
        <is>
          <t/>
        </is>
      </c>
      <c r="BR524" t="inlineStr">
        <is>
          <t/>
        </is>
      </c>
      <c r="BS524" t="inlineStr">
        <is>
          <t/>
        </is>
      </c>
      <c r="BT524" t="inlineStr">
        <is>
          <t/>
        </is>
      </c>
      <c r="BU524" t="inlineStr">
        <is>
          <t/>
        </is>
      </c>
      <c r="BV524" t="inlineStr">
        <is>
          <t/>
        </is>
      </c>
      <c r="BW524" t="inlineStr">
        <is>
          <t/>
        </is>
      </c>
      <c r="BX524" s="2" t="inlineStr">
        <is>
          <t>model DIONE</t>
        </is>
      </c>
      <c r="BY524" s="2" t="inlineStr">
        <is>
          <t>3</t>
        </is>
      </c>
      <c r="BZ524" s="2" t="inlineStr">
        <is>
          <t/>
        </is>
      </c>
      <c r="CA524" t="inlineStr">
        <is>
          <t>zbiór modułów obliczeniowych do oceny kosztów alternatywnych celów w zakresie redukcji emisji CO2 w przypadku &lt;a href="https://iate.europa.eu/entry/result/891223/pl" target="_blank"&gt;&lt;i&gt;pojazdów ciężkich&lt;/i&gt;&lt;/a&gt;</t>
        </is>
      </c>
      <c r="CB524" s="2" t="inlineStr">
        <is>
          <t>modelo DIONE</t>
        </is>
      </c>
      <c r="CC524" s="2" t="inlineStr">
        <is>
          <t>3</t>
        </is>
      </c>
      <c r="CD524" s="2" t="inlineStr">
        <is>
          <t/>
        </is>
      </c>
      <c r="CE524" t="inlineStr">
        <is>
          <t>Modelo desenvolvido pelo Centro Comum de Investigação (JRC) utilizado pela Comissão nas suas iniciativas em matéria de clima, energia e transportes para avaliar os custos dos objetivos alternativos de redução das emissões de CO&lt;sub&gt;2&lt;/sub&gt; dos veículos pesados.</t>
        </is>
      </c>
      <c r="CF524" t="inlineStr">
        <is>
          <t/>
        </is>
      </c>
      <c r="CG524" t="inlineStr">
        <is>
          <t/>
        </is>
      </c>
      <c r="CH524" t="inlineStr">
        <is>
          <t/>
        </is>
      </c>
      <c r="CI524" t="inlineStr">
        <is>
          <t/>
        </is>
      </c>
      <c r="CJ524" t="inlineStr">
        <is>
          <t/>
        </is>
      </c>
      <c r="CK524" t="inlineStr">
        <is>
          <t/>
        </is>
      </c>
      <c r="CL524" t="inlineStr">
        <is>
          <t/>
        </is>
      </c>
      <c r="CM524" t="inlineStr">
        <is>
          <t/>
        </is>
      </c>
      <c r="CN524" s="2" t="inlineStr">
        <is>
          <t>model DIONE</t>
        </is>
      </c>
      <c r="CO524" s="2" t="inlineStr">
        <is>
          <t>3</t>
        </is>
      </c>
      <c r="CP524" s="2" t="inlineStr">
        <is>
          <t/>
        </is>
      </c>
      <c r="CQ524" t="inlineStr">
        <is>
          <t/>
        </is>
      </c>
      <c r="CR524" s="2" t="inlineStr">
        <is>
          <t>DIONE-modell</t>
        </is>
      </c>
      <c r="CS524" s="2" t="inlineStr">
        <is>
          <t>3</t>
        </is>
      </c>
      <c r="CT524" s="2" t="inlineStr">
        <is>
          <t/>
        </is>
      </c>
      <c r="CU524" t="inlineStr">
        <is>
          <t/>
        </is>
      </c>
    </row>
    <row r="525">
      <c r="A525" s="1" t="str">
        <f>HYPERLINK("https://iate.europa.eu/entry/result/3599816/all", "3599816")</f>
        <v>3599816</v>
      </c>
      <c r="B525" t="inlineStr">
        <is>
          <t>TRANSPORT;ENVIRONMENT</t>
        </is>
      </c>
      <c r="C525" t="inlineStr">
        <is>
          <t>TRANSPORT|maritime and inland waterway transport|maritime transport;ENVIRONMENT|environmental policy|climate change policy|reduction of gas emissions</t>
        </is>
      </c>
      <c r="D525" t="inlineStr">
        <is>
          <t/>
        </is>
      </c>
      <c r="E525" t="inlineStr">
        <is>
          <t/>
        </is>
      </c>
      <c r="F525" t="inlineStr">
        <is>
          <t/>
        </is>
      </c>
      <c r="G525" t="inlineStr">
        <is>
          <t/>
        </is>
      </c>
      <c r="H525" t="inlineStr">
        <is>
          <t/>
        </is>
      </c>
      <c r="I525" t="inlineStr">
        <is>
          <t/>
        </is>
      </c>
      <c r="J525" t="inlineStr">
        <is>
          <t/>
        </is>
      </c>
      <c r="K525" t="inlineStr">
        <is>
          <t/>
        </is>
      </c>
      <c r="L525" t="inlineStr">
        <is>
          <t/>
        </is>
      </c>
      <c r="M525" t="inlineStr">
        <is>
          <t/>
        </is>
      </c>
      <c r="N525" t="inlineStr">
        <is>
          <t/>
        </is>
      </c>
      <c r="O525" t="inlineStr">
        <is>
          <t/>
        </is>
      </c>
      <c r="P525" t="inlineStr">
        <is>
          <t/>
        </is>
      </c>
      <c r="Q525" t="inlineStr">
        <is>
          <t/>
        </is>
      </c>
      <c r="R525" t="inlineStr">
        <is>
          <t/>
        </is>
      </c>
      <c r="S525" t="inlineStr">
        <is>
          <t/>
        </is>
      </c>
      <c r="T525" s="2" t="inlineStr">
        <is>
          <t>συντελεστής εκπομπών «από το φρέαρ έως τα απόνερα»</t>
        </is>
      </c>
      <c r="U525" s="2" t="inlineStr">
        <is>
          <t>3</t>
        </is>
      </c>
      <c r="V525" s="2" t="inlineStr">
        <is>
          <t/>
        </is>
      </c>
      <c r="W525" t="inlineStr">
        <is>
          <t/>
        </is>
      </c>
      <c r="X525" s="2" t="inlineStr">
        <is>
          <t>well-to-wake emission factor</t>
        </is>
      </c>
      <c r="Y525" s="2" t="inlineStr">
        <is>
          <t>3</t>
        </is>
      </c>
      <c r="Z525" s="2" t="inlineStr">
        <is>
          <t/>
        </is>
      </c>
      <c r="AA525" t="inlineStr">
        <is>
          <t/>
        </is>
      </c>
      <c r="AB525" s="2" t="inlineStr">
        <is>
          <t>factor de emisión del pozo a la hélice|
factor de emisión del pozo a la estela</t>
        </is>
      </c>
      <c r="AC525" s="2" t="inlineStr">
        <is>
          <t>3|
3</t>
        </is>
      </c>
      <c r="AD525" s="2" t="inlineStr">
        <is>
          <t xml:space="preserve">|
</t>
        </is>
      </c>
      <c r="AE525" t="inlineStr">
        <is>
          <t/>
        </is>
      </c>
      <c r="AF525" t="inlineStr">
        <is>
          <t/>
        </is>
      </c>
      <c r="AG525" t="inlineStr">
        <is>
          <t/>
        </is>
      </c>
      <c r="AH525" t="inlineStr">
        <is>
          <t/>
        </is>
      </c>
      <c r="AI525" t="inlineStr">
        <is>
          <t/>
        </is>
      </c>
      <c r="AJ525" t="inlineStr">
        <is>
          <t/>
        </is>
      </c>
      <c r="AK525" t="inlineStr">
        <is>
          <t/>
        </is>
      </c>
      <c r="AL525" t="inlineStr">
        <is>
          <t/>
        </is>
      </c>
      <c r="AM525" t="inlineStr">
        <is>
          <t/>
        </is>
      </c>
      <c r="AN525" t="inlineStr">
        <is>
          <t/>
        </is>
      </c>
      <c r="AO525" t="inlineStr">
        <is>
          <t/>
        </is>
      </c>
      <c r="AP525" t="inlineStr">
        <is>
          <t/>
        </is>
      </c>
      <c r="AQ525" t="inlineStr">
        <is>
          <t/>
        </is>
      </c>
      <c r="AR525" s="2" t="inlineStr">
        <is>
          <t>fachtóir astaíochta ó thobar go marbhshruth</t>
        </is>
      </c>
      <c r="AS525" s="2" t="inlineStr">
        <is>
          <t>3</t>
        </is>
      </c>
      <c r="AT525" s="2" t="inlineStr">
        <is>
          <t/>
        </is>
      </c>
      <c r="AU525" t="inlineStr">
        <is>
          <t/>
        </is>
      </c>
      <c r="AV525" t="inlineStr">
        <is>
          <t/>
        </is>
      </c>
      <c r="AW525" t="inlineStr">
        <is>
          <t/>
        </is>
      </c>
      <c r="AX525" t="inlineStr">
        <is>
          <t/>
        </is>
      </c>
      <c r="AY525" t="inlineStr">
        <is>
          <t/>
        </is>
      </c>
      <c r="AZ525" t="inlineStr">
        <is>
          <t/>
        </is>
      </c>
      <c r="BA525" t="inlineStr">
        <is>
          <t/>
        </is>
      </c>
      <c r="BB525" t="inlineStr">
        <is>
          <t/>
        </is>
      </c>
      <c r="BC525" t="inlineStr">
        <is>
          <t/>
        </is>
      </c>
      <c r="BD525" t="inlineStr">
        <is>
          <t/>
        </is>
      </c>
      <c r="BE525" t="inlineStr">
        <is>
          <t/>
        </is>
      </c>
      <c r="BF525" t="inlineStr">
        <is>
          <t/>
        </is>
      </c>
      <c r="BG525" t="inlineStr">
        <is>
          <t/>
        </is>
      </c>
      <c r="BH525" s="2" t="inlineStr">
        <is>
          <t>nuo žaliavos iki kilvaterio išmetamų ŠESD faktorius|
nuo žaliavos iki kilvaterio išmetamų teršalų faktorius</t>
        </is>
      </c>
      <c r="BI525" s="2" t="inlineStr">
        <is>
          <t>3|
3</t>
        </is>
      </c>
      <c r="BJ525" s="2" t="inlineStr">
        <is>
          <t xml:space="preserve">|
</t>
        </is>
      </c>
      <c r="BK525" t="inlineStr">
        <is>
          <t/>
        </is>
      </c>
      <c r="BL525" t="inlineStr">
        <is>
          <t/>
        </is>
      </c>
      <c r="BM525" t="inlineStr">
        <is>
          <t/>
        </is>
      </c>
      <c r="BN525" t="inlineStr">
        <is>
          <t/>
        </is>
      </c>
      <c r="BO525" t="inlineStr">
        <is>
          <t/>
        </is>
      </c>
      <c r="BP525" s="2" t="inlineStr">
        <is>
          <t>fattur ta’ emissjoni well-to-wake</t>
        </is>
      </c>
      <c r="BQ525" s="2" t="inlineStr">
        <is>
          <t>3</t>
        </is>
      </c>
      <c r="BR525" s="2" t="inlineStr">
        <is>
          <t/>
        </is>
      </c>
      <c r="BS525" t="inlineStr">
        <is>
          <t/>
        </is>
      </c>
      <c r="BT525" t="inlineStr">
        <is>
          <t/>
        </is>
      </c>
      <c r="BU525" t="inlineStr">
        <is>
          <t/>
        </is>
      </c>
      <c r="BV525" t="inlineStr">
        <is>
          <t/>
        </is>
      </c>
      <c r="BW525" t="inlineStr">
        <is>
          <t/>
        </is>
      </c>
      <c r="BX525" s="2" t="inlineStr">
        <is>
          <t>współczynnik emisji od źródła energii do kilwatera|
współczynnik emisji WtW</t>
        </is>
      </c>
      <c r="BY525" s="2" t="inlineStr">
        <is>
          <t>3|
3</t>
        </is>
      </c>
      <c r="BZ525" s="2" t="inlineStr">
        <is>
          <t xml:space="preserve">|
</t>
        </is>
      </c>
      <c r="CA525" t="inlineStr">
        <is>
          <t/>
        </is>
      </c>
      <c r="CB525" t="inlineStr">
        <is>
          <t/>
        </is>
      </c>
      <c r="CC525" t="inlineStr">
        <is>
          <t/>
        </is>
      </c>
      <c r="CD525" t="inlineStr">
        <is>
          <t/>
        </is>
      </c>
      <c r="CE525" t="inlineStr">
        <is>
          <t/>
        </is>
      </c>
      <c r="CF525" t="inlineStr">
        <is>
          <t/>
        </is>
      </c>
      <c r="CG525" t="inlineStr">
        <is>
          <t/>
        </is>
      </c>
      <c r="CH525" t="inlineStr">
        <is>
          <t/>
        </is>
      </c>
      <c r="CI525" t="inlineStr">
        <is>
          <t/>
        </is>
      </c>
      <c r="CJ525" t="inlineStr">
        <is>
          <t/>
        </is>
      </c>
      <c r="CK525" t="inlineStr">
        <is>
          <t/>
        </is>
      </c>
      <c r="CL525" t="inlineStr">
        <is>
          <t/>
        </is>
      </c>
      <c r="CM525" t="inlineStr">
        <is>
          <t/>
        </is>
      </c>
      <c r="CN525" s="2" t="inlineStr">
        <is>
          <t>emisijski faktor od vrtine do brazde</t>
        </is>
      </c>
      <c r="CO525" s="2" t="inlineStr">
        <is>
          <t>3</t>
        </is>
      </c>
      <c r="CP525" s="2" t="inlineStr">
        <is>
          <t/>
        </is>
      </c>
      <c r="CQ525" t="inlineStr">
        <is>
          <t/>
        </is>
      </c>
      <c r="CR525" t="inlineStr">
        <is>
          <t/>
        </is>
      </c>
      <c r="CS525" t="inlineStr">
        <is>
          <t/>
        </is>
      </c>
      <c r="CT525" t="inlineStr">
        <is>
          <t/>
        </is>
      </c>
      <c r="CU525" t="inlineStr">
        <is>
          <t/>
        </is>
      </c>
    </row>
    <row r="526">
      <c r="A526" s="1" t="str">
        <f>HYPERLINK("https://iate.europa.eu/entry/result/3599768/all", "3599768")</f>
        <v>3599768</v>
      </c>
      <c r="B526" t="inlineStr">
        <is>
          <t>ENVIRONMENT</t>
        </is>
      </c>
      <c r="C526" t="inlineStr">
        <is>
          <t>ENVIRONMENT|environmental policy|climate change policy|emission trading|EU Emissions Trading Scheme</t>
        </is>
      </c>
      <c r="D526" t="inlineStr">
        <is>
          <t/>
        </is>
      </c>
      <c r="E526" t="inlineStr">
        <is>
          <t/>
        </is>
      </c>
      <c r="F526" t="inlineStr">
        <is>
          <t/>
        </is>
      </c>
      <c r="G526" t="inlineStr">
        <is>
          <t/>
        </is>
      </c>
      <c r="H526" t="inlineStr">
        <is>
          <t/>
        </is>
      </c>
      <c r="I526" t="inlineStr">
        <is>
          <t/>
        </is>
      </c>
      <c r="J526" t="inlineStr">
        <is>
          <t/>
        </is>
      </c>
      <c r="K526" t="inlineStr">
        <is>
          <t/>
        </is>
      </c>
      <c r="L526" t="inlineStr">
        <is>
          <t/>
        </is>
      </c>
      <c r="M526" t="inlineStr">
        <is>
          <t/>
        </is>
      </c>
      <c r="N526" t="inlineStr">
        <is>
          <t/>
        </is>
      </c>
      <c r="O526" t="inlineStr">
        <is>
          <t/>
        </is>
      </c>
      <c r="P526" t="inlineStr">
        <is>
          <t/>
        </is>
      </c>
      <c r="Q526" t="inlineStr">
        <is>
          <t/>
        </is>
      </c>
      <c r="R526" t="inlineStr">
        <is>
          <t/>
        </is>
      </c>
      <c r="S526" t="inlineStr">
        <is>
          <t/>
        </is>
      </c>
      <c r="T526" t="inlineStr">
        <is>
          <t/>
        </is>
      </c>
      <c r="U526" t="inlineStr">
        <is>
          <t/>
        </is>
      </c>
      <c r="V526" t="inlineStr">
        <is>
          <t/>
        </is>
      </c>
      <c r="W526" t="inlineStr">
        <is>
          <t/>
        </is>
      </c>
      <c r="X526" s="2" t="inlineStr">
        <is>
          <t>specific embedded emissions</t>
        </is>
      </c>
      <c r="Y526" s="2" t="inlineStr">
        <is>
          <t>3</t>
        </is>
      </c>
      <c r="Z526" s="2" t="inlineStr">
        <is>
          <t/>
        </is>
      </c>
      <c r="AA526" t="inlineStr">
        <is>
          <t>&lt;a href="https://iate.europa.eu/entry/result/3599759/en" target="_blank"&gt;&lt;i&gt;embedded emissions&lt;/i&gt;&lt;/a&gt; of one tonne of &lt;i&gt;&lt;a href="https://iate.europa.eu/entry/result/3619525/en" target="_blank"&gt;goods&lt;/a&gt;&lt;/i&gt;,
expressed as tonnes of CO&lt;sub&gt;2&lt;/sub&gt; emissions per tonne of goods</t>
        </is>
      </c>
      <c r="AB526" t="inlineStr">
        <is>
          <t/>
        </is>
      </c>
      <c r="AC526" t="inlineStr">
        <is>
          <t/>
        </is>
      </c>
      <c r="AD526" t="inlineStr">
        <is>
          <t/>
        </is>
      </c>
      <c r="AE526" t="inlineStr">
        <is>
          <t/>
        </is>
      </c>
      <c r="AF526" t="inlineStr">
        <is>
          <t/>
        </is>
      </c>
      <c r="AG526" t="inlineStr">
        <is>
          <t/>
        </is>
      </c>
      <c r="AH526" t="inlineStr">
        <is>
          <t/>
        </is>
      </c>
      <c r="AI526" t="inlineStr">
        <is>
          <t/>
        </is>
      </c>
      <c r="AJ526" s="2" t="inlineStr">
        <is>
          <t>sitoutuneet ominaispäästöt</t>
        </is>
      </c>
      <c r="AK526" s="2" t="inlineStr">
        <is>
          <t>3</t>
        </is>
      </c>
      <c r="AL526" s="2" t="inlineStr">
        <is>
          <t/>
        </is>
      </c>
      <c r="AM526" t="inlineStr">
        <is>
          <t>tonnin painoisen &lt;a href="https://iate.europa.eu/entry/result/3619525/fi" target="_blank"&gt;tavara&lt;/a&gt;määrän&lt;a href="https://iate.europa.eu/entry/result/3599759/fi" target="_blank"&gt; sitoutuneet päästöt&lt;/a&gt;, joka ilmaistaan tonneina hiilidioksidiekvivalenttipäästöjä tavaratonnia kohti</t>
        </is>
      </c>
      <c r="AN526" t="inlineStr">
        <is>
          <t/>
        </is>
      </c>
      <c r="AO526" t="inlineStr">
        <is>
          <t/>
        </is>
      </c>
      <c r="AP526" t="inlineStr">
        <is>
          <t/>
        </is>
      </c>
      <c r="AQ526" t="inlineStr">
        <is>
          <t/>
        </is>
      </c>
      <c r="AR526" s="2" t="inlineStr">
        <is>
          <t>sainastaíochtaí sonracha</t>
        </is>
      </c>
      <c r="AS526" s="2" t="inlineStr">
        <is>
          <t>3</t>
        </is>
      </c>
      <c r="AT526" s="2" t="inlineStr">
        <is>
          <t/>
        </is>
      </c>
      <c r="AU526" t="inlineStr">
        <is>
          <t>na hastaíochtaí leabaithe in aon tona amháin earraí, arna shloinneadh ina thonaí d’astaíochtaí coibhéise CO2 in aghaidh an tona earraí</t>
        </is>
      </c>
      <c r="AV526" t="inlineStr">
        <is>
          <t/>
        </is>
      </c>
      <c r="AW526" t="inlineStr">
        <is>
          <t/>
        </is>
      </c>
      <c r="AX526" t="inlineStr">
        <is>
          <t/>
        </is>
      </c>
      <c r="AY526" t="inlineStr">
        <is>
          <t/>
        </is>
      </c>
      <c r="AZ526" t="inlineStr">
        <is>
          <t/>
        </is>
      </c>
      <c r="BA526" t="inlineStr">
        <is>
          <t/>
        </is>
      </c>
      <c r="BB526" t="inlineStr">
        <is>
          <t/>
        </is>
      </c>
      <c r="BC526" t="inlineStr">
        <is>
          <t/>
        </is>
      </c>
      <c r="BD526" t="inlineStr">
        <is>
          <t/>
        </is>
      </c>
      <c r="BE526" t="inlineStr">
        <is>
          <t/>
        </is>
      </c>
      <c r="BF526" t="inlineStr">
        <is>
          <t/>
        </is>
      </c>
      <c r="BG526" t="inlineStr">
        <is>
          <t/>
        </is>
      </c>
      <c r="BH526" s="2" t="inlineStr">
        <is>
          <t>savitasis būdingasis išmetamas ŠESD kiekis</t>
        </is>
      </c>
      <c r="BI526" s="2" t="inlineStr">
        <is>
          <t>2</t>
        </is>
      </c>
      <c r="BJ526" s="2" t="inlineStr">
        <is>
          <t/>
        </is>
      </c>
      <c r="BK526" t="inlineStr">
        <is>
          <t>vienai tonai prekių būdingas išmetamas ŠESD kiekis, išreiškiamas išmetamo CO&lt;sub&gt;2&lt;/sub&gt;e tonomis vienai prekių tonai</t>
        </is>
      </c>
      <c r="BL526" t="inlineStr">
        <is>
          <t/>
        </is>
      </c>
      <c r="BM526" t="inlineStr">
        <is>
          <t/>
        </is>
      </c>
      <c r="BN526" t="inlineStr">
        <is>
          <t/>
        </is>
      </c>
      <c r="BO526" t="inlineStr">
        <is>
          <t/>
        </is>
      </c>
      <c r="BP526" t="inlineStr">
        <is>
          <t/>
        </is>
      </c>
      <c r="BQ526" t="inlineStr">
        <is>
          <t/>
        </is>
      </c>
      <c r="BR526" t="inlineStr">
        <is>
          <t/>
        </is>
      </c>
      <c r="BS526" t="inlineStr">
        <is>
          <t/>
        </is>
      </c>
      <c r="BT526" t="inlineStr">
        <is>
          <t/>
        </is>
      </c>
      <c r="BU526" t="inlineStr">
        <is>
          <t/>
        </is>
      </c>
      <c r="BV526" t="inlineStr">
        <is>
          <t/>
        </is>
      </c>
      <c r="BW526" t="inlineStr">
        <is>
          <t/>
        </is>
      </c>
      <c r="BX526" s="2" t="inlineStr">
        <is>
          <t>specyficzne emisje wbudowane</t>
        </is>
      </c>
      <c r="BY526" s="2" t="inlineStr">
        <is>
          <t>3</t>
        </is>
      </c>
      <c r="BZ526" s="2" t="inlineStr">
        <is>
          <t/>
        </is>
      </c>
      <c r="CA526" t="inlineStr">
        <is>
          <t>emisje wbudowane z jednej tony towarów, wyrażone w tonach emisji ekwiwalentu dwutlenku węgla na tonę towarów</t>
        </is>
      </c>
      <c r="CB526" s="2" t="inlineStr">
        <is>
          <t>emissões específicas incorporadas</t>
        </is>
      </c>
      <c r="CC526" s="2" t="inlineStr">
        <is>
          <t>3</t>
        </is>
      </c>
      <c r="CD526" s="2" t="inlineStr">
        <is>
          <t/>
        </is>
      </c>
      <c r="CE526" t="inlineStr">
        <is>
          <t>&lt;a href="https://iate.europa.eu/entry/result/3599759/pt" target="_blank"&gt;Emissões incorporadas&lt;/a&gt; de uma tonelada de &lt;a href="https://iate.europa.eu/entry/result/3619525/pt" target="_blank"&gt;mercadorias&lt;/a&gt;, expressas em toneladas de emissões de CO2e por tonelada de mercadorias.</t>
        </is>
      </c>
      <c r="CF526" t="inlineStr">
        <is>
          <t/>
        </is>
      </c>
      <c r="CG526" t="inlineStr">
        <is>
          <t/>
        </is>
      </c>
      <c r="CH526" t="inlineStr">
        <is>
          <t/>
        </is>
      </c>
      <c r="CI526" t="inlineStr">
        <is>
          <t/>
        </is>
      </c>
      <c r="CJ526" t="inlineStr">
        <is>
          <t/>
        </is>
      </c>
      <c r="CK526" t="inlineStr">
        <is>
          <t/>
        </is>
      </c>
      <c r="CL526" t="inlineStr">
        <is>
          <t/>
        </is>
      </c>
      <c r="CM526" t="inlineStr">
        <is>
          <t/>
        </is>
      </c>
      <c r="CN526" s="2" t="inlineStr">
        <is>
          <t>specifične vgrajene emisije</t>
        </is>
      </c>
      <c r="CO526" s="2" t="inlineStr">
        <is>
          <t>3</t>
        </is>
      </c>
      <c r="CP526" s="2" t="inlineStr">
        <is>
          <t/>
        </is>
      </c>
      <c r="CQ526" t="inlineStr">
        <is>
          <t>&lt;a href="https://iate.europa.eu/entry/result/3599759/sl" target="_blank"&gt;emisije, vgrajene&lt;/a&gt; v toni &lt;a href="https://iate.europa.eu/entry/result/3619525/sl" target="_blank"&gt;blaga&lt;/a&gt;, izražene v tonah emisij CO&lt;sub&gt;2 &lt;/sub&gt;na tono blaga</t>
        </is>
      </c>
      <c r="CR526" s="2" t="inlineStr">
        <is>
          <t>specifika inbäddade utsläpp i</t>
        </is>
      </c>
      <c r="CS526" s="2" t="inlineStr">
        <is>
          <t>3</t>
        </is>
      </c>
      <c r="CT526" s="2" t="inlineStr">
        <is>
          <t/>
        </is>
      </c>
      <c r="CU526" t="inlineStr">
        <is>
          <t>&lt;a href="https://iate.europa.eu/entry/result/3599759" target="_blank"&gt;inbäddade utsläpp &lt;/a&gt;i ett ton &lt;a href="https://iate.europa.eu/entry/result/3619525" target="_blank"&gt;varor&lt;/a&gt;, uttryckt som ton CO2e per ton varo</t>
        </is>
      </c>
    </row>
    <row r="527">
      <c r="A527" s="1" t="str">
        <f>HYPERLINK("https://iate.europa.eu/entry/result/3599856/all", "3599856")</f>
        <v>3599856</v>
      </c>
      <c r="B527" t="inlineStr">
        <is>
          <t>TRANSPORT;ENVIRONMENT</t>
        </is>
      </c>
      <c r="C527" t="inlineStr">
        <is>
          <t>TRANSPORT|maritime and inland waterway transport|maritime transport;ENVIRONMENT|deterioration of the environment|nuisance|pollutant|atmospheric pollutant|greenhouse gas</t>
        </is>
      </c>
      <c r="D527" s="2" t="inlineStr">
        <is>
          <t>индекс за интензитет на емисии на парникови газове</t>
        </is>
      </c>
      <c r="E527" s="2" t="inlineStr">
        <is>
          <t>3</t>
        </is>
      </c>
      <c r="F527" s="2" t="inlineStr">
        <is>
          <t/>
        </is>
      </c>
      <c r="G527" t="inlineStr">
        <is>
          <t/>
        </is>
      </c>
      <c r="H527" s="2" t="inlineStr">
        <is>
          <t>index intenzity emisí skleníkových plynů|
index intenzity skleníkových plynů</t>
        </is>
      </c>
      <c r="I527" s="2" t="inlineStr">
        <is>
          <t>2|
2</t>
        </is>
      </c>
      <c r="J527" s="2" t="inlineStr">
        <is>
          <t xml:space="preserve">|
</t>
        </is>
      </c>
      <c r="K527" t="inlineStr">
        <is>
          <t>hodnota vypočítaná ze vzorce pro stanovení intenzity emisí skleníkových plynů z energie použité na palubě lodi, která se může pohybovat nad úrovní, pod úrovní nebo na úrovni &lt;a href="https://iate.europa.eu/entry/result/3608545/cs" target="_blank"&gt;meze intenzity emisí skleníkových plynů&lt;/a&gt;</t>
        </is>
      </c>
      <c r="L527" s="2" t="inlineStr">
        <is>
          <t>indeks for drivhusgasintensitet</t>
        </is>
      </c>
      <c r="M527" s="2" t="inlineStr">
        <is>
          <t>3</t>
        </is>
      </c>
      <c r="N527" s="2" t="inlineStr">
        <is>
          <t/>
        </is>
      </c>
      <c r="O527" t="inlineStr">
        <is>
          <t/>
        </is>
      </c>
      <c r="P527" s="2" t="inlineStr">
        <is>
          <t>Treibhausgasintensitätsindex</t>
        </is>
      </c>
      <c r="Q527" s="2" t="inlineStr">
        <is>
          <t>3</t>
        </is>
      </c>
      <c r="R527" s="2" t="inlineStr">
        <is>
          <t/>
        </is>
      </c>
      <c r="S527" t="inlineStr">
        <is>
          <t>Wert, der anhand der Formel zur Bestimmung der Treibhausgasintensität der an Bord eines Schiffs verbrauchten Energie berechnet wird und über oder unter dem &lt;a href="https://iate.europa.eu/entry/result/3608545/all" target="_blank"&gt;Grenzwert für die Treibhausgasintensität&lt;/a&gt; liegen oder diesem entsprechen kann</t>
        </is>
      </c>
      <c r="T527" s="2" t="inlineStr">
        <is>
          <t>δείκτης έντασης εκπομπών αερίων θερμοκηπίου</t>
        </is>
      </c>
      <c r="U527" s="2" t="inlineStr">
        <is>
          <t>3</t>
        </is>
      </c>
      <c r="V527" s="2" t="inlineStr">
        <is>
          <t/>
        </is>
      </c>
      <c r="W527" t="inlineStr">
        <is>
          <t>τιμή υπολογιζόμενη με τον μαθηματικό τύπο για τον προσδιορισμό της έντασης αερίων του θερμοκηπίου της ενέργειας που χρησιμοποιείται επί του σκάφους, η οποία μπορεί να είναι μεγαλύτερη, μικρότερη ή ίση με το &lt;a href="https://iate.europa.eu/entry/result/3608545/en-el" target="_blank"&gt;όριο έντασης εκπομπών αερίων του θερμοκηπίου&lt;/a&gt;</t>
        </is>
      </c>
      <c r="X527" s="2" t="inlineStr">
        <is>
          <t>greenhouse gas intensity index|
GHG intensity index</t>
        </is>
      </c>
      <c r="Y527" s="2" t="inlineStr">
        <is>
          <t>3|
3</t>
        </is>
      </c>
      <c r="Z527" s="2" t="inlineStr">
        <is>
          <t xml:space="preserve">|
</t>
        </is>
      </c>
      <c r="AA527" t="inlineStr">
        <is>
          <t>value calculated with the formula determining the greenhouse gasintensity of the energy used on board which can be above, below or at the &lt;a href="https://iate.europa.eu/entry/result/3608545/en" target="_blank"&gt;&lt;i&gt;greenhouse gas intensity limit&lt;/i&gt;&lt;/a&gt;</t>
        </is>
      </c>
      <c r="AB527" s="2" t="inlineStr">
        <is>
          <t>índice de intensidad de GEI</t>
        </is>
      </c>
      <c r="AC527" s="2" t="inlineStr">
        <is>
          <t>3</t>
        </is>
      </c>
      <c r="AD527" s="2" t="inlineStr">
        <is>
          <t/>
        </is>
      </c>
      <c r="AE527" t="inlineStr">
        <is>
          <t>Valor calculado con la fórmula que determina la intensidad de GEI de la energía utilizada a bordo que puede superior, inferior o igual al&lt;a href="https://iate.europa.eu/entry/result/3608545/es" target="_blank"&gt; límite de intensidad de emisión de gases de efecto invernadero.&lt;/a&gt;</t>
        </is>
      </c>
      <c r="AF527" s="2" t="inlineStr">
        <is>
          <t>kasvuhoonegaaside heitemahukuse indeks</t>
        </is>
      </c>
      <c r="AG527" s="2" t="inlineStr">
        <is>
          <t>2</t>
        </is>
      </c>
      <c r="AH527" s="2" t="inlineStr">
        <is>
          <t/>
        </is>
      </c>
      <c r="AI527" t="inlineStr">
        <is>
          <t>suhtarv, mis näitab energia kasutamise käigus laeva pardal tekkivate &lt;i&gt;kasvuhoonegaaside heitemahukust&lt;/i&gt; &lt;a href="/entry/result/2244926/all" id="ENTRY_TO_ENTRY_CONVERTER" target="_blank"&gt;IATE:2244926&lt;/a&gt;</t>
        </is>
      </c>
      <c r="AJ527" s="2" t="inlineStr">
        <is>
          <t>kasvihuonekaasuintensiteetti-indeksi</t>
        </is>
      </c>
      <c r="AK527" s="2" t="inlineStr">
        <is>
          <t>3</t>
        </is>
      </c>
      <c r="AL527" s="2" t="inlineStr">
        <is>
          <t/>
        </is>
      </c>
      <c r="AM527" t="inlineStr">
        <is>
          <t>aluksella käytetyn energian kasvihuonekaasuintensiteetin määrittämisessä käytettävällä kaavalla laskettu arvo, joka voi olla suurempi, pienempi tai yhtä suuri kuin &lt;a href="https://iate.europa.eu/entry/result/3608545/all" target="_blank"&gt;kasvihuonekaasuintensiteetin enimmäisarvo&lt;/a&gt;</t>
        </is>
      </c>
      <c r="AN527" s="2" t="inlineStr">
        <is>
          <t>indice d'intensité des émissions de GES|
indice d'intensité des émissions de gaz à effet de serre</t>
        </is>
      </c>
      <c r="AO527" s="2" t="inlineStr">
        <is>
          <t>3|
3</t>
        </is>
      </c>
      <c r="AP527" s="2" t="inlineStr">
        <is>
          <t xml:space="preserve">|
</t>
        </is>
      </c>
      <c r="AQ527" t="inlineStr">
        <is>
          <t/>
        </is>
      </c>
      <c r="AR527" s="2" t="inlineStr">
        <is>
          <t>innéacs déine astaíochtaí gás ceaptha teasa</t>
        </is>
      </c>
      <c r="AS527" s="2" t="inlineStr">
        <is>
          <t>3</t>
        </is>
      </c>
      <c r="AT527" s="2" t="inlineStr">
        <is>
          <t/>
        </is>
      </c>
      <c r="AU527" t="inlineStr">
        <is>
          <t/>
        </is>
      </c>
      <c r="AV527" s="2" t="inlineStr">
        <is>
          <t>indeks intenziteta stakleničkih plinova</t>
        </is>
      </c>
      <c r="AW527" s="2" t="inlineStr">
        <is>
          <t>3</t>
        </is>
      </c>
      <c r="AX527" s="2" t="inlineStr">
        <is>
          <t/>
        </is>
      </c>
      <c r="AY527" t="inlineStr">
        <is>
          <t/>
        </is>
      </c>
      <c r="AZ527" s="2" t="inlineStr">
        <is>
          <t>kibocsátásintenzitási mutató</t>
        </is>
      </c>
      <c r="BA527" s="2" t="inlineStr">
        <is>
          <t>3</t>
        </is>
      </c>
      <c r="BB527" s="2" t="inlineStr">
        <is>
          <t/>
        </is>
      </c>
      <c r="BC527" t="inlineStr">
        <is>
          <t/>
        </is>
      </c>
      <c r="BD527" s="2" t="inlineStr">
        <is>
          <t>indice di intensità delle emissioni di gas a effetto serra</t>
        </is>
      </c>
      <c r="BE527" s="2" t="inlineStr">
        <is>
          <t>3</t>
        </is>
      </c>
      <c r="BF527" s="2" t="inlineStr">
        <is>
          <t/>
        </is>
      </c>
      <c r="BG527" t="inlineStr">
        <is>
          <t>valore determinato secondo la formula per il calcolo del limite di intensità dei gas a effetto serra dell'energia usata a bordo da una nave</t>
        </is>
      </c>
      <c r="BH527" s="2" t="inlineStr">
        <is>
          <t>taršos ŠESD intensyvumo indeksas|
taršos šiltnamio efektą sukeliančiomis dujomis intensyvumo indeksas</t>
        </is>
      </c>
      <c r="BI527" s="2" t="inlineStr">
        <is>
          <t>3|
3</t>
        </is>
      </c>
      <c r="BJ527" s="2" t="inlineStr">
        <is>
          <t xml:space="preserve">|
</t>
        </is>
      </c>
      <c r="BK527" t="inlineStr">
        <is>
          <t/>
        </is>
      </c>
      <c r="BL527" s="2" t="inlineStr">
        <is>
          <t>SEG emisiju intensitātes indekss|
siltumnīcefekta gāzu emisiju intensitātes indekss</t>
        </is>
      </c>
      <c r="BM527" s="2" t="inlineStr">
        <is>
          <t>2|
2</t>
        </is>
      </c>
      <c r="BN527" s="2" t="inlineStr">
        <is>
          <t xml:space="preserve">|
</t>
        </is>
      </c>
      <c r="BO527" t="inlineStr">
        <is>
          <t/>
        </is>
      </c>
      <c r="BP527" s="2" t="inlineStr">
        <is>
          <t>indiċi tal-intensità tal-gassijiet serra</t>
        </is>
      </c>
      <c r="BQ527" s="2" t="inlineStr">
        <is>
          <t>3</t>
        </is>
      </c>
      <c r="BR527" s="2" t="inlineStr">
        <is>
          <t/>
        </is>
      </c>
      <c r="BS527" t="inlineStr">
        <is>
          <t>valur ikkalkulat bil-formula li tiddetermina l-intensità tal-gassijiet serra tal-enerġija li tintuża abbord li jista' jkun fil-limitu tal-intensità tal-gassijiet serra jew ogħla jew inqas minnu</t>
        </is>
      </c>
      <c r="BT527" s="2" t="inlineStr">
        <is>
          <t>broeikasgasintensiteitsindex</t>
        </is>
      </c>
      <c r="BU527" s="2" t="inlineStr">
        <is>
          <t>3</t>
        </is>
      </c>
      <c r="BV527" s="2" t="inlineStr">
        <is>
          <t/>
        </is>
      </c>
      <c r="BW527" t="inlineStr">
        <is>
          <t>waarde die wordt berekend met de formule voor de vaststelling van de broeikasgasintensiteit van de aan boord van een schip gebruikte energie en die boven, onder of op de grenswaarde voor de broeikasgasintensiteit kan liggen</t>
        </is>
      </c>
      <c r="BX527" s="2" t="inlineStr">
        <is>
          <t>wskaźnik intensywności emisji gazów cieplarnianych</t>
        </is>
      </c>
      <c r="BY527" s="2" t="inlineStr">
        <is>
          <t>3</t>
        </is>
      </c>
      <c r="BZ527" s="2" t="inlineStr">
        <is>
          <t/>
        </is>
      </c>
      <c r="CA527" t="inlineStr">
        <is>
          <t/>
        </is>
      </c>
      <c r="CB527" s="2" t="inlineStr">
        <is>
          <t>índice de intensidade de GEE|
índice de intensidade de gases com efeito de estufa</t>
        </is>
      </c>
      <c r="CC527" s="2" t="inlineStr">
        <is>
          <t>3|
3</t>
        </is>
      </c>
      <c r="CD527" s="2" t="inlineStr">
        <is>
          <t xml:space="preserve">|
</t>
        </is>
      </c>
      <c r="CE527" t="inlineStr">
        <is>
          <t>Valor calculado com a fórmula que determina a intensidade de gases com efeito de estufa (GEE) da energia utilizada a bordo que pode ser superior, inferior ou igual ao limite de intensidade de emissão de gases com efeito de estufa.</t>
        </is>
      </c>
      <c r="CF527" s="2" t="inlineStr">
        <is>
          <t>indice al intensității emisiilor de GES</t>
        </is>
      </c>
      <c r="CG527" s="2" t="inlineStr">
        <is>
          <t>3</t>
        </is>
      </c>
      <c r="CH527" s="2" t="inlineStr">
        <is>
          <t>proposed</t>
        </is>
      </c>
      <c r="CI527" t="inlineStr">
        <is>
          <t/>
        </is>
      </c>
      <c r="CJ527" s="2" t="inlineStr">
        <is>
          <t>index intenzity skleníkových plynov</t>
        </is>
      </c>
      <c r="CK527" s="2" t="inlineStr">
        <is>
          <t>3</t>
        </is>
      </c>
      <c r="CL527" s="2" t="inlineStr">
        <is>
          <t/>
        </is>
      </c>
      <c r="CM527" t="inlineStr">
        <is>
          <t>hodnota vypočítaná pomocou vzorca na stanovenie intenzity emisií skleníkových plynov z energie použitej na palube lode, ktorá môže byť nad &lt;a href="https://iate.europa.eu/entry/result/3608545/sk" target="_blank"&gt;limitom intenzity skleníkových plynov&lt;/a&gt;, pod ním alebo na jeho úrovni</t>
        </is>
      </c>
      <c r="CN527" s="2" t="inlineStr">
        <is>
          <t>indeks intenzivnosti toplogrednih plinov|
indeks intenzivnosti TGP</t>
        </is>
      </c>
      <c r="CO527" s="2" t="inlineStr">
        <is>
          <t>3|
3</t>
        </is>
      </c>
      <c r="CP527" s="2" t="inlineStr">
        <is>
          <t xml:space="preserve">|
</t>
        </is>
      </c>
      <c r="CQ527" t="inlineStr">
        <is>
          <t/>
        </is>
      </c>
      <c r="CR527" s="2" t="inlineStr">
        <is>
          <t>index för växthusgasintensitet</t>
        </is>
      </c>
      <c r="CS527" s="2" t="inlineStr">
        <is>
          <t>3</t>
        </is>
      </c>
      <c r="CT527" s="2" t="inlineStr">
        <is>
          <t/>
        </is>
      </c>
      <c r="CU527" t="inlineStr">
        <is>
          <t/>
        </is>
      </c>
    </row>
    <row r="528">
      <c r="A528" s="1" t="str">
        <f>HYPERLINK("https://iate.europa.eu/entry/result/3619831/all", "3619831")</f>
        <v>3619831</v>
      </c>
      <c r="B528" t="inlineStr">
        <is>
          <t>TRANSPORT;ENVIRONMENT</t>
        </is>
      </c>
      <c r="C528" t="inlineStr">
        <is>
          <t>TRANSPORT|maritime and inland waterway transport|maritime transport;ENVIRONMENT|deterioration of the environment|nuisance|pollutant|atmospheric pollutant|greenhouse gas</t>
        </is>
      </c>
      <c r="D528" t="inlineStr">
        <is>
          <t/>
        </is>
      </c>
      <c r="E528" t="inlineStr">
        <is>
          <t/>
        </is>
      </c>
      <c r="F528" t="inlineStr">
        <is>
          <t/>
        </is>
      </c>
      <c r="G528" t="inlineStr">
        <is>
          <t/>
        </is>
      </c>
      <c r="H528" t="inlineStr">
        <is>
          <t/>
        </is>
      </c>
      <c r="I528" t="inlineStr">
        <is>
          <t/>
        </is>
      </c>
      <c r="J528" t="inlineStr">
        <is>
          <t/>
        </is>
      </c>
      <c r="K528" t="inlineStr">
        <is>
          <t/>
        </is>
      </c>
      <c r="L528" t="inlineStr">
        <is>
          <t/>
        </is>
      </c>
      <c r="M528" t="inlineStr">
        <is>
          <t/>
        </is>
      </c>
      <c r="N528" t="inlineStr">
        <is>
          <t/>
        </is>
      </c>
      <c r="O528" t="inlineStr">
        <is>
          <t/>
        </is>
      </c>
      <c r="P528" t="inlineStr">
        <is>
          <t/>
        </is>
      </c>
      <c r="Q528" t="inlineStr">
        <is>
          <t/>
        </is>
      </c>
      <c r="R528" t="inlineStr">
        <is>
          <t/>
        </is>
      </c>
      <c r="S528" t="inlineStr">
        <is>
          <t/>
        </is>
      </c>
      <c r="T528" t="inlineStr">
        <is>
          <t/>
        </is>
      </c>
      <c r="U528" t="inlineStr">
        <is>
          <t/>
        </is>
      </c>
      <c r="V528" t="inlineStr">
        <is>
          <t/>
        </is>
      </c>
      <c r="W528" t="inlineStr">
        <is>
          <t/>
        </is>
      </c>
      <c r="X528" s="2" t="inlineStr">
        <is>
          <t>WtT GHG emission factor for CO&lt;sub&gt;2&lt;/sub&gt;eq</t>
        </is>
      </c>
      <c r="Y528" s="2" t="inlineStr">
        <is>
          <t>3</t>
        </is>
      </c>
      <c r="Z528" s="2" t="inlineStr">
        <is>
          <t/>
        </is>
      </c>
      <c r="AA528" t="inlineStr">
        <is>
          <t/>
        </is>
      </c>
      <c r="AB528" s="2" t="inlineStr">
        <is>
          <t>factor de emisión WtT de GEI para el CO2eq</t>
        </is>
      </c>
      <c r="AC528" s="2" t="inlineStr">
        <is>
          <t>3</t>
        </is>
      </c>
      <c r="AD528" s="2" t="inlineStr">
        <is>
          <t/>
        </is>
      </c>
      <c r="AE528" t="inlineStr">
        <is>
          <t/>
        </is>
      </c>
      <c r="AF528" t="inlineStr">
        <is>
          <t/>
        </is>
      </c>
      <c r="AG528" t="inlineStr">
        <is>
          <t/>
        </is>
      </c>
      <c r="AH528" t="inlineStr">
        <is>
          <t/>
        </is>
      </c>
      <c r="AI528" t="inlineStr">
        <is>
          <t/>
        </is>
      </c>
      <c r="AJ528" t="inlineStr">
        <is>
          <t/>
        </is>
      </c>
      <c r="AK528" t="inlineStr">
        <is>
          <t/>
        </is>
      </c>
      <c r="AL528" t="inlineStr">
        <is>
          <t/>
        </is>
      </c>
      <c r="AM528" t="inlineStr">
        <is>
          <t/>
        </is>
      </c>
      <c r="AN528" t="inlineStr">
        <is>
          <t/>
        </is>
      </c>
      <c r="AO528" t="inlineStr">
        <is>
          <t/>
        </is>
      </c>
      <c r="AP528" t="inlineStr">
        <is>
          <t/>
        </is>
      </c>
      <c r="AQ528" t="inlineStr">
        <is>
          <t/>
        </is>
      </c>
      <c r="AR528" s="2" t="inlineStr">
        <is>
          <t>fachtóir astaíochta gás ceaptha teasa WtT le haghaidh CO&lt;sub&gt;2&lt;/sub&gt;eq</t>
        </is>
      </c>
      <c r="AS528" s="2" t="inlineStr">
        <is>
          <t>3</t>
        </is>
      </c>
      <c r="AT528" s="2" t="inlineStr">
        <is>
          <t/>
        </is>
      </c>
      <c r="AU528" t="inlineStr">
        <is>
          <t/>
        </is>
      </c>
      <c r="AV528" t="inlineStr">
        <is>
          <t/>
        </is>
      </c>
      <c r="AW528" t="inlineStr">
        <is>
          <t/>
        </is>
      </c>
      <c r="AX528" t="inlineStr">
        <is>
          <t/>
        </is>
      </c>
      <c r="AY528" t="inlineStr">
        <is>
          <t/>
        </is>
      </c>
      <c r="AZ528" t="inlineStr">
        <is>
          <t/>
        </is>
      </c>
      <c r="BA528" t="inlineStr">
        <is>
          <t/>
        </is>
      </c>
      <c r="BB528" t="inlineStr">
        <is>
          <t/>
        </is>
      </c>
      <c r="BC528" t="inlineStr">
        <is>
          <t/>
        </is>
      </c>
      <c r="BD528" t="inlineStr">
        <is>
          <t/>
        </is>
      </c>
      <c r="BE528" t="inlineStr">
        <is>
          <t/>
        </is>
      </c>
      <c r="BF528" t="inlineStr">
        <is>
          <t/>
        </is>
      </c>
      <c r="BG528" t="inlineStr">
        <is>
          <t/>
        </is>
      </c>
      <c r="BH528" s="2" t="inlineStr">
        <is>
          <t>nuo žaliavos iki bako išmetamų ŠESD faktorius pagal CO&lt;sub&gt;2&lt;/sub&gt; ekvivalentą</t>
        </is>
      </c>
      <c r="BI528" s="2" t="inlineStr">
        <is>
          <t>3</t>
        </is>
      </c>
      <c r="BJ528" s="2" t="inlineStr">
        <is>
          <t/>
        </is>
      </c>
      <c r="BK528" t="inlineStr">
        <is>
          <t/>
        </is>
      </c>
      <c r="BL528" t="inlineStr">
        <is>
          <t/>
        </is>
      </c>
      <c r="BM528" t="inlineStr">
        <is>
          <t/>
        </is>
      </c>
      <c r="BN528" t="inlineStr">
        <is>
          <t/>
        </is>
      </c>
      <c r="BO528" t="inlineStr">
        <is>
          <t/>
        </is>
      </c>
      <c r="BP528" s="2" t="inlineStr">
        <is>
          <t>fattur ta' emissjoni tal-gassijiet serra WtT għas-CO2eq</t>
        </is>
      </c>
      <c r="BQ528" s="2" t="inlineStr">
        <is>
          <t>3</t>
        </is>
      </c>
      <c r="BR528" s="2" t="inlineStr">
        <is>
          <t/>
        </is>
      </c>
      <c r="BS528" t="inlineStr">
        <is>
          <t/>
        </is>
      </c>
      <c r="BT528" t="inlineStr">
        <is>
          <t/>
        </is>
      </c>
      <c r="BU528" t="inlineStr">
        <is>
          <t/>
        </is>
      </c>
      <c r="BV528" t="inlineStr">
        <is>
          <t/>
        </is>
      </c>
      <c r="BW528" t="inlineStr">
        <is>
          <t/>
        </is>
      </c>
      <c r="BX528" s="2" t="inlineStr">
        <is>
          <t>współczynnik emisji gazów cieplarnianych WtT dla ekwiwalentu CO&lt;sub&gt;2&lt;/sub&gt;</t>
        </is>
      </c>
      <c r="BY528" s="2" t="inlineStr">
        <is>
          <t>3</t>
        </is>
      </c>
      <c r="BZ528" s="2" t="inlineStr">
        <is>
          <t/>
        </is>
      </c>
      <c r="CA528" t="inlineStr">
        <is>
          <t/>
        </is>
      </c>
      <c r="CB528" t="inlineStr">
        <is>
          <t/>
        </is>
      </c>
      <c r="CC528" t="inlineStr">
        <is>
          <t/>
        </is>
      </c>
      <c r="CD528" t="inlineStr">
        <is>
          <t/>
        </is>
      </c>
      <c r="CE528" t="inlineStr">
        <is>
          <t/>
        </is>
      </c>
      <c r="CF528" t="inlineStr">
        <is>
          <t/>
        </is>
      </c>
      <c r="CG528" t="inlineStr">
        <is>
          <t/>
        </is>
      </c>
      <c r="CH528" t="inlineStr">
        <is>
          <t/>
        </is>
      </c>
      <c r="CI528" t="inlineStr">
        <is>
          <t/>
        </is>
      </c>
      <c r="CJ528" t="inlineStr">
        <is>
          <t/>
        </is>
      </c>
      <c r="CK528" t="inlineStr">
        <is>
          <t/>
        </is>
      </c>
      <c r="CL528" t="inlineStr">
        <is>
          <t/>
        </is>
      </c>
      <c r="CM528" t="inlineStr">
        <is>
          <t/>
        </is>
      </c>
      <c r="CN528" s="2" t="inlineStr">
        <is>
          <t>emisijski faktor TGP za ekvivalent CO&lt;sub&gt;2&lt;/sub&gt;</t>
        </is>
      </c>
      <c r="CO528" s="2" t="inlineStr">
        <is>
          <t>3</t>
        </is>
      </c>
      <c r="CP528" s="2" t="inlineStr">
        <is>
          <t/>
        </is>
      </c>
      <c r="CQ528" t="inlineStr">
        <is>
          <t/>
        </is>
      </c>
      <c r="CR528" t="inlineStr">
        <is>
          <t/>
        </is>
      </c>
      <c r="CS528" t="inlineStr">
        <is>
          <t/>
        </is>
      </c>
      <c r="CT528" t="inlineStr">
        <is>
          <t/>
        </is>
      </c>
      <c r="CU528" t="inlineStr">
        <is>
          <t/>
        </is>
      </c>
    </row>
    <row r="529">
      <c r="A529" s="1" t="str">
        <f>HYPERLINK("https://iate.europa.eu/entry/result/3599819/all", "3599819")</f>
        <v>3599819</v>
      </c>
      <c r="B529" t="inlineStr">
        <is>
          <t>ENVIRONMENT</t>
        </is>
      </c>
      <c r="C529" t="inlineStr">
        <is>
          <t>ENVIRONMENT|environmental policy|climate change policy|reduction of gas emissions;ENVIRONMENT|deterioration of the environment|nuisance|pollutant|atmospheric pollutant|greenhouse gas</t>
        </is>
      </c>
      <c r="D529" t="inlineStr">
        <is>
          <t/>
        </is>
      </c>
      <c r="E529" t="inlineStr">
        <is>
          <t/>
        </is>
      </c>
      <c r="F529" t="inlineStr">
        <is>
          <t/>
        </is>
      </c>
      <c r="G529" t="inlineStr">
        <is>
          <t/>
        </is>
      </c>
      <c r="H529" t="inlineStr">
        <is>
          <t/>
        </is>
      </c>
      <c r="I529" t="inlineStr">
        <is>
          <t/>
        </is>
      </c>
      <c r="J529" t="inlineStr">
        <is>
          <t/>
        </is>
      </c>
      <c r="K529" t="inlineStr">
        <is>
          <t/>
        </is>
      </c>
      <c r="L529" t="inlineStr">
        <is>
          <t/>
        </is>
      </c>
      <c r="M529" t="inlineStr">
        <is>
          <t/>
        </is>
      </c>
      <c r="N529" t="inlineStr">
        <is>
          <t/>
        </is>
      </c>
      <c r="O529" t="inlineStr">
        <is>
          <t/>
        </is>
      </c>
      <c r="P529" t="inlineStr">
        <is>
          <t/>
        </is>
      </c>
      <c r="Q529" t="inlineStr">
        <is>
          <t/>
        </is>
      </c>
      <c r="R529" t="inlineStr">
        <is>
          <t/>
        </is>
      </c>
      <c r="S529" t="inlineStr">
        <is>
          <t/>
        </is>
      </c>
      <c r="T529" t="inlineStr">
        <is>
          <t/>
        </is>
      </c>
      <c r="U529" t="inlineStr">
        <is>
          <t/>
        </is>
      </c>
      <c r="V529" t="inlineStr">
        <is>
          <t/>
        </is>
      </c>
      <c r="W529" t="inlineStr">
        <is>
          <t/>
        </is>
      </c>
      <c r="X529" s="2" t="inlineStr">
        <is>
          <t>banking of compliance surplus</t>
        </is>
      </c>
      <c r="Y529" s="2" t="inlineStr">
        <is>
          <t>3</t>
        </is>
      </c>
      <c r="Z529" s="2" t="inlineStr">
        <is>
          <t/>
        </is>
      </c>
      <c r="AA529" t="inlineStr">
        <is>
          <t/>
        </is>
      </c>
      <c r="AB529" s="2" t="inlineStr">
        <is>
          <t>acumulación del balance de la conformidad excedentario</t>
        </is>
      </c>
      <c r="AC529" s="2" t="inlineStr">
        <is>
          <t>3</t>
        </is>
      </c>
      <c r="AD529" s="2" t="inlineStr">
        <is>
          <t/>
        </is>
      </c>
      <c r="AE529" t="inlineStr">
        <is>
          <t/>
        </is>
      </c>
      <c r="AF529" t="inlineStr">
        <is>
          <t/>
        </is>
      </c>
      <c r="AG529" t="inlineStr">
        <is>
          <t/>
        </is>
      </c>
      <c r="AH529" t="inlineStr">
        <is>
          <t/>
        </is>
      </c>
      <c r="AI529" t="inlineStr">
        <is>
          <t/>
        </is>
      </c>
      <c r="AJ529" t="inlineStr">
        <is>
          <t/>
        </is>
      </c>
      <c r="AK529" t="inlineStr">
        <is>
          <t/>
        </is>
      </c>
      <c r="AL529" t="inlineStr">
        <is>
          <t/>
        </is>
      </c>
      <c r="AM529" t="inlineStr">
        <is>
          <t/>
        </is>
      </c>
      <c r="AN529" t="inlineStr">
        <is>
          <t/>
        </is>
      </c>
      <c r="AO529" t="inlineStr">
        <is>
          <t/>
        </is>
      </c>
      <c r="AP529" t="inlineStr">
        <is>
          <t/>
        </is>
      </c>
      <c r="AQ529" t="inlineStr">
        <is>
          <t/>
        </is>
      </c>
      <c r="AR529" s="2" t="inlineStr">
        <is>
          <t>bancáil an bharrachais comhlíontachta</t>
        </is>
      </c>
      <c r="AS529" s="2" t="inlineStr">
        <is>
          <t>3</t>
        </is>
      </c>
      <c r="AT529" s="2" t="inlineStr">
        <is>
          <t/>
        </is>
      </c>
      <c r="AU529" t="inlineStr">
        <is>
          <t/>
        </is>
      </c>
      <c r="AV529" t="inlineStr">
        <is>
          <t/>
        </is>
      </c>
      <c r="AW529" t="inlineStr">
        <is>
          <t/>
        </is>
      </c>
      <c r="AX529" t="inlineStr">
        <is>
          <t/>
        </is>
      </c>
      <c r="AY529" t="inlineStr">
        <is>
          <t/>
        </is>
      </c>
      <c r="AZ529" t="inlineStr">
        <is>
          <t/>
        </is>
      </c>
      <c r="BA529" t="inlineStr">
        <is>
          <t/>
        </is>
      </c>
      <c r="BB529" t="inlineStr">
        <is>
          <t/>
        </is>
      </c>
      <c r="BC529" t="inlineStr">
        <is>
          <t/>
        </is>
      </c>
      <c r="BD529" t="inlineStr">
        <is>
          <t/>
        </is>
      </c>
      <c r="BE529" t="inlineStr">
        <is>
          <t/>
        </is>
      </c>
      <c r="BF529" t="inlineStr">
        <is>
          <t/>
        </is>
      </c>
      <c r="BG529" t="inlineStr">
        <is>
          <t/>
        </is>
      </c>
      <c r="BH529" s="2" t="inlineStr">
        <is>
          <t>atitikties balanso perviršio perkėlimas|
atitikties balanso perviršio perkėlimas į kitą ataskaitinį laikotarpį</t>
        </is>
      </c>
      <c r="BI529" s="2" t="inlineStr">
        <is>
          <t>2|
2</t>
        </is>
      </c>
      <c r="BJ529" s="2" t="inlineStr">
        <is>
          <t xml:space="preserve">|
</t>
        </is>
      </c>
      <c r="BK529" t="inlineStr">
        <is>
          <t/>
        </is>
      </c>
      <c r="BL529" t="inlineStr">
        <is>
          <t/>
        </is>
      </c>
      <c r="BM529" t="inlineStr">
        <is>
          <t/>
        </is>
      </c>
      <c r="BN529" t="inlineStr">
        <is>
          <t/>
        </is>
      </c>
      <c r="BO529" t="inlineStr">
        <is>
          <t/>
        </is>
      </c>
      <c r="BP529" s="2" t="inlineStr">
        <is>
          <t>(i)bbankjar tas-surplus ta' konformità</t>
        </is>
      </c>
      <c r="BQ529" s="2" t="inlineStr">
        <is>
          <t>3</t>
        </is>
      </c>
      <c r="BR529" s="2" t="inlineStr">
        <is>
          <t/>
        </is>
      </c>
      <c r="BS529" t="inlineStr">
        <is>
          <t/>
        </is>
      </c>
      <c r="BT529" t="inlineStr">
        <is>
          <t/>
        </is>
      </c>
      <c r="BU529" t="inlineStr">
        <is>
          <t/>
        </is>
      </c>
      <c r="BV529" t="inlineStr">
        <is>
          <t/>
        </is>
      </c>
      <c r="BW529" t="inlineStr">
        <is>
          <t/>
        </is>
      </c>
      <c r="BX529" s="2" t="inlineStr">
        <is>
          <t>bankowanie nadwyżki zgodności</t>
        </is>
      </c>
      <c r="BY529" s="2" t="inlineStr">
        <is>
          <t>3</t>
        </is>
      </c>
      <c r="BZ529" s="2" t="inlineStr">
        <is>
          <t/>
        </is>
      </c>
      <c r="CA529" t="inlineStr">
        <is>
          <t/>
        </is>
      </c>
      <c r="CB529" s="2" t="inlineStr">
        <is>
          <t>acumulação de crédito de conformidade</t>
        </is>
      </c>
      <c r="CC529" s="2" t="inlineStr">
        <is>
          <t>3</t>
        </is>
      </c>
      <c r="CD529" s="2" t="inlineStr">
        <is>
          <t/>
        </is>
      </c>
      <c r="CE529" t="inlineStr">
        <is>
          <t/>
        </is>
      </c>
      <c r="CF529" t="inlineStr">
        <is>
          <t/>
        </is>
      </c>
      <c r="CG529" t="inlineStr">
        <is>
          <t/>
        </is>
      </c>
      <c r="CH529" t="inlineStr">
        <is>
          <t/>
        </is>
      </c>
      <c r="CI529" t="inlineStr">
        <is>
          <t/>
        </is>
      </c>
      <c r="CJ529" t="inlineStr">
        <is>
          <t/>
        </is>
      </c>
      <c r="CK529" t="inlineStr">
        <is>
          <t/>
        </is>
      </c>
      <c r="CL529" t="inlineStr">
        <is>
          <t/>
        </is>
      </c>
      <c r="CM529" t="inlineStr">
        <is>
          <t/>
        </is>
      </c>
      <c r="CN529" s="2" t="inlineStr">
        <is>
          <t>shranitev presežka skladnosti</t>
        </is>
      </c>
      <c r="CO529" s="2" t="inlineStr">
        <is>
          <t>3</t>
        </is>
      </c>
      <c r="CP529" s="2" t="inlineStr">
        <is>
          <t/>
        </is>
      </c>
      <c r="CQ529" t="inlineStr">
        <is>
          <t>shranitev &lt;a href="https://iate.europa.eu/entry/result/3599806/sl" target="_blank"&gt;presežka skladnosti&lt;/a&gt; ladje iz preteklega poročevalnega obdobja za naslednje poročevalno obdobje</t>
        </is>
      </c>
      <c r="CR529" t="inlineStr">
        <is>
          <t/>
        </is>
      </c>
      <c r="CS529" t="inlineStr">
        <is>
          <t/>
        </is>
      </c>
      <c r="CT529" t="inlineStr">
        <is>
          <t/>
        </is>
      </c>
      <c r="CU529" t="inlineStr">
        <is>
          <t/>
        </is>
      </c>
    </row>
    <row r="530">
      <c r="A530" s="1" t="str">
        <f>HYPERLINK("https://iate.europa.eu/entry/result/3619391/all", "3619391")</f>
        <v>3619391</v>
      </c>
      <c r="B530" t="inlineStr">
        <is>
          <t>ENVIRONMENT</t>
        </is>
      </c>
      <c r="C530" t="inlineStr">
        <is>
          <t>ENVIRONMENT|environmental policy|climate change policy|adaptation to climate change;ENVIRONMENT|environmental policy|climate change policy|reduction of gas emissions</t>
        </is>
      </c>
      <c r="D530" t="inlineStr">
        <is>
          <t/>
        </is>
      </c>
      <c r="E530" t="inlineStr">
        <is>
          <t/>
        </is>
      </c>
      <c r="F530" t="inlineStr">
        <is>
          <t/>
        </is>
      </c>
      <c r="G530" t="inlineStr">
        <is>
          <t/>
        </is>
      </c>
      <c r="H530" t="inlineStr">
        <is>
          <t/>
        </is>
      </c>
      <c r="I530" t="inlineStr">
        <is>
          <t/>
        </is>
      </c>
      <c r="J530" t="inlineStr">
        <is>
          <t/>
        </is>
      </c>
      <c r="K530" t="inlineStr">
        <is>
          <t/>
        </is>
      </c>
      <c r="L530" t="inlineStr">
        <is>
          <t/>
        </is>
      </c>
      <c r="M530" t="inlineStr">
        <is>
          <t/>
        </is>
      </c>
      <c r="N530" t="inlineStr">
        <is>
          <t/>
        </is>
      </c>
      <c r="O530" t="inlineStr">
        <is>
          <t/>
        </is>
      </c>
      <c r="P530" t="inlineStr">
        <is>
          <t/>
        </is>
      </c>
      <c r="Q530" t="inlineStr">
        <is>
          <t/>
        </is>
      </c>
      <c r="R530" t="inlineStr">
        <is>
          <t/>
        </is>
      </c>
      <c r="S530" t="inlineStr">
        <is>
          <t/>
        </is>
      </c>
      <c r="T530" t="inlineStr">
        <is>
          <t/>
        </is>
      </c>
      <c r="U530" t="inlineStr">
        <is>
          <t/>
        </is>
      </c>
      <c r="V530" t="inlineStr">
        <is>
          <t/>
        </is>
      </c>
      <c r="W530" t="inlineStr">
        <is>
          <t/>
        </is>
      </c>
      <c r="X530" s="2" t="inlineStr">
        <is>
          <t>1.5°C Technical|
1.5TECH scenario</t>
        </is>
      </c>
      <c r="Y530" s="2" t="inlineStr">
        <is>
          <t>3|
3</t>
        </is>
      </c>
      <c r="Z530" s="2" t="inlineStr">
        <is>
          <t xml:space="preserve">|
</t>
        </is>
      </c>
      <c r="AA530" t="inlineStr">
        <is>
          <t>scenario which aims at carbon neutrality by 2050, which would be the only coherent target with less than 1.5°C global warming, and which combines all previous technologies and relies heavily on the deployment of biomass and of carbon capture and storage technology</t>
        </is>
      </c>
      <c r="AB530" t="inlineStr">
        <is>
          <t/>
        </is>
      </c>
      <c r="AC530" t="inlineStr">
        <is>
          <t/>
        </is>
      </c>
      <c r="AD530" t="inlineStr">
        <is>
          <t/>
        </is>
      </c>
      <c r="AE530" t="inlineStr">
        <is>
          <t/>
        </is>
      </c>
      <c r="AF530" t="inlineStr">
        <is>
          <t/>
        </is>
      </c>
      <c r="AG530" t="inlineStr">
        <is>
          <t/>
        </is>
      </c>
      <c r="AH530" t="inlineStr">
        <is>
          <t/>
        </is>
      </c>
      <c r="AI530" t="inlineStr">
        <is>
          <t/>
        </is>
      </c>
      <c r="AJ530" s="2" t="inlineStr">
        <is>
          <t>1,5 TECH ‑skenaario</t>
        </is>
      </c>
      <c r="AK530" s="2" t="inlineStr">
        <is>
          <t>3</t>
        </is>
      </c>
      <c r="AL530" s="2" t="inlineStr">
        <is>
          <t/>
        </is>
      </c>
      <c r="AM530" t="inlineStr">
        <is>
          <t>skenaario, jossa pyritään saavuttamaan &lt;a href="https://iate.europa.eu/entry/result/2250297/fi" target="_blank"&gt;hiilineutraali&lt;/a&gt;talous vuoteen 2050 mennessä
teknologisten ratkaisujen avulla 1,5 celsiusasteen tavoitteen saavuttamiseksi</t>
        </is>
      </c>
      <c r="AN530" t="inlineStr">
        <is>
          <t/>
        </is>
      </c>
      <c r="AO530" t="inlineStr">
        <is>
          <t/>
        </is>
      </c>
      <c r="AP530" t="inlineStr">
        <is>
          <t/>
        </is>
      </c>
      <c r="AQ530" t="inlineStr">
        <is>
          <t/>
        </is>
      </c>
      <c r="AR530" s="2" t="inlineStr">
        <is>
          <t>cás 1.5TECH</t>
        </is>
      </c>
      <c r="AS530" s="2" t="inlineStr">
        <is>
          <t>3</t>
        </is>
      </c>
      <c r="AT530" s="2" t="inlineStr">
        <is>
          <t/>
        </is>
      </c>
      <c r="AU530" t="inlineStr">
        <is>
          <t/>
        </is>
      </c>
      <c r="AV530" t="inlineStr">
        <is>
          <t/>
        </is>
      </c>
      <c r="AW530" t="inlineStr">
        <is>
          <t/>
        </is>
      </c>
      <c r="AX530" t="inlineStr">
        <is>
          <t/>
        </is>
      </c>
      <c r="AY530" t="inlineStr">
        <is>
          <t/>
        </is>
      </c>
      <c r="AZ530" t="inlineStr">
        <is>
          <t/>
        </is>
      </c>
      <c r="BA530" t="inlineStr">
        <is>
          <t/>
        </is>
      </c>
      <c r="BB530" t="inlineStr">
        <is>
          <t/>
        </is>
      </c>
      <c r="BC530" t="inlineStr">
        <is>
          <t/>
        </is>
      </c>
      <c r="BD530" t="inlineStr">
        <is>
          <t/>
        </is>
      </c>
      <c r="BE530" t="inlineStr">
        <is>
          <t/>
        </is>
      </c>
      <c r="BF530" t="inlineStr">
        <is>
          <t/>
        </is>
      </c>
      <c r="BG530" t="inlineStr">
        <is>
          <t/>
        </is>
      </c>
      <c r="BH530" t="inlineStr">
        <is>
          <t/>
        </is>
      </c>
      <c r="BI530" t="inlineStr">
        <is>
          <t/>
        </is>
      </c>
      <c r="BJ530" t="inlineStr">
        <is>
          <t/>
        </is>
      </c>
      <c r="BK530" t="inlineStr">
        <is>
          <t/>
        </is>
      </c>
      <c r="BL530" t="inlineStr">
        <is>
          <t/>
        </is>
      </c>
      <c r="BM530" t="inlineStr">
        <is>
          <t/>
        </is>
      </c>
      <c r="BN530" t="inlineStr">
        <is>
          <t/>
        </is>
      </c>
      <c r="BO530" t="inlineStr">
        <is>
          <t/>
        </is>
      </c>
      <c r="BP530" t="inlineStr">
        <is>
          <t/>
        </is>
      </c>
      <c r="BQ530" t="inlineStr">
        <is>
          <t/>
        </is>
      </c>
      <c r="BR530" t="inlineStr">
        <is>
          <t/>
        </is>
      </c>
      <c r="BS530" t="inlineStr">
        <is>
          <t/>
        </is>
      </c>
      <c r="BT530" t="inlineStr">
        <is>
          <t/>
        </is>
      </c>
      <c r="BU530" t="inlineStr">
        <is>
          <t/>
        </is>
      </c>
      <c r="BV530" t="inlineStr">
        <is>
          <t/>
        </is>
      </c>
      <c r="BW530" t="inlineStr">
        <is>
          <t/>
        </is>
      </c>
      <c r="BX530" s="2" t="inlineStr">
        <is>
          <t>scenariusz 1.5 TECH</t>
        </is>
      </c>
      <c r="BY530" s="2" t="inlineStr">
        <is>
          <t>3</t>
        </is>
      </c>
      <c r="BZ530" s="2" t="inlineStr">
        <is>
          <t/>
        </is>
      </c>
      <c r="CA530" t="inlineStr">
        <is>
          <t>scenariusz osiągnięcia neutralności emisyjnej do 2050 r. - jako jedynego celu umożliwiającego utrzymanie globalnego ocieplenia poniżej 1,5°C - zakładający połączenie wszystkich dotychczasowych technologii i w dużej mierze oparty na stosowaniu biomasy oraz technologii &lt;a href="https://iate.europa.eu/entry/result/2230131/pl" target="_blank"&gt;&lt;i&gt;wychwytywania i składowania dwutlenku węgla&lt;/i&gt;&lt;/a&gt;</t>
        </is>
      </c>
      <c r="CB530" s="2" t="inlineStr">
        <is>
          <t>cenário 1.5TECH</t>
        </is>
      </c>
      <c r="CC530" s="2" t="inlineStr">
        <is>
          <t>3</t>
        </is>
      </c>
      <c r="CD530" s="2" t="inlineStr">
        <is>
          <t/>
        </is>
      </c>
      <c r="CE530" t="inlineStr">
        <is>
          <t>&lt;div&gt;Cenário cujo objetivo é tentar alcançar a neutralidade carbónica até 2050 por meio de opções tecnológicas para manter o aquecimento global inferior a 1,5 °C, que combina todas as tecnologias anteriores e que depende em grande medida na utilização de biomassa e de tecnologias de captura e armazenamento de carbono.&lt;/div&gt;</t>
        </is>
      </c>
      <c r="CF530" t="inlineStr">
        <is>
          <t/>
        </is>
      </c>
      <c r="CG530" t="inlineStr">
        <is>
          <t/>
        </is>
      </c>
      <c r="CH530" t="inlineStr">
        <is>
          <t/>
        </is>
      </c>
      <c r="CI530" t="inlineStr">
        <is>
          <t/>
        </is>
      </c>
      <c r="CJ530" t="inlineStr">
        <is>
          <t/>
        </is>
      </c>
      <c r="CK530" t="inlineStr">
        <is>
          <t/>
        </is>
      </c>
      <c r="CL530" t="inlineStr">
        <is>
          <t/>
        </is>
      </c>
      <c r="CM530" t="inlineStr">
        <is>
          <t/>
        </is>
      </c>
      <c r="CN530" s="2" t="inlineStr">
        <is>
          <t>tehnično 1,5°C|
scenarij TEHN 1,5</t>
        </is>
      </c>
      <c r="CO530" s="2" t="inlineStr">
        <is>
          <t>3|
3</t>
        </is>
      </c>
      <c r="CP530" s="2" t="inlineStr">
        <is>
          <t xml:space="preserve">|
</t>
        </is>
      </c>
      <c r="CQ530" t="inlineStr">
        <is>
          <t/>
        </is>
      </c>
      <c r="CR530" t="inlineStr">
        <is>
          <t/>
        </is>
      </c>
      <c r="CS530" t="inlineStr">
        <is>
          <t/>
        </is>
      </c>
      <c r="CT530" t="inlineStr">
        <is>
          <t/>
        </is>
      </c>
      <c r="CU530" t="inlineStr">
        <is>
          <t/>
        </is>
      </c>
    </row>
    <row r="531">
      <c r="A531" s="1" t="str">
        <f>HYPERLINK("https://iate.europa.eu/entry/result/3619508/all", "3619508")</f>
        <v>3619508</v>
      </c>
      <c r="B531" t="inlineStr">
        <is>
          <t>ENVIRONMENT</t>
        </is>
      </c>
      <c r="C531" t="inlineStr">
        <is>
          <t>ENVIRONMENT|environmental policy|climate change policy|emission trading|EU Emissions Trading Scheme</t>
        </is>
      </c>
      <c r="D531" t="inlineStr">
        <is>
          <t/>
        </is>
      </c>
      <c r="E531" t="inlineStr">
        <is>
          <t/>
        </is>
      </c>
      <c r="F531" t="inlineStr">
        <is>
          <t/>
        </is>
      </c>
      <c r="G531" t="inlineStr">
        <is>
          <t/>
        </is>
      </c>
      <c r="H531" t="inlineStr">
        <is>
          <t/>
        </is>
      </c>
      <c r="I531" t="inlineStr">
        <is>
          <t/>
        </is>
      </c>
      <c r="J531" t="inlineStr">
        <is>
          <t/>
        </is>
      </c>
      <c r="K531" t="inlineStr">
        <is>
          <t/>
        </is>
      </c>
      <c r="L531" t="inlineStr">
        <is>
          <t/>
        </is>
      </c>
      <c r="M531" t="inlineStr">
        <is>
          <t/>
        </is>
      </c>
      <c r="N531" t="inlineStr">
        <is>
          <t/>
        </is>
      </c>
      <c r="O531" t="inlineStr">
        <is>
          <t/>
        </is>
      </c>
      <c r="P531" t="inlineStr">
        <is>
          <t/>
        </is>
      </c>
      <c r="Q531" t="inlineStr">
        <is>
          <t/>
        </is>
      </c>
      <c r="R531" t="inlineStr">
        <is>
          <t/>
        </is>
      </c>
      <c r="S531" t="inlineStr">
        <is>
          <t/>
        </is>
      </c>
      <c r="T531" t="inlineStr">
        <is>
          <t/>
        </is>
      </c>
      <c r="U531" t="inlineStr">
        <is>
          <t/>
        </is>
      </c>
      <c r="V531" t="inlineStr">
        <is>
          <t/>
        </is>
      </c>
      <c r="W531" t="inlineStr">
        <is>
          <t/>
        </is>
      </c>
      <c r="X531" s="2" t="inlineStr">
        <is>
          <t>EU ETS verifier</t>
        </is>
      </c>
      <c r="Y531" s="2" t="inlineStr">
        <is>
          <t>3</t>
        </is>
      </c>
      <c r="Z531" s="2" t="inlineStr">
        <is>
          <t/>
        </is>
      </c>
      <c r="AA531" t="inlineStr">
        <is>
          <t/>
        </is>
      </c>
      <c r="AB531" t="inlineStr">
        <is>
          <t/>
        </is>
      </c>
      <c r="AC531" t="inlineStr">
        <is>
          <t/>
        </is>
      </c>
      <c r="AD531" t="inlineStr">
        <is>
          <t/>
        </is>
      </c>
      <c r="AE531" t="inlineStr">
        <is>
          <t/>
        </is>
      </c>
      <c r="AF531" t="inlineStr">
        <is>
          <t/>
        </is>
      </c>
      <c r="AG531" t="inlineStr">
        <is>
          <t/>
        </is>
      </c>
      <c r="AH531" t="inlineStr">
        <is>
          <t/>
        </is>
      </c>
      <c r="AI531" t="inlineStr">
        <is>
          <t/>
        </is>
      </c>
      <c r="AJ531" s="2" t="inlineStr">
        <is>
          <t>EU ETS -todentaja</t>
        </is>
      </c>
      <c r="AK531" s="2" t="inlineStr">
        <is>
          <t>3</t>
        </is>
      </c>
      <c r="AL531" s="2" t="inlineStr">
        <is>
          <t/>
        </is>
      </c>
      <c r="AM531" t="inlineStr">
        <is>
          <t/>
        </is>
      </c>
      <c r="AN531" t="inlineStr">
        <is>
          <t/>
        </is>
      </c>
      <c r="AO531" t="inlineStr">
        <is>
          <t/>
        </is>
      </c>
      <c r="AP531" t="inlineStr">
        <is>
          <t/>
        </is>
      </c>
      <c r="AQ531" t="inlineStr">
        <is>
          <t/>
        </is>
      </c>
      <c r="AR531" s="2" t="inlineStr">
        <is>
          <t>fíoraitheoir de chuid córas trádála astaíochtaí an Aontais</t>
        </is>
      </c>
      <c r="AS531" s="2" t="inlineStr">
        <is>
          <t>3</t>
        </is>
      </c>
      <c r="AT531" s="2" t="inlineStr">
        <is>
          <t/>
        </is>
      </c>
      <c r="AU531" t="inlineStr">
        <is>
          <t/>
        </is>
      </c>
      <c r="AV531" t="inlineStr">
        <is>
          <t/>
        </is>
      </c>
      <c r="AW531" t="inlineStr">
        <is>
          <t/>
        </is>
      </c>
      <c r="AX531" t="inlineStr">
        <is>
          <t/>
        </is>
      </c>
      <c r="AY531" t="inlineStr">
        <is>
          <t/>
        </is>
      </c>
      <c r="AZ531" t="inlineStr">
        <is>
          <t/>
        </is>
      </c>
      <c r="BA531" t="inlineStr">
        <is>
          <t/>
        </is>
      </c>
      <c r="BB531" t="inlineStr">
        <is>
          <t/>
        </is>
      </c>
      <c r="BC531" t="inlineStr">
        <is>
          <t/>
        </is>
      </c>
      <c r="BD531" t="inlineStr">
        <is>
          <t/>
        </is>
      </c>
      <c r="BE531" t="inlineStr">
        <is>
          <t/>
        </is>
      </c>
      <c r="BF531" t="inlineStr">
        <is>
          <t/>
        </is>
      </c>
      <c r="BG531" t="inlineStr">
        <is>
          <t/>
        </is>
      </c>
      <c r="BH531" s="2" t="inlineStr">
        <is>
          <t>ES ATLPS tikrintojas</t>
        </is>
      </c>
      <c r="BI531" s="2" t="inlineStr">
        <is>
          <t>3</t>
        </is>
      </c>
      <c r="BJ531" s="2" t="inlineStr">
        <is>
          <t/>
        </is>
      </c>
      <c r="BK531" t="inlineStr">
        <is>
          <t>juridinis asmuo arba kitas teisės subjektas, atliekantis veiklos vykdytojo deklaruoto išmetamųjų teršalų kiekio patikrą</t>
        </is>
      </c>
      <c r="BL531" t="inlineStr">
        <is>
          <t/>
        </is>
      </c>
      <c r="BM531" t="inlineStr">
        <is>
          <t/>
        </is>
      </c>
      <c r="BN531" t="inlineStr">
        <is>
          <t/>
        </is>
      </c>
      <c r="BO531" t="inlineStr">
        <is>
          <t/>
        </is>
      </c>
      <c r="BP531" t="inlineStr">
        <is>
          <t/>
        </is>
      </c>
      <c r="BQ531" t="inlineStr">
        <is>
          <t/>
        </is>
      </c>
      <c r="BR531" t="inlineStr">
        <is>
          <t/>
        </is>
      </c>
      <c r="BS531" t="inlineStr">
        <is>
          <t/>
        </is>
      </c>
      <c r="BT531" t="inlineStr">
        <is>
          <t/>
        </is>
      </c>
      <c r="BU531" t="inlineStr">
        <is>
          <t/>
        </is>
      </c>
      <c r="BV531" t="inlineStr">
        <is>
          <t/>
        </is>
      </c>
      <c r="BW531" t="inlineStr">
        <is>
          <t/>
        </is>
      </c>
      <c r="BX531" s="2" t="inlineStr">
        <is>
          <t>weryfikator EU ETS</t>
        </is>
      </c>
      <c r="BY531" s="2" t="inlineStr">
        <is>
          <t>3</t>
        </is>
      </c>
      <c r="BZ531" s="2" t="inlineStr">
        <is>
          <t/>
        </is>
      </c>
      <c r="CA531" t="inlineStr">
        <is>
          <t>osoba uprawniona do przeprowadzania weryfikacji w ramach systemu EU ETS</t>
        </is>
      </c>
      <c r="CB531" s="2" t="inlineStr">
        <is>
          <t>verificador CELE</t>
        </is>
      </c>
      <c r="CC531" s="2" t="inlineStr">
        <is>
          <t>3</t>
        </is>
      </c>
      <c r="CD531" s="2" t="inlineStr">
        <is>
          <t/>
        </is>
      </c>
      <c r="CE531" t="inlineStr">
        <is>
          <t>&lt;a href="https://iate.europa.eu/entry/result/3517995/pt" target="_blank"&gt;Verificador&lt;/a&gt; de emissões de &lt;a href="https://iate.europa.eu/entry/result/835577/pt" target="_blank"&gt;gases com efeitos de estufa&lt;/a&gt; no âmbito do &lt;a href="https://iate.europa.eu/entry/result/933374/pt" target="_blank"&gt;CELE&lt;/a&gt;.</t>
        </is>
      </c>
      <c r="CF531" t="inlineStr">
        <is>
          <t/>
        </is>
      </c>
      <c r="CG531" t="inlineStr">
        <is>
          <t/>
        </is>
      </c>
      <c r="CH531" t="inlineStr">
        <is>
          <t/>
        </is>
      </c>
      <c r="CI531" t="inlineStr">
        <is>
          <t/>
        </is>
      </c>
      <c r="CJ531" t="inlineStr">
        <is>
          <t/>
        </is>
      </c>
      <c r="CK531" t="inlineStr">
        <is>
          <t/>
        </is>
      </c>
      <c r="CL531" t="inlineStr">
        <is>
          <t/>
        </is>
      </c>
      <c r="CM531" t="inlineStr">
        <is>
          <t/>
        </is>
      </c>
      <c r="CN531" s="2" t="inlineStr">
        <is>
          <t>preveritelj v EU ETS</t>
        </is>
      </c>
      <c r="CO531" s="2" t="inlineStr">
        <is>
          <t>3</t>
        </is>
      </c>
      <c r="CP531" s="2" t="inlineStr">
        <is>
          <t/>
        </is>
      </c>
      <c r="CQ531" t="inlineStr">
        <is>
          <t/>
        </is>
      </c>
      <c r="CR531" t="inlineStr">
        <is>
          <t/>
        </is>
      </c>
      <c r="CS531" t="inlineStr">
        <is>
          <t/>
        </is>
      </c>
      <c r="CT531" t="inlineStr">
        <is>
          <t/>
        </is>
      </c>
      <c r="CU531" t="inlineStr">
        <is>
          <t/>
        </is>
      </c>
    </row>
    <row r="532">
      <c r="A532" s="1" t="str">
        <f>HYPERLINK("https://iate.europa.eu/entry/result/3619392/all", "3619392")</f>
        <v>3619392</v>
      </c>
      <c r="B532" t="inlineStr">
        <is>
          <t>ENVIRONMENT</t>
        </is>
      </c>
      <c r="C532" t="inlineStr">
        <is>
          <t>ENVIRONMENT|environmental policy|climate change policy|adaptation to climate change;ENVIRONMENT|environmental policy|climate change policy|reduction of gas emissions</t>
        </is>
      </c>
      <c r="D532" t="inlineStr">
        <is>
          <t/>
        </is>
      </c>
      <c r="E532" t="inlineStr">
        <is>
          <t/>
        </is>
      </c>
      <c r="F532" t="inlineStr">
        <is>
          <t/>
        </is>
      </c>
      <c r="G532" t="inlineStr">
        <is>
          <t/>
        </is>
      </c>
      <c r="H532" t="inlineStr">
        <is>
          <t/>
        </is>
      </c>
      <c r="I532" t="inlineStr">
        <is>
          <t/>
        </is>
      </c>
      <c r="J532" t="inlineStr">
        <is>
          <t/>
        </is>
      </c>
      <c r="K532" t="inlineStr">
        <is>
          <t/>
        </is>
      </c>
      <c r="L532" t="inlineStr">
        <is>
          <t/>
        </is>
      </c>
      <c r="M532" t="inlineStr">
        <is>
          <t/>
        </is>
      </c>
      <c r="N532" t="inlineStr">
        <is>
          <t/>
        </is>
      </c>
      <c r="O532" t="inlineStr">
        <is>
          <t/>
        </is>
      </c>
      <c r="P532" t="inlineStr">
        <is>
          <t/>
        </is>
      </c>
      <c r="Q532" t="inlineStr">
        <is>
          <t/>
        </is>
      </c>
      <c r="R532" t="inlineStr">
        <is>
          <t/>
        </is>
      </c>
      <c r="S532" t="inlineStr">
        <is>
          <t/>
        </is>
      </c>
      <c r="T532" t="inlineStr">
        <is>
          <t/>
        </is>
      </c>
      <c r="U532" t="inlineStr">
        <is>
          <t/>
        </is>
      </c>
      <c r="V532" t="inlineStr">
        <is>
          <t/>
        </is>
      </c>
      <c r="W532" t="inlineStr">
        <is>
          <t/>
        </is>
      </c>
      <c r="X532" s="2" t="inlineStr">
        <is>
          <t>1.5°C Sustainable Lifestyles|
1.5LIFE scenario</t>
        </is>
      </c>
      <c r="Y532" s="2" t="inlineStr">
        <is>
          <t>3|
3</t>
        </is>
      </c>
      <c r="Z532" s="2" t="inlineStr">
        <is>
          <t xml:space="preserve">|
</t>
        </is>
      </c>
      <c r="AA532" t="inlineStr">
        <is>
          <t>scenario which aims at carbon neutrality by 2050, which would be the only coherent target with less than 1.5°C global warming and which relies less than the &lt;a href="https://iate.europa.eu/entry/result/3619391/en" target="_blank"&gt;&lt;i&gt;1.5TECH scenario&lt;/i&gt;&lt;/a&gt; on technology options and more on changes to consumer 
preferences and lifestyles in order to achieve a fully circular economy</t>
        </is>
      </c>
      <c r="AB532" t="inlineStr">
        <is>
          <t/>
        </is>
      </c>
      <c r="AC532" t="inlineStr">
        <is>
          <t/>
        </is>
      </c>
      <c r="AD532" t="inlineStr">
        <is>
          <t/>
        </is>
      </c>
      <c r="AE532" t="inlineStr">
        <is>
          <t/>
        </is>
      </c>
      <c r="AF532" t="inlineStr">
        <is>
          <t/>
        </is>
      </c>
      <c r="AG532" t="inlineStr">
        <is>
          <t/>
        </is>
      </c>
      <c r="AH532" t="inlineStr">
        <is>
          <t/>
        </is>
      </c>
      <c r="AI532" t="inlineStr">
        <is>
          <t/>
        </is>
      </c>
      <c r="AJ532" s="2" t="inlineStr">
        <is>
          <t>1,5 LIFE ‑skenaario</t>
        </is>
      </c>
      <c r="AK532" s="2" t="inlineStr">
        <is>
          <t>3</t>
        </is>
      </c>
      <c r="AL532" s="2" t="inlineStr">
        <is>
          <t/>
        </is>
      </c>
      <c r="AM532" t="inlineStr">
        <is>
          <t>skenaario, jossa pyritään saavuttamaan &lt;a href="https://iate.europa.eu/entry/result/2250297/fi" target="_blank"&gt;hiilineutraali&lt;/a&gt;talous vuoteen 2050 mennessä &lt;a href="https://iate.europa.eu/entry/result/2222052/fi" target="_blank"&gt;kiertotalouden&lt;/a&gt; ja elämäntapojen muutosten avulla 1,5 celsiusasteen tavoitteen saavuttamiseksi</t>
        </is>
      </c>
      <c r="AN532" t="inlineStr">
        <is>
          <t/>
        </is>
      </c>
      <c r="AO532" t="inlineStr">
        <is>
          <t/>
        </is>
      </c>
      <c r="AP532" t="inlineStr">
        <is>
          <t/>
        </is>
      </c>
      <c r="AQ532" t="inlineStr">
        <is>
          <t/>
        </is>
      </c>
      <c r="AR532" s="2" t="inlineStr">
        <is>
          <t>cás 1.5LIFE</t>
        </is>
      </c>
      <c r="AS532" s="2" t="inlineStr">
        <is>
          <t>3</t>
        </is>
      </c>
      <c r="AT532" s="2" t="inlineStr">
        <is>
          <t/>
        </is>
      </c>
      <c r="AU532" t="inlineStr">
        <is>
          <t/>
        </is>
      </c>
      <c r="AV532" t="inlineStr">
        <is>
          <t/>
        </is>
      </c>
      <c r="AW532" t="inlineStr">
        <is>
          <t/>
        </is>
      </c>
      <c r="AX532" t="inlineStr">
        <is>
          <t/>
        </is>
      </c>
      <c r="AY532" t="inlineStr">
        <is>
          <t/>
        </is>
      </c>
      <c r="AZ532" t="inlineStr">
        <is>
          <t/>
        </is>
      </c>
      <c r="BA532" t="inlineStr">
        <is>
          <t/>
        </is>
      </c>
      <c r="BB532" t="inlineStr">
        <is>
          <t/>
        </is>
      </c>
      <c r="BC532" t="inlineStr">
        <is>
          <t/>
        </is>
      </c>
      <c r="BD532" t="inlineStr">
        <is>
          <t/>
        </is>
      </c>
      <c r="BE532" t="inlineStr">
        <is>
          <t/>
        </is>
      </c>
      <c r="BF532" t="inlineStr">
        <is>
          <t/>
        </is>
      </c>
      <c r="BG532" t="inlineStr">
        <is>
          <t/>
        </is>
      </c>
      <c r="BH532" t="inlineStr">
        <is>
          <t/>
        </is>
      </c>
      <c r="BI532" t="inlineStr">
        <is>
          <t/>
        </is>
      </c>
      <c r="BJ532" t="inlineStr">
        <is>
          <t/>
        </is>
      </c>
      <c r="BK532" t="inlineStr">
        <is>
          <t/>
        </is>
      </c>
      <c r="BL532" t="inlineStr">
        <is>
          <t/>
        </is>
      </c>
      <c r="BM532" t="inlineStr">
        <is>
          <t/>
        </is>
      </c>
      <c r="BN532" t="inlineStr">
        <is>
          <t/>
        </is>
      </c>
      <c r="BO532" t="inlineStr">
        <is>
          <t/>
        </is>
      </c>
      <c r="BP532" t="inlineStr">
        <is>
          <t/>
        </is>
      </c>
      <c r="BQ532" t="inlineStr">
        <is>
          <t/>
        </is>
      </c>
      <c r="BR532" t="inlineStr">
        <is>
          <t/>
        </is>
      </c>
      <c r="BS532" t="inlineStr">
        <is>
          <t/>
        </is>
      </c>
      <c r="BT532" t="inlineStr">
        <is>
          <t/>
        </is>
      </c>
      <c r="BU532" t="inlineStr">
        <is>
          <t/>
        </is>
      </c>
      <c r="BV532" t="inlineStr">
        <is>
          <t/>
        </is>
      </c>
      <c r="BW532" t="inlineStr">
        <is>
          <t/>
        </is>
      </c>
      <c r="BX532" s="2" t="inlineStr">
        <is>
          <t>scenariusz 1.5 LIFE</t>
        </is>
      </c>
      <c r="BY532" s="2" t="inlineStr">
        <is>
          <t>3</t>
        </is>
      </c>
      <c r="BZ532" s="2" t="inlineStr">
        <is>
          <t/>
        </is>
      </c>
      <c r="CA532" t="inlineStr">
        <is>
          <t>scenariusz osiągnięcia neutralności emisyjnej do 2050 r. - jako jedynego celu umożliwiającego utrzymanie globalnego ocieplenia poniżej 1,5°C - opierający się mniej na technologiach, a bardziej na zmianach w preferencjach i stylu życia konsumentów, prowadzących do uzyskania gospodarki o obiegu w pełni zamkniętym</t>
        </is>
      </c>
      <c r="CB532" s="2" t="inlineStr">
        <is>
          <t>cenário 1.5LIFE</t>
        </is>
      </c>
      <c r="CC532" s="2" t="inlineStr">
        <is>
          <t>3</t>
        </is>
      </c>
      <c r="CD532" s="2" t="inlineStr">
        <is>
          <t/>
        </is>
      </c>
      <c r="CE532" t="inlineStr">
        <is>
          <t>Plano de ação que visa a
neutralidade carbónica até 2050 e que se constitui como única meta viável para
garantir um aquecimento global inferior a 1,5º C, dependendo menos de opções
tecnológicas (como é o caso do &lt;a href="https://iate.europa.eu/entry/result/3619391/all" target="_blank"&gt;cenário 1.5TECH&lt;/a&gt;) e mais em mudar as preferências
dos consumidores e os estilos de vida, a fim de alcançar uma economia
totalmente circular.</t>
        </is>
      </c>
      <c r="CF532" t="inlineStr">
        <is>
          <t/>
        </is>
      </c>
      <c r="CG532" t="inlineStr">
        <is>
          <t/>
        </is>
      </c>
      <c r="CH532" t="inlineStr">
        <is>
          <t/>
        </is>
      </c>
      <c r="CI532" t="inlineStr">
        <is>
          <t/>
        </is>
      </c>
      <c r="CJ532" t="inlineStr">
        <is>
          <t/>
        </is>
      </c>
      <c r="CK532" t="inlineStr">
        <is>
          <t/>
        </is>
      </c>
      <c r="CL532" t="inlineStr">
        <is>
          <t/>
        </is>
      </c>
      <c r="CM532" t="inlineStr">
        <is>
          <t/>
        </is>
      </c>
      <c r="CN532" s="2" t="inlineStr">
        <is>
          <t>1.5°C Trajnostni življenjski stili|
scenarij 1.5ŽIV</t>
        </is>
      </c>
      <c r="CO532" s="2" t="inlineStr">
        <is>
          <t>3|
3</t>
        </is>
      </c>
      <c r="CP532" s="2" t="inlineStr">
        <is>
          <t xml:space="preserve">|
</t>
        </is>
      </c>
      <c r="CQ532" t="inlineStr">
        <is>
          <t/>
        </is>
      </c>
      <c r="CR532" t="inlineStr">
        <is>
          <t/>
        </is>
      </c>
      <c r="CS532" t="inlineStr">
        <is>
          <t/>
        </is>
      </c>
      <c r="CT532" t="inlineStr">
        <is>
          <t/>
        </is>
      </c>
      <c r="CU532" t="inlineStr">
        <is>
          <t/>
        </is>
      </c>
    </row>
    <row r="533">
      <c r="A533" s="1" t="str">
        <f>HYPERLINK("https://iate.europa.eu/entry/result/3599848/all", "3599848")</f>
        <v>3599848</v>
      </c>
      <c r="B533" t="inlineStr">
        <is>
          <t>ENVIRONMENT;ENERGY</t>
        </is>
      </c>
      <c r="C533" t="inlineStr">
        <is>
          <t>ENVIRONMENT|deterioration of the environment|nuisance|pollutant|atmospheric pollutant|greenhouse gas;ENERGY|oil industry|petrochemicals|petroleum product|motor fuel|aviation fuel</t>
        </is>
      </c>
      <c r="D533" t="inlineStr">
        <is>
          <t/>
        </is>
      </c>
      <c r="E533" t="inlineStr">
        <is>
          <t/>
        </is>
      </c>
      <c r="F533" t="inlineStr">
        <is>
          <t/>
        </is>
      </c>
      <c r="G533" t="inlineStr">
        <is>
          <t/>
        </is>
      </c>
      <c r="H533" t="inlineStr">
        <is>
          <t/>
        </is>
      </c>
      <c r="I533" t="inlineStr">
        <is>
          <t/>
        </is>
      </c>
      <c r="J533" t="inlineStr">
        <is>
          <t/>
        </is>
      </c>
      <c r="K533" t="inlineStr">
        <is>
          <t/>
        </is>
      </c>
      <c r="L533" t="inlineStr">
        <is>
          <t/>
        </is>
      </c>
      <c r="M533" t="inlineStr">
        <is>
          <t/>
        </is>
      </c>
      <c r="N533" t="inlineStr">
        <is>
          <t/>
        </is>
      </c>
      <c r="O533" t="inlineStr">
        <is>
          <t/>
        </is>
      </c>
      <c r="P533" t="inlineStr">
        <is>
          <t/>
        </is>
      </c>
      <c r="Q533" t="inlineStr">
        <is>
          <t/>
        </is>
      </c>
      <c r="R533" t="inlineStr">
        <is>
          <t/>
        </is>
      </c>
      <c r="S533" t="inlineStr">
        <is>
          <t/>
        </is>
      </c>
      <c r="T533" t="inlineStr">
        <is>
          <t/>
        </is>
      </c>
      <c r="U533" t="inlineStr">
        <is>
          <t/>
        </is>
      </c>
      <c r="V533" t="inlineStr">
        <is>
          <t/>
        </is>
      </c>
      <c r="W533" t="inlineStr">
        <is>
          <t/>
        </is>
      </c>
      <c r="X533" s="2" t="inlineStr">
        <is>
          <t>lifecycle emissions</t>
        </is>
      </c>
      <c r="Y533" s="2" t="inlineStr">
        <is>
          <t>3</t>
        </is>
      </c>
      <c r="Z533" s="2" t="inlineStr">
        <is>
          <t/>
        </is>
      </c>
      <c r="AA533" t="inlineStr">
        <is>
          <t>carbon dioxide equivalent emissions of sustainable
aviation fuels that take into account carbon dioxide equivalent emissions of
energy production, transport, distribution and use on-board, including during
combustion, calculated in accordance with Article 31 of
Directive (EU) 2018/2001</t>
        </is>
      </c>
      <c r="AB533" s="2" t="inlineStr">
        <is>
          <t>emisiones durante el ciclo de vida</t>
        </is>
      </c>
      <c r="AC533" s="2" t="inlineStr">
        <is>
          <t>3</t>
        </is>
      </c>
      <c r="AD533" s="2" t="inlineStr">
        <is>
          <t/>
        </is>
      </c>
      <c r="AE533" t="inlineStr">
        <is>
          <t>Emisiones expresadas en dióxido de
 carbono equivalente, en las que se tienen en cuenta las emisiones 
equivalentes de dióxido de carbono de la producción, el transporte, la 
distribución y el uso de energía a bordo, incluso durante la combustión,
 calculadas de conformidad con el artículo 31 de la Directiva (UE) 
2018/2001.</t>
        </is>
      </c>
      <c r="AF533" t="inlineStr">
        <is>
          <t/>
        </is>
      </c>
      <c r="AG533" t="inlineStr">
        <is>
          <t/>
        </is>
      </c>
      <c r="AH533" t="inlineStr">
        <is>
          <t/>
        </is>
      </c>
      <c r="AI533" t="inlineStr">
        <is>
          <t/>
        </is>
      </c>
      <c r="AJ533" t="inlineStr">
        <is>
          <t/>
        </is>
      </c>
      <c r="AK533" t="inlineStr">
        <is>
          <t/>
        </is>
      </c>
      <c r="AL533" t="inlineStr">
        <is>
          <t/>
        </is>
      </c>
      <c r="AM533" t="inlineStr">
        <is>
          <t/>
        </is>
      </c>
      <c r="AN533" t="inlineStr">
        <is>
          <t/>
        </is>
      </c>
      <c r="AO533" t="inlineStr">
        <is>
          <t/>
        </is>
      </c>
      <c r="AP533" t="inlineStr">
        <is>
          <t/>
        </is>
      </c>
      <c r="AQ533" t="inlineStr">
        <is>
          <t/>
        </is>
      </c>
      <c r="AR533" s="2" t="inlineStr">
        <is>
          <t>astaíochtaí saolré</t>
        </is>
      </c>
      <c r="AS533" s="2" t="inlineStr">
        <is>
          <t>3</t>
        </is>
      </c>
      <c r="AT533" s="2" t="inlineStr">
        <is>
          <t/>
        </is>
      </c>
      <c r="AU533" t="inlineStr">
        <is>
          <t>astaíochtaí de bhreoslaí eitlíochta inbhuanaithe léirithe mar choibhéis dé-ocsaíde carbóin lena gcuirtear na nithe seo a leanas san áireamh - astaíochtaí de tháirgeadh fuinnimh léirithe mar choibhéis dé-ocsaíde carbóin, iompar, riar fuinnimh agus úsáid ar bord, lena n‑áirítear le linn dócháin, arna ríomh i gcomhréir le hAirteagal 31 de Threoir (AE) 2018/2001</t>
        </is>
      </c>
      <c r="AV533" t="inlineStr">
        <is>
          <t/>
        </is>
      </c>
      <c r="AW533" t="inlineStr">
        <is>
          <t/>
        </is>
      </c>
      <c r="AX533" t="inlineStr">
        <is>
          <t/>
        </is>
      </c>
      <c r="AY533" t="inlineStr">
        <is>
          <t/>
        </is>
      </c>
      <c r="AZ533" t="inlineStr">
        <is>
          <t/>
        </is>
      </c>
      <c r="BA533" t="inlineStr">
        <is>
          <t/>
        </is>
      </c>
      <c r="BB533" t="inlineStr">
        <is>
          <t/>
        </is>
      </c>
      <c r="BC533" t="inlineStr">
        <is>
          <t/>
        </is>
      </c>
      <c r="BD533" t="inlineStr">
        <is>
          <t/>
        </is>
      </c>
      <c r="BE533" t="inlineStr">
        <is>
          <t/>
        </is>
      </c>
      <c r="BF533" t="inlineStr">
        <is>
          <t/>
        </is>
      </c>
      <c r="BG533" t="inlineStr">
        <is>
          <t/>
        </is>
      </c>
      <c r="BH533" s="2" t="inlineStr">
        <is>
          <t>per gyvavimo ciklą išmetamas teršalų kiekis</t>
        </is>
      </c>
      <c r="BI533" s="2" t="inlineStr">
        <is>
          <t>3</t>
        </is>
      </c>
      <c r="BJ533" s="2" t="inlineStr">
        <is>
          <t/>
        </is>
      </c>
      <c r="BK533" t="inlineStr">
        <is>
          <t/>
        </is>
      </c>
      <c r="BL533" t="inlineStr">
        <is>
          <t/>
        </is>
      </c>
      <c r="BM533" t="inlineStr">
        <is>
          <t/>
        </is>
      </c>
      <c r="BN533" t="inlineStr">
        <is>
          <t/>
        </is>
      </c>
      <c r="BO533" t="inlineStr">
        <is>
          <t/>
        </is>
      </c>
      <c r="BP533" s="2" t="inlineStr">
        <is>
          <t>emissjonijiet tul iċ-ċiklu tal-ħajja</t>
        </is>
      </c>
      <c r="BQ533" s="2" t="inlineStr">
        <is>
          <t>3</t>
        </is>
      </c>
      <c r="BR533" s="2" t="inlineStr">
        <is>
          <t/>
        </is>
      </c>
      <c r="BS533" t="inlineStr">
        <is>
          <t>emissjonijiet ekwivalenti ta' diossidu tal-karbonju ta’ fjuwils tal-avjazzjoni sostenibbli li jqisu l-emissjonijiet ekwivalenti ta' diossidu tal-karbonju tal-produzzjoni, tat-trasport, tad-distribuzzjoni u tal-użu tal-enerġija abbord, inkluż matul il-kombustjoni, ikkalkolati f’konformità mal-Artikolu 31 tad-Direttiva (UE) 2018/2001</t>
        </is>
      </c>
      <c r="BT533" t="inlineStr">
        <is>
          <t/>
        </is>
      </c>
      <c r="BU533" t="inlineStr">
        <is>
          <t/>
        </is>
      </c>
      <c r="BV533" t="inlineStr">
        <is>
          <t/>
        </is>
      </c>
      <c r="BW533" t="inlineStr">
        <is>
          <t/>
        </is>
      </c>
      <c r="BX533" s="2" t="inlineStr">
        <is>
          <t>emisje w całym cyklu życia</t>
        </is>
      </c>
      <c r="BY533" s="2" t="inlineStr">
        <is>
          <t>3</t>
        </is>
      </c>
      <c r="BZ533" s="2" t="inlineStr">
        <is>
          <t/>
        </is>
      </c>
      <c r="CA533" t="inlineStr">
        <is>
          <t>wyrażone w ekwiwalencie dwutlenku węgla emisje pochodzące ze zrównoważonych paliw lotniczych, z uwzględnieniem ekwiwalentu dwutlenku węgla emisji pochodzących z produkcji energii, transportu, dystrybucji i wykorzystania na pokładzie, w tym podczas spalania, obliczone zgodnie z art. 31 dyrektywy (UE) 2018/2001</t>
        </is>
      </c>
      <c r="CB533" t="inlineStr">
        <is>
          <t/>
        </is>
      </c>
      <c r="CC533" t="inlineStr">
        <is>
          <t/>
        </is>
      </c>
      <c r="CD533" t="inlineStr">
        <is>
          <t/>
        </is>
      </c>
      <c r="CE533" t="inlineStr">
        <is>
          <t/>
        </is>
      </c>
      <c r="CF533" t="inlineStr">
        <is>
          <t/>
        </is>
      </c>
      <c r="CG533" t="inlineStr">
        <is>
          <t/>
        </is>
      </c>
      <c r="CH533" t="inlineStr">
        <is>
          <t/>
        </is>
      </c>
      <c r="CI533" t="inlineStr">
        <is>
          <t/>
        </is>
      </c>
      <c r="CJ533" t="inlineStr">
        <is>
          <t/>
        </is>
      </c>
      <c r="CK533" t="inlineStr">
        <is>
          <t/>
        </is>
      </c>
      <c r="CL533" t="inlineStr">
        <is>
          <t/>
        </is>
      </c>
      <c r="CM533" t="inlineStr">
        <is>
          <t/>
        </is>
      </c>
      <c r="CN533" s="2" t="inlineStr">
        <is>
          <t>emisije v življenjskem ciklu</t>
        </is>
      </c>
      <c r="CO533" s="2" t="inlineStr">
        <is>
          <t>3</t>
        </is>
      </c>
      <c r="CP533" s="2" t="inlineStr">
        <is>
          <t/>
        </is>
      </c>
      <c r="CQ533" t="inlineStr">
        <is>
          <t>emisije ekvivalenta ogljikovega dioksida iz trajnostnih letalskih goriv, ki upoštevajo emisije ekvivalenta ogljikovega dioksida iz proizvodnje, prevoza, distribucije in rabe energije na krovu, vključno med zgorevanjem</t>
        </is>
      </c>
      <c r="CR533" s="2" t="inlineStr">
        <is>
          <t>livscykelutsläpp</t>
        </is>
      </c>
      <c r="CS533" s="2" t="inlineStr">
        <is>
          <t>3</t>
        </is>
      </c>
      <c r="CT533" s="2" t="inlineStr">
        <is>
          <t/>
        </is>
      </c>
      <c r="CU533" t="inlineStr">
        <is>
          <t>utsläpp av koldioxidekvivalenter från hållbara flygbränslen som tar hänsyn till utsläpp av koldioxidekvivalenter från energiproduktion, transport, distribution och användning ombord, inbegripet under förbränning, beräknat i enlighet med artikel 31 i direktiv (EU) 2018/2001</t>
        </is>
      </c>
    </row>
    <row r="534">
      <c r="A534" s="1" t="str">
        <f>HYPERLINK("https://iate.europa.eu/entry/result/3608560/all", "3608560")</f>
        <v>3608560</v>
      </c>
      <c r="B534" t="inlineStr">
        <is>
          <t>TRANSPORT;ENVIRONMENT</t>
        </is>
      </c>
      <c r="C534" t="inlineStr">
        <is>
          <t>TRANSPORT|organisation of transport|means of transport|vehicle;ENVIRONMENT|deterioration of the environment|nuisance|pollutant|atmospheric pollutant|greenhouse gas</t>
        </is>
      </c>
      <c r="D534" t="inlineStr">
        <is>
          <t/>
        </is>
      </c>
      <c r="E534" t="inlineStr">
        <is>
          <t/>
        </is>
      </c>
      <c r="F534" t="inlineStr">
        <is>
          <t/>
        </is>
      </c>
      <c r="G534" t="inlineStr">
        <is>
          <t/>
        </is>
      </c>
      <c r="H534" t="inlineStr">
        <is>
          <t/>
        </is>
      </c>
      <c r="I534" t="inlineStr">
        <is>
          <t/>
        </is>
      </c>
      <c r="J534" t="inlineStr">
        <is>
          <t/>
        </is>
      </c>
      <c r="K534" t="inlineStr">
        <is>
          <t/>
        </is>
      </c>
      <c r="L534" t="inlineStr">
        <is>
          <t/>
        </is>
      </c>
      <c r="M534" t="inlineStr">
        <is>
          <t/>
        </is>
      </c>
      <c r="N534" t="inlineStr">
        <is>
          <t/>
        </is>
      </c>
      <c r="O534" t="inlineStr">
        <is>
          <t/>
        </is>
      </c>
      <c r="P534" t="inlineStr">
        <is>
          <t/>
        </is>
      </c>
      <c r="Q534" t="inlineStr">
        <is>
          <t/>
        </is>
      </c>
      <c r="R534" t="inlineStr">
        <is>
          <t/>
        </is>
      </c>
      <c r="S534" t="inlineStr">
        <is>
          <t/>
        </is>
      </c>
      <c r="T534" t="inlineStr">
        <is>
          <t/>
        </is>
      </c>
      <c r="U534" t="inlineStr">
        <is>
          <t/>
        </is>
      </c>
      <c r="V534" t="inlineStr">
        <is>
          <t/>
        </is>
      </c>
      <c r="W534" t="inlineStr">
        <is>
          <t/>
        </is>
      </c>
      <c r="X534" s="2" t="inlineStr">
        <is>
          <t>type-approved CO&lt;sub&gt;2&lt;/sub&gt; emissions data|
type-approved CO&lt;sub&gt;2&lt;/sub&gt; emissions</t>
        </is>
      </c>
      <c r="Y534" s="2" t="inlineStr">
        <is>
          <t>3|
3</t>
        </is>
      </c>
      <c r="Z534" s="2" t="inlineStr">
        <is>
          <t xml:space="preserve">|
</t>
        </is>
      </c>
      <c r="AA534" t="inlineStr">
        <is>
          <t/>
        </is>
      </c>
      <c r="AB534" t="inlineStr">
        <is>
          <t/>
        </is>
      </c>
      <c r="AC534" t="inlineStr">
        <is>
          <t/>
        </is>
      </c>
      <c r="AD534" t="inlineStr">
        <is>
          <t/>
        </is>
      </c>
      <c r="AE534" t="inlineStr">
        <is>
          <t/>
        </is>
      </c>
      <c r="AF534" t="inlineStr">
        <is>
          <t/>
        </is>
      </c>
      <c r="AG534" t="inlineStr">
        <is>
          <t/>
        </is>
      </c>
      <c r="AH534" t="inlineStr">
        <is>
          <t/>
        </is>
      </c>
      <c r="AI534" t="inlineStr">
        <is>
          <t/>
        </is>
      </c>
      <c r="AJ534" s="2" t="inlineStr">
        <is>
          <t>tyyppihyväksyntien mukaiset hiilidioksidipäästöt</t>
        </is>
      </c>
      <c r="AK534" s="2" t="inlineStr">
        <is>
          <t>3</t>
        </is>
      </c>
      <c r="AL534" s="2" t="inlineStr">
        <is>
          <t/>
        </is>
      </c>
      <c r="AM534" t="inlineStr">
        <is>
          <t/>
        </is>
      </c>
      <c r="AN534" t="inlineStr">
        <is>
          <t/>
        </is>
      </c>
      <c r="AO534" t="inlineStr">
        <is>
          <t/>
        </is>
      </c>
      <c r="AP534" t="inlineStr">
        <is>
          <t/>
        </is>
      </c>
      <c r="AQ534" t="inlineStr">
        <is>
          <t/>
        </is>
      </c>
      <c r="AR534" s="2" t="inlineStr">
        <is>
          <t>sonraí astaíochtaí CO&lt;sub&gt;2&lt;/sub&gt; cineálcheadaithe|
astaíochtaí CO&lt;sub&gt;2&lt;/sub&gt; cineálcheadaithe</t>
        </is>
      </c>
      <c r="AS534" s="2" t="inlineStr">
        <is>
          <t>3|
3</t>
        </is>
      </c>
      <c r="AT534" s="2" t="inlineStr">
        <is>
          <t xml:space="preserve">|
</t>
        </is>
      </c>
      <c r="AU534" t="inlineStr">
        <is>
          <t/>
        </is>
      </c>
      <c r="AV534" t="inlineStr">
        <is>
          <t/>
        </is>
      </c>
      <c r="AW534" t="inlineStr">
        <is>
          <t/>
        </is>
      </c>
      <c r="AX534" t="inlineStr">
        <is>
          <t/>
        </is>
      </c>
      <c r="AY534" t="inlineStr">
        <is>
          <t/>
        </is>
      </c>
      <c r="AZ534" s="2" t="inlineStr">
        <is>
          <t>típusjóváhagyás szerinti szén-dioxid-kibocsátás|
típusjóváhagyás szerinti szén-dioxid-kibocsátási adatok</t>
        </is>
      </c>
      <c r="BA534" s="2" t="inlineStr">
        <is>
          <t>3|
3</t>
        </is>
      </c>
      <c r="BB534" s="2" t="inlineStr">
        <is>
          <t>proposed|
proposed</t>
        </is>
      </c>
      <c r="BC534" t="inlineStr">
        <is>
          <t/>
        </is>
      </c>
      <c r="BD534" t="inlineStr">
        <is>
          <t/>
        </is>
      </c>
      <c r="BE534" t="inlineStr">
        <is>
          <t/>
        </is>
      </c>
      <c r="BF534" t="inlineStr">
        <is>
          <t/>
        </is>
      </c>
      <c r="BG534" t="inlineStr">
        <is>
          <t/>
        </is>
      </c>
      <c r="BH534" t="inlineStr">
        <is>
          <t/>
        </is>
      </c>
      <c r="BI534" t="inlineStr">
        <is>
          <t/>
        </is>
      </c>
      <c r="BJ534" t="inlineStr">
        <is>
          <t/>
        </is>
      </c>
      <c r="BK534" t="inlineStr">
        <is>
          <t/>
        </is>
      </c>
      <c r="BL534" t="inlineStr">
        <is>
          <t/>
        </is>
      </c>
      <c r="BM534" t="inlineStr">
        <is>
          <t/>
        </is>
      </c>
      <c r="BN534" t="inlineStr">
        <is>
          <t/>
        </is>
      </c>
      <c r="BO534" t="inlineStr">
        <is>
          <t/>
        </is>
      </c>
      <c r="BP534" s="2" t="inlineStr">
        <is>
          <t>&lt;i&gt;data&lt;/i&gt; dwar l-emissjonijiet tas-CO&lt;sub&gt;2&lt;/sub&gt; approvati skont it-tip|
emissjonijiet tas-CO&lt;sub&gt;2&lt;/sub&gt; approvati skont it-tip</t>
        </is>
      </c>
      <c r="BQ534" s="2" t="inlineStr">
        <is>
          <t>3|
3</t>
        </is>
      </c>
      <c r="BR534" s="2" t="inlineStr">
        <is>
          <t xml:space="preserve">|
</t>
        </is>
      </c>
      <c r="BS534" t="inlineStr">
        <is>
          <t/>
        </is>
      </c>
      <c r="BT534" t="inlineStr">
        <is>
          <t/>
        </is>
      </c>
      <c r="BU534" t="inlineStr">
        <is>
          <t/>
        </is>
      </c>
      <c r="BV534" t="inlineStr">
        <is>
          <t/>
        </is>
      </c>
      <c r="BW534" t="inlineStr">
        <is>
          <t/>
        </is>
      </c>
      <c r="BX534" s="2" t="inlineStr">
        <is>
          <t>emisje CO&lt;sub&gt;2&lt;/sub&gt; określone w homologacji typu|
dane dotyczące emisji CO&lt;sub&gt;2&lt;/sub&gt; zawarte w homologacji typu</t>
        </is>
      </c>
      <c r="BY534" s="2" t="inlineStr">
        <is>
          <t>3|
3</t>
        </is>
      </c>
      <c r="BZ534" s="2" t="inlineStr">
        <is>
          <t xml:space="preserve">|
</t>
        </is>
      </c>
      <c r="CA534" t="inlineStr">
        <is>
          <t/>
        </is>
      </c>
      <c r="CB534" s="2" t="inlineStr">
        <is>
          <t>dados de emissões de CO&lt;sub&gt;2&lt;/sub&gt; homologados|
emissões de CO&lt;sub&gt;2&lt;/sub&gt; homologadas</t>
        </is>
      </c>
      <c r="CC534" s="2" t="inlineStr">
        <is>
          <t>3|
3</t>
        </is>
      </c>
      <c r="CD534" s="2" t="inlineStr">
        <is>
          <t xml:space="preserve">|
</t>
        </is>
      </c>
      <c r="CE534" t="inlineStr">
        <is>
          <t/>
        </is>
      </c>
      <c r="CF534" t="inlineStr">
        <is>
          <t/>
        </is>
      </c>
      <c r="CG534" t="inlineStr">
        <is>
          <t/>
        </is>
      </c>
      <c r="CH534" t="inlineStr">
        <is>
          <t/>
        </is>
      </c>
      <c r="CI534" t="inlineStr">
        <is>
          <t/>
        </is>
      </c>
      <c r="CJ534" t="inlineStr">
        <is>
          <t/>
        </is>
      </c>
      <c r="CK534" t="inlineStr">
        <is>
          <t/>
        </is>
      </c>
      <c r="CL534" t="inlineStr">
        <is>
          <t/>
        </is>
      </c>
      <c r="CM534" t="inlineStr">
        <is>
          <t/>
        </is>
      </c>
      <c r="CN534" s="2" t="inlineStr">
        <is>
          <t>podatki o homologacijskih emisijah CO&lt;sub&gt;2&lt;/sub&gt;|
homologacijske emisije CO&lt;sub&gt;2&lt;/sub&gt;</t>
        </is>
      </c>
      <c r="CO534" s="2" t="inlineStr">
        <is>
          <t>3|
3</t>
        </is>
      </c>
      <c r="CP534" s="2" t="inlineStr">
        <is>
          <t xml:space="preserve">|
</t>
        </is>
      </c>
      <c r="CQ534" t="inlineStr">
        <is>
          <t/>
        </is>
      </c>
      <c r="CR534" t="inlineStr">
        <is>
          <t/>
        </is>
      </c>
      <c r="CS534" t="inlineStr">
        <is>
          <t/>
        </is>
      </c>
      <c r="CT534" t="inlineStr">
        <is>
          <t/>
        </is>
      </c>
      <c r="CU534" t="inlineStr">
        <is>
          <t/>
        </is>
      </c>
    </row>
    <row r="535">
      <c r="A535" s="1" t="str">
        <f>HYPERLINK("https://iate.europa.eu/entry/result/2244462/all", "2244462")</f>
        <v>2244462</v>
      </c>
      <c r="B535" t="inlineStr">
        <is>
          <t>ECONOMICS;ENVIRONMENT;ENERGY</t>
        </is>
      </c>
      <c r="C535" t="inlineStr">
        <is>
          <t>ECONOMICS|economic policy;ENVIRONMENT|environmental policy;ENERGY|energy policy</t>
        </is>
      </c>
      <c r="D535" s="2" t="inlineStr">
        <is>
          <t>модел PRIMES</t>
        </is>
      </c>
      <c r="E535" s="2" t="inlineStr">
        <is>
          <t>3</t>
        </is>
      </c>
      <c r="F535" s="2" t="inlineStr">
        <is>
          <t/>
        </is>
      </c>
      <c r="G535" t="inlineStr">
        <is>
          <t>модел за прогнозиране на макроикономическото развитие, енергийното потребление и емисиите на парниковите газове</t>
        </is>
      </c>
      <c r="H535" s="2" t="inlineStr">
        <is>
          <t>model PRIMES</t>
        </is>
      </c>
      <c r="I535" s="2" t="inlineStr">
        <is>
          <t>3</t>
        </is>
      </c>
      <c r="J535" s="2" t="inlineStr">
        <is>
          <t/>
        </is>
      </c>
      <c r="K535" t="inlineStr">
        <is>
          <t>vzorový systém, který simuluje řešení tržní rovnováhy u dodávky energie a poptávky poenergii v členských státech EU</t>
        </is>
      </c>
      <c r="L535" s="2" t="inlineStr">
        <is>
          <t>PRIMES-model</t>
        </is>
      </c>
      <c r="M535" s="2" t="inlineStr">
        <is>
          <t>4</t>
        </is>
      </c>
      <c r="N535" s="2" t="inlineStr">
        <is>
          <t/>
        </is>
      </c>
      <c r="O535" t="inlineStr">
        <is>
          <t>fælleseuropæisk energimodel</t>
        </is>
      </c>
      <c r="P535" s="2" t="inlineStr">
        <is>
          <t>PRIMES-Modell</t>
        </is>
      </c>
      <c r="Q535" s="2" t="inlineStr">
        <is>
          <t>3</t>
        </is>
      </c>
      <c r="R535" s="2" t="inlineStr">
        <is>
          <t/>
        </is>
      </c>
      <c r="S535" t="inlineStr">
        <is>
          <t>Modellierungssystem, das ein parteilles Marktgleichgewicht für das Angebot von und die Nachfrage nach Energie in den EU-Mitgliedstaaten simuliert und für energie- und klimapolitische Analysen herangezogen wird</t>
        </is>
      </c>
      <c r="T535" s="2" t="inlineStr">
        <is>
          <t>ενεργειακό μοντέλο PRIMES</t>
        </is>
      </c>
      <c r="U535" s="2" t="inlineStr">
        <is>
          <t>3</t>
        </is>
      </c>
      <c r="V535" s="2" t="inlineStr">
        <is>
          <t/>
        </is>
      </c>
      <c r="W535" t="inlineStr">
        <is>
          <t/>
        </is>
      </c>
      <c r="X535" s="2" t="inlineStr">
        <is>
          <t>PRIMES|
Price-Induced Market Equilibrium System|
PRIMES energy model|
PRIMES model</t>
        </is>
      </c>
      <c r="Y535" s="2" t="inlineStr">
        <is>
          <t>3|
3|
1|
3</t>
        </is>
      </c>
      <c r="Z535" s="2" t="inlineStr">
        <is>
          <t xml:space="preserve">|
|
|
</t>
        </is>
      </c>
      <c r="AA535" t="inlineStr">
        <is>
          <t>model that simulates the response of energy consumers and the energy supply systems in the EU to different pathways of economic development and exogenous constraints and drivers</t>
        </is>
      </c>
      <c r="AB535" s="2" t="inlineStr">
        <is>
          <t>modelo PRIMES</t>
        </is>
      </c>
      <c r="AC535" s="2" t="inlineStr">
        <is>
          <t>2</t>
        </is>
      </c>
      <c r="AD535" s="2" t="inlineStr">
        <is>
          <t/>
        </is>
      </c>
      <c r="AE535" t="inlineStr">
        <is>
          <t>Sistema modelado que simula una solución de equilibrio de mercado para la oferta energética y la demanda en los Estados miembros de la UE. El modelo determina el equilibrio para encontrar los precios de cada forma de energía.</t>
        </is>
      </c>
      <c r="AF535" s="2" t="inlineStr">
        <is>
          <t>PRIMESi mudel|
PRIMES</t>
        </is>
      </c>
      <c r="AG535" s="2" t="inlineStr">
        <is>
          <t>3|
3</t>
        </is>
      </c>
      <c r="AH535" s="2" t="inlineStr">
        <is>
          <t xml:space="preserve">|
</t>
        </is>
      </c>
      <c r="AI535" t="inlineStr">
        <is>
          <t>mudel, mis simuleerib ELi energiatarbijate ja energiavarustuse süsteemide reaktsiooni erinevatele majandusarengu suundumustele ning välistele piirangutele ja teguritele</t>
        </is>
      </c>
      <c r="AJ535" s="2" t="inlineStr">
        <is>
          <t>PRIMES-malli</t>
        </is>
      </c>
      <c r="AK535" s="2" t="inlineStr">
        <is>
          <t>3</t>
        </is>
      </c>
      <c r="AL535" s="2" t="inlineStr">
        <is>
          <t/>
        </is>
      </c>
      <c r="AM535" t="inlineStr">
        <is>
          <t/>
        </is>
      </c>
      <c r="AN535" s="2" t="inlineStr">
        <is>
          <t>modèle PRIMES|
modèle énergétique européen PRIMES|
modèle énergétique PRIMES</t>
        </is>
      </c>
      <c r="AO535" s="2" t="inlineStr">
        <is>
          <t>3|
2|
3</t>
        </is>
      </c>
      <c r="AP535" s="2" t="inlineStr">
        <is>
          <t xml:space="preserve">|
|
</t>
        </is>
      </c>
      <c r="AQ535" t="inlineStr">
        <is>
          <t>modèle qui décrit le fonctionnement d'un marché de l'énergie en faisant correspondre l'offre et la demande des pays membres de l'UE pour aboutir à un équilibre de marché, et qui modélise les impacts de l'utilisation de l'énergie sur l'environnement en prenant en compte tous les systèmes énergétiques nationaux ainsi que le marché global</t>
        </is>
      </c>
      <c r="AR535" s="2" t="inlineStr">
        <is>
          <t>samhail PRIMES|
Córas Cothromaíochta Margaidh arna spreagadh ag Praghsanna|
PRIMES</t>
        </is>
      </c>
      <c r="AS535" s="2" t="inlineStr">
        <is>
          <t>3|
3|
3</t>
        </is>
      </c>
      <c r="AT535" s="2" t="inlineStr">
        <is>
          <t xml:space="preserve">|
|
</t>
        </is>
      </c>
      <c r="AU535" t="inlineStr">
        <is>
          <t/>
        </is>
      </c>
      <c r="AV535" s="2" t="inlineStr">
        <is>
          <t>model PRIMES</t>
        </is>
      </c>
      <c r="AW535" s="2" t="inlineStr">
        <is>
          <t>3</t>
        </is>
      </c>
      <c r="AX535" s="2" t="inlineStr">
        <is>
          <t/>
        </is>
      </c>
      <c r="AY535" t="inlineStr">
        <is>
          <t/>
        </is>
      </c>
      <c r="AZ535" s="2" t="inlineStr">
        <is>
          <t>PRIMES modell</t>
        </is>
      </c>
      <c r="BA535" s="2" t="inlineStr">
        <is>
          <t>3</t>
        </is>
      </c>
      <c r="BB535" s="2" t="inlineStr">
        <is>
          <t/>
        </is>
      </c>
      <c r="BC535" t="inlineStr">
        <is>
          <t>olyan modellrendszer, amely az EU tagállamaira vonatkozóan az
energiapiac keresleti és kínálati oldalának egyensúlyát szimulálja</t>
        </is>
      </c>
      <c r="BD535" s="2" t="inlineStr">
        <is>
          <t>modello PRIMES|
PRIMES</t>
        </is>
      </c>
      <c r="BE535" s="2" t="inlineStr">
        <is>
          <t>3|
3</t>
        </is>
      </c>
      <c r="BF535" s="2" t="inlineStr">
        <is>
          <t xml:space="preserve">|
</t>
        </is>
      </c>
      <c r="BG535" t="inlineStr">
        <is>
          <t>modello di equilibrio parziale del sistema energetico dell’Unione Europea impiegato nell’elaborazione di previsioni, scenari ed analisi di impatto di politiche e misure nel settore dell’energia al 2030</t>
        </is>
      </c>
      <c r="BH535" s="2" t="inlineStr">
        <is>
          <t>PRIMES modelis</t>
        </is>
      </c>
      <c r="BI535" s="2" t="inlineStr">
        <is>
          <t>3</t>
        </is>
      </c>
      <c r="BJ535" s="2" t="inlineStr">
        <is>
          <t/>
        </is>
      </c>
      <c r="BK535" t="inlineStr">
        <is>
          <t>modelis, naudojamas Europos Sąjungos energijos rinkoms analizuoti, prognozuoti, scenarijams ir poveikio analizėms iki 2030 m. kurti</t>
        </is>
      </c>
      <c r="BL535" s="2" t="inlineStr">
        <is>
          <t>modelis "&lt;i&gt;PRIMES&lt;/i&gt;"|
&lt;i&gt;PRIMES&lt;/i&gt;</t>
        </is>
      </c>
      <c r="BM535" s="2" t="inlineStr">
        <is>
          <t>2|
2</t>
        </is>
      </c>
      <c r="BN535" s="2" t="inlineStr">
        <is>
          <t xml:space="preserve">|
</t>
        </is>
      </c>
      <c r="BO535" t="inlineStr">
        <is>
          <t>1993. gadā izstrādāts enerģētikas modelis, ko izmanto, lai simulētu enerģijas patērētāju un energoapgādes sistēmu reakciju uz dažādām ekonomikas norisēm un ārējiem faktoriem</t>
        </is>
      </c>
      <c r="BP535" s="2" t="inlineStr">
        <is>
          <t>PRIMES|
mudell PRIMES</t>
        </is>
      </c>
      <c r="BQ535" s="2" t="inlineStr">
        <is>
          <t>3|
3</t>
        </is>
      </c>
      <c r="BR535" s="2" t="inlineStr">
        <is>
          <t xml:space="preserve">|
</t>
        </is>
      </c>
      <c r="BS535" t="inlineStr">
        <is>
          <t>mudell ta' simulazzjoni tar-rispons tal-konsumaturi tal-enerġija u s-sistemi ta' forniment tal-enerġija fl-UE għal triqat differenti ta' żvilupp ekonomiku u limitazzjonijiet u xpruni esoġeni</t>
        </is>
      </c>
      <c r="BT535" s="2" t="inlineStr">
        <is>
          <t>Primes</t>
        </is>
      </c>
      <c r="BU535" s="2" t="inlineStr">
        <is>
          <t>3</t>
        </is>
      </c>
      <c r="BV535" s="2" t="inlineStr">
        <is>
          <t/>
        </is>
      </c>
      <c r="BW535" t="inlineStr">
        <is>
          <t>een model dat een marktevenwicht simuleert voor vraag en aanbod van energie in de EU-lidstaten. Het is ontworpen voor het opstellen van ramingen en scenario's en voor het analyseren van het effect van onder meer het milieubeleid.</t>
        </is>
      </c>
      <c r="BX535" s="2" t="inlineStr">
        <is>
          <t>model PRIMES|
podyktowany ceną system równowagi rynkowej|
PRIMES</t>
        </is>
      </c>
      <c r="BY535" s="2" t="inlineStr">
        <is>
          <t>3|
3|
3</t>
        </is>
      </c>
      <c r="BZ535" s="2" t="inlineStr">
        <is>
          <t xml:space="preserve">|
|
</t>
        </is>
      </c>
      <c r="CA535" t="inlineStr">
        <is>
          <t>model systemu energetycznego, który symuluje rozwiązania dla rynkowej równowagi podaży i popytu, poszukując cen dla każdej postaci energii, przy których ilościowe zapotrzebowanie konsumenta jest najlepiej zaspokajane przez ilościową ofertę producentów</t>
        </is>
      </c>
      <c r="CB535" s="2" t="inlineStr">
        <is>
          <t>sistema de equilíbrio do mercado induzido pelos preços|
modelo PRIMES</t>
        </is>
      </c>
      <c r="CC535" s="2" t="inlineStr">
        <is>
          <t>3|
3</t>
        </is>
      </c>
      <c r="CD535" s="2" t="inlineStr">
        <is>
          <t xml:space="preserve">|
</t>
        </is>
      </c>
      <c r="CE535" t="inlineStr">
        <is>
          <t>Modelo que simula a resposta dos consumidores de energia e dos sistemas de abastecimento energético na União Europeia e nos seus Estados-Membros em diferentes trajetórias de desenvolvimento económico, e com constrangimentos e forças motrizes exógenos.</t>
        </is>
      </c>
      <c r="CF535" s="2" t="inlineStr">
        <is>
          <t>PRIMES|
modelul PRIMES</t>
        </is>
      </c>
      <c r="CG535" s="2" t="inlineStr">
        <is>
          <t>3|
3</t>
        </is>
      </c>
      <c r="CH535" s="2" t="inlineStr">
        <is>
          <t xml:space="preserve">|
</t>
        </is>
      </c>
      <c r="CI535" t="inlineStr">
        <is>
          <t/>
        </is>
      </c>
      <c r="CJ535" s="2" t="inlineStr">
        <is>
          <t>model PRIMES</t>
        </is>
      </c>
      <c r="CK535" s="2" t="inlineStr">
        <is>
          <t>3</t>
        </is>
      </c>
      <c r="CL535" s="2" t="inlineStr">
        <is>
          <t/>
        </is>
      </c>
      <c r="CM535" t="inlineStr">
        <is>
          <t>model čiastočnej rovnováhy pre trhy Európskej únie s energiou, ktorý sa používa na vypracovanie prognóz, scenárov a analýzu vplyvu politiky v strednodobom a dlhodobom horizonte - do roku 2030</t>
        </is>
      </c>
      <c r="CN535" s="2" t="inlineStr">
        <is>
          <t>model PRIMES|
cenovno pogojeni tržnouravnoteževalni sistem</t>
        </is>
      </c>
      <c r="CO535" s="2" t="inlineStr">
        <is>
          <t>3|
3</t>
        </is>
      </c>
      <c r="CP535" s="2" t="inlineStr">
        <is>
          <t xml:space="preserve">|
</t>
        </is>
      </c>
      <c r="CQ535" t="inlineStr">
        <is>
          <t>model energetskega sistema, ki ga je oblikoval Institut za komunikacijske in računalniške sisteme (ΕΠΙΣΕΥ) na Državni tehnični univerzi v Atenah in je bil uporabljen npr. za ugotavljanje ekonomske koristi sistema EU za trgovanje z izpusti (EU ETS)</t>
        </is>
      </c>
      <c r="CR535" s="2" t="inlineStr">
        <is>
          <t>Primes-modellen</t>
        </is>
      </c>
      <c r="CS535" s="2" t="inlineStr">
        <is>
          <t>3</t>
        </is>
      </c>
      <c r="CT535" s="2" t="inlineStr">
        <is>
          <t/>
        </is>
      </c>
      <c r="CU535" t="inlineStr">
        <is>
          <t/>
        </is>
      </c>
    </row>
    <row r="536">
      <c r="A536" s="1" t="str">
        <f>HYPERLINK("https://iate.europa.eu/entry/result/1683433/all", "1683433")</f>
        <v>1683433</v>
      </c>
      <c r="B536" t="inlineStr">
        <is>
          <t>ENVIRONMENT</t>
        </is>
      </c>
      <c r="C536" t="inlineStr">
        <is>
          <t>ENVIRONMENT|environmental policy|climate change policy|emission trading|EU Emissions Trading Scheme;ENVIRONMENT|deterioration of the environment|nuisance|pollutant|atmospheric pollutant|greenhouse gas</t>
        </is>
      </c>
      <c r="D536" t="inlineStr">
        <is>
          <t/>
        </is>
      </c>
      <c r="E536" t="inlineStr">
        <is>
          <t/>
        </is>
      </c>
      <c r="F536" t="inlineStr">
        <is>
          <t/>
        </is>
      </c>
      <c r="G536" t="inlineStr">
        <is>
          <t/>
        </is>
      </c>
      <c r="H536" t="inlineStr">
        <is>
          <t/>
        </is>
      </c>
      <c r="I536" t="inlineStr">
        <is>
          <t/>
        </is>
      </c>
      <c r="J536" t="inlineStr">
        <is>
          <t/>
        </is>
      </c>
      <c r="K536" t="inlineStr">
        <is>
          <t/>
        </is>
      </c>
      <c r="L536" s="2" t="inlineStr">
        <is>
          <t>verifikationsrapport</t>
        </is>
      </c>
      <c r="M536" s="2" t="inlineStr">
        <is>
          <t>3</t>
        </is>
      </c>
      <c r="N536" s="2" t="inlineStr">
        <is>
          <t/>
        </is>
      </c>
      <c r="O536" t="inlineStr">
        <is>
          <t/>
        </is>
      </c>
      <c r="P536" s="2" t="inlineStr">
        <is>
          <t>Prüfbericht</t>
        </is>
      </c>
      <c r="Q536" s="2" t="inlineStr">
        <is>
          <t>3</t>
        </is>
      </c>
      <c r="R536" s="2" t="inlineStr">
        <is>
          <t/>
        </is>
      </c>
      <c r="S536" t="inlineStr">
        <is>
          <t/>
        </is>
      </c>
      <c r="T536" s="2" t="inlineStr">
        <is>
          <t>έκθεση επαλήθευσης</t>
        </is>
      </c>
      <c r="U536" s="2" t="inlineStr">
        <is>
          <t>3</t>
        </is>
      </c>
      <c r="V536" s="2" t="inlineStr">
        <is>
          <t/>
        </is>
      </c>
      <c r="W536" t="inlineStr">
        <is>
          <t/>
        </is>
      </c>
      <c r="X536" s="2" t="inlineStr">
        <is>
          <t>verification report|
verified emissions report</t>
        </is>
      </c>
      <c r="Y536" s="2" t="inlineStr">
        <is>
          <t>3|
3</t>
        </is>
      </c>
      <c r="Z536" s="2" t="inlineStr">
        <is>
          <t xml:space="preserve">|
</t>
        </is>
      </c>
      <c r="AA536" t="inlineStr">
        <is>
          <t>report stating the activities carried out by a &lt;a href="https://iate.europa.eu/entry/result/3517995/en" target="_blank"&gt;&lt;i&gt;verifier&lt;/i&gt;&lt;/a&gt;</t>
        </is>
      </c>
      <c r="AB536" s="2" t="inlineStr">
        <is>
          <t>informe de verificación</t>
        </is>
      </c>
      <c r="AC536" s="2" t="inlineStr">
        <is>
          <t>3</t>
        </is>
      </c>
      <c r="AD536" s="2" t="inlineStr">
        <is>
          <t/>
        </is>
      </c>
      <c r="AE536" t="inlineStr">
        <is>
          <t/>
        </is>
      </c>
      <c r="AF536" s="2" t="inlineStr">
        <is>
          <t>kontrolliaruanne</t>
        </is>
      </c>
      <c r="AG536" s="2" t="inlineStr">
        <is>
          <t>3</t>
        </is>
      </c>
      <c r="AH536" s="2" t="inlineStr">
        <is>
          <t/>
        </is>
      </c>
      <c r="AI536" t="inlineStr">
        <is>
          <t/>
        </is>
      </c>
      <c r="AJ536" s="2" t="inlineStr">
        <is>
          <t>todentamisraportti</t>
        </is>
      </c>
      <c r="AK536" s="2" t="inlineStr">
        <is>
          <t>3</t>
        </is>
      </c>
      <c r="AL536" s="2" t="inlineStr">
        <is>
          <t/>
        </is>
      </c>
      <c r="AM536" t="inlineStr">
        <is>
          <t/>
        </is>
      </c>
      <c r="AN536" s="2" t="inlineStr">
        <is>
          <t>rapport de vérification</t>
        </is>
      </c>
      <c r="AO536" s="2" t="inlineStr">
        <is>
          <t>3</t>
        </is>
      </c>
      <c r="AP536" s="2" t="inlineStr">
        <is>
          <t/>
        </is>
      </c>
      <c r="AQ536" t="inlineStr">
        <is>
          <t/>
        </is>
      </c>
      <c r="AR536" s="2" t="inlineStr">
        <is>
          <t>tuarascáil fíorúcháin maidir le hastaíochtaí|
tuarascáil fíorúcháin</t>
        </is>
      </c>
      <c r="AS536" s="2" t="inlineStr">
        <is>
          <t>3|
3</t>
        </is>
      </c>
      <c r="AT536" s="2" t="inlineStr">
        <is>
          <t xml:space="preserve">|
</t>
        </is>
      </c>
      <c r="AU536" t="inlineStr">
        <is>
          <t/>
        </is>
      </c>
      <c r="AV536" t="inlineStr">
        <is>
          <t/>
        </is>
      </c>
      <c r="AW536" t="inlineStr">
        <is>
          <t/>
        </is>
      </c>
      <c r="AX536" t="inlineStr">
        <is>
          <t/>
        </is>
      </c>
      <c r="AY536" t="inlineStr">
        <is>
          <t/>
        </is>
      </c>
      <c r="AZ536" t="inlineStr">
        <is>
          <t/>
        </is>
      </c>
      <c r="BA536" t="inlineStr">
        <is>
          <t/>
        </is>
      </c>
      <c r="BB536" t="inlineStr">
        <is>
          <t/>
        </is>
      </c>
      <c r="BC536" t="inlineStr">
        <is>
          <t/>
        </is>
      </c>
      <c r="BD536" s="2" t="inlineStr">
        <is>
          <t>rapporto di verifica</t>
        </is>
      </c>
      <c r="BE536" s="2" t="inlineStr">
        <is>
          <t>3</t>
        </is>
      </c>
      <c r="BF536" s="2" t="inlineStr">
        <is>
          <t/>
        </is>
      </c>
      <c r="BG536" t="inlineStr">
        <is>
          <t/>
        </is>
      </c>
      <c r="BH536" s="2" t="inlineStr">
        <is>
          <t>patikros ataskaita|
išmetamųjų teršalų kiekio patikros ataskaita</t>
        </is>
      </c>
      <c r="BI536" s="2" t="inlineStr">
        <is>
          <t>3|
3</t>
        </is>
      </c>
      <c r="BJ536" s="2" t="inlineStr">
        <is>
          <t xml:space="preserve">|
</t>
        </is>
      </c>
      <c r="BK536" t="inlineStr">
        <is>
          <t/>
        </is>
      </c>
      <c r="BL536" t="inlineStr">
        <is>
          <t/>
        </is>
      </c>
      <c r="BM536" t="inlineStr">
        <is>
          <t/>
        </is>
      </c>
      <c r="BN536" t="inlineStr">
        <is>
          <t/>
        </is>
      </c>
      <c r="BO536" t="inlineStr">
        <is>
          <t/>
        </is>
      </c>
      <c r="BP536" t="inlineStr">
        <is>
          <t/>
        </is>
      </c>
      <c r="BQ536" t="inlineStr">
        <is>
          <t/>
        </is>
      </c>
      <c r="BR536" t="inlineStr">
        <is>
          <t/>
        </is>
      </c>
      <c r="BS536" t="inlineStr">
        <is>
          <t/>
        </is>
      </c>
      <c r="BT536" s="2" t="inlineStr">
        <is>
          <t>verificatieverslag</t>
        </is>
      </c>
      <c r="BU536" s="2" t="inlineStr">
        <is>
          <t>3</t>
        </is>
      </c>
      <c r="BV536" s="2" t="inlineStr">
        <is>
          <t/>
        </is>
      </c>
      <c r="BW536" t="inlineStr">
        <is>
          <t/>
        </is>
      </c>
      <c r="BX536" s="2" t="inlineStr">
        <is>
          <t>sprawozdanie na temat zweryfikowanych emisji|
sprawozdanie z weryfikacji</t>
        </is>
      </c>
      <c r="BY536" s="2" t="inlineStr">
        <is>
          <t>3|
3</t>
        </is>
      </c>
      <c r="BZ536" s="2" t="inlineStr">
        <is>
          <t xml:space="preserve">|
</t>
        </is>
      </c>
      <c r="CA536" t="inlineStr">
        <is>
          <t>sprawozdanie z czynności przeprowadzonych przez &lt;a href="https://iate.europa.eu/entry/result/3517995/pl" target="_blank"&gt;weryfikatora&lt;/a&gt;</t>
        </is>
      </c>
      <c r="CB536" s="2" t="inlineStr">
        <is>
          <t>relatório de verificação</t>
        </is>
      </c>
      <c r="CC536" s="2" t="inlineStr">
        <is>
          <t>3</t>
        </is>
      </c>
      <c r="CD536" s="2" t="inlineStr">
        <is>
          <t/>
        </is>
      </c>
      <c r="CE536" t="inlineStr">
        <is>
          <t/>
        </is>
      </c>
      <c r="CF536" t="inlineStr">
        <is>
          <t/>
        </is>
      </c>
      <c r="CG536" t="inlineStr">
        <is>
          <t/>
        </is>
      </c>
      <c r="CH536" t="inlineStr">
        <is>
          <t/>
        </is>
      </c>
      <c r="CI536" t="inlineStr">
        <is>
          <t/>
        </is>
      </c>
      <c r="CJ536" t="inlineStr">
        <is>
          <t/>
        </is>
      </c>
      <c r="CK536" t="inlineStr">
        <is>
          <t/>
        </is>
      </c>
      <c r="CL536" t="inlineStr">
        <is>
          <t/>
        </is>
      </c>
      <c r="CM536" t="inlineStr">
        <is>
          <t/>
        </is>
      </c>
      <c r="CN536" s="2" t="inlineStr">
        <is>
          <t>poročilo o preverjenih emisijah|
poročilo o preverjanju</t>
        </is>
      </c>
      <c r="CO536" s="2" t="inlineStr">
        <is>
          <t>3|
3</t>
        </is>
      </c>
      <c r="CP536" s="2" t="inlineStr">
        <is>
          <t xml:space="preserve">|
</t>
        </is>
      </c>
      <c r="CQ536" t="inlineStr">
        <is>
          <t>poročilo, ki obsega dejavnosti, ki jih je opravil &lt;a href="https://iate.europa.eu/entry/result/3517995/sl" target="_blank"&gt;preveritelj&lt;/a&gt;</t>
        </is>
      </c>
      <c r="CR536" s="2" t="inlineStr">
        <is>
          <t>verifieringsrapport</t>
        </is>
      </c>
      <c r="CS536" s="2" t="inlineStr">
        <is>
          <t>3</t>
        </is>
      </c>
      <c r="CT536" s="2" t="inlineStr">
        <is>
          <t/>
        </is>
      </c>
      <c r="CU536" t="inlineStr">
        <is>
          <t/>
        </is>
      </c>
    </row>
    <row r="537">
      <c r="A537" s="1" t="str">
        <f>HYPERLINK("https://iate.europa.eu/entry/result/895792/all", "895792")</f>
        <v>895792</v>
      </c>
      <c r="B537" t="inlineStr">
        <is>
          <t>ENVIRONMENT</t>
        </is>
      </c>
      <c r="C537" t="inlineStr">
        <is>
          <t>ENVIRONMENT</t>
        </is>
      </c>
      <c r="D537" t="inlineStr">
        <is>
          <t/>
        </is>
      </c>
      <c r="E537" t="inlineStr">
        <is>
          <t/>
        </is>
      </c>
      <c r="F537" t="inlineStr">
        <is>
          <t/>
        </is>
      </c>
      <c r="G537" t="inlineStr">
        <is>
          <t/>
        </is>
      </c>
      <c r="H537" t="inlineStr">
        <is>
          <t/>
        </is>
      </c>
      <c r="I537" t="inlineStr">
        <is>
          <t/>
        </is>
      </c>
      <c r="J537" t="inlineStr">
        <is>
          <t/>
        </is>
      </c>
      <c r="K537" t="inlineStr">
        <is>
          <t/>
        </is>
      </c>
      <c r="L537" s="2" t="inlineStr">
        <is>
          <t>energiintensivt produkt</t>
        </is>
      </c>
      <c r="M537" s="2" t="inlineStr">
        <is>
          <t>4</t>
        </is>
      </c>
      <c r="N537" s="2" t="inlineStr">
        <is>
          <t/>
        </is>
      </c>
      <c r="O537" t="inlineStr">
        <is>
          <t/>
        </is>
      </c>
      <c r="P537" t="inlineStr">
        <is>
          <t/>
        </is>
      </c>
      <c r="Q537" t="inlineStr">
        <is>
          <t/>
        </is>
      </c>
      <c r="R537" t="inlineStr">
        <is>
          <t/>
        </is>
      </c>
      <c r="S537" t="inlineStr">
        <is>
          <t/>
        </is>
      </c>
      <c r="T537" t="inlineStr">
        <is>
          <t/>
        </is>
      </c>
      <c r="U537" t="inlineStr">
        <is>
          <t/>
        </is>
      </c>
      <c r="V537" t="inlineStr">
        <is>
          <t/>
        </is>
      </c>
      <c r="W537" t="inlineStr">
        <is>
          <t/>
        </is>
      </c>
      <c r="X537" s="2" t="inlineStr">
        <is>
          <t>energy-intensive product</t>
        </is>
      </c>
      <c r="Y537" s="2" t="inlineStr">
        <is>
          <t>1</t>
        </is>
      </c>
      <c r="Z537" s="2" t="inlineStr">
        <is>
          <t/>
        </is>
      </c>
      <c r="AA537" t="inlineStr">
        <is>
          <t/>
        </is>
      </c>
      <c r="AB537" t="inlineStr">
        <is>
          <t/>
        </is>
      </c>
      <c r="AC537" t="inlineStr">
        <is>
          <t/>
        </is>
      </c>
      <c r="AD537" t="inlineStr">
        <is>
          <t/>
        </is>
      </c>
      <c r="AE537" t="inlineStr">
        <is>
          <t/>
        </is>
      </c>
      <c r="AF537" t="inlineStr">
        <is>
          <t/>
        </is>
      </c>
      <c r="AG537" t="inlineStr">
        <is>
          <t/>
        </is>
      </c>
      <c r="AH537" t="inlineStr">
        <is>
          <t/>
        </is>
      </c>
      <c r="AI537" t="inlineStr">
        <is>
          <t/>
        </is>
      </c>
      <c r="AJ537" s="2" t="inlineStr">
        <is>
          <t>energiaa vaativa tuote</t>
        </is>
      </c>
      <c r="AK537" s="2" t="inlineStr">
        <is>
          <t>2</t>
        </is>
      </c>
      <c r="AL537" s="2" t="inlineStr">
        <is>
          <t/>
        </is>
      </c>
      <c r="AM537" t="inlineStr">
        <is>
          <t/>
        </is>
      </c>
      <c r="AN537" s="2" t="inlineStr">
        <is>
          <t>produit à forte intensité énergétique</t>
        </is>
      </c>
      <c r="AO537" s="2" t="inlineStr">
        <is>
          <t>2</t>
        </is>
      </c>
      <c r="AP537" s="2" t="inlineStr">
        <is>
          <t/>
        </is>
      </c>
      <c r="AQ537" t="inlineStr">
        <is>
          <t/>
        </is>
      </c>
      <c r="AR537" t="inlineStr">
        <is>
          <t/>
        </is>
      </c>
      <c r="AS537" t="inlineStr">
        <is>
          <t/>
        </is>
      </c>
      <c r="AT537" t="inlineStr">
        <is>
          <t/>
        </is>
      </c>
      <c r="AU537" t="inlineStr">
        <is>
          <t/>
        </is>
      </c>
      <c r="AV537" t="inlineStr">
        <is>
          <t/>
        </is>
      </c>
      <c r="AW537" t="inlineStr">
        <is>
          <t/>
        </is>
      </c>
      <c r="AX537" t="inlineStr">
        <is>
          <t/>
        </is>
      </c>
      <c r="AY537" t="inlineStr">
        <is>
          <t/>
        </is>
      </c>
      <c r="AZ537" t="inlineStr">
        <is>
          <t/>
        </is>
      </c>
      <c r="BA537" t="inlineStr">
        <is>
          <t/>
        </is>
      </c>
      <c r="BB537" t="inlineStr">
        <is>
          <t/>
        </is>
      </c>
      <c r="BC537" t="inlineStr">
        <is>
          <t/>
        </is>
      </c>
      <c r="BD537" t="inlineStr">
        <is>
          <t/>
        </is>
      </c>
      <c r="BE537" t="inlineStr">
        <is>
          <t/>
        </is>
      </c>
      <c r="BF537" t="inlineStr">
        <is>
          <t/>
        </is>
      </c>
      <c r="BG537" t="inlineStr">
        <is>
          <t/>
        </is>
      </c>
      <c r="BH537" t="inlineStr">
        <is>
          <t/>
        </is>
      </c>
      <c r="BI537" t="inlineStr">
        <is>
          <t/>
        </is>
      </c>
      <c r="BJ537" t="inlineStr">
        <is>
          <t/>
        </is>
      </c>
      <c r="BK537" t="inlineStr">
        <is>
          <t/>
        </is>
      </c>
      <c r="BL537" t="inlineStr">
        <is>
          <t/>
        </is>
      </c>
      <c r="BM537" t="inlineStr">
        <is>
          <t/>
        </is>
      </c>
      <c r="BN537" t="inlineStr">
        <is>
          <t/>
        </is>
      </c>
      <c r="BO537" t="inlineStr">
        <is>
          <t/>
        </is>
      </c>
      <c r="BP537" t="inlineStr">
        <is>
          <t/>
        </is>
      </c>
      <c r="BQ537" t="inlineStr">
        <is>
          <t/>
        </is>
      </c>
      <c r="BR537" t="inlineStr">
        <is>
          <t/>
        </is>
      </c>
      <c r="BS537" t="inlineStr">
        <is>
          <t/>
        </is>
      </c>
      <c r="BT537" s="2" t="inlineStr">
        <is>
          <t>energieverslindend produc</t>
        </is>
      </c>
      <c r="BU537" s="2" t="inlineStr">
        <is>
          <t>3</t>
        </is>
      </c>
      <c r="BV537" s="2" t="inlineStr">
        <is>
          <t/>
        </is>
      </c>
      <c r="BW537" t="inlineStr">
        <is>
          <t/>
        </is>
      </c>
      <c r="BX537" t="inlineStr">
        <is>
          <t/>
        </is>
      </c>
      <c r="BY537" t="inlineStr">
        <is>
          <t/>
        </is>
      </c>
      <c r="BZ537" t="inlineStr">
        <is>
          <t/>
        </is>
      </c>
      <c r="CA537" t="inlineStr">
        <is>
          <t/>
        </is>
      </c>
      <c r="CB537" t="inlineStr">
        <is>
          <t/>
        </is>
      </c>
      <c r="CC537" t="inlineStr">
        <is>
          <t/>
        </is>
      </c>
      <c r="CD537" t="inlineStr">
        <is>
          <t/>
        </is>
      </c>
      <c r="CE537" t="inlineStr">
        <is>
          <t/>
        </is>
      </c>
      <c r="CF537" t="inlineStr">
        <is>
          <t/>
        </is>
      </c>
      <c r="CG537" t="inlineStr">
        <is>
          <t/>
        </is>
      </c>
      <c r="CH537" t="inlineStr">
        <is>
          <t/>
        </is>
      </c>
      <c r="CI537" t="inlineStr">
        <is>
          <t/>
        </is>
      </c>
      <c r="CJ537" t="inlineStr">
        <is>
          <t/>
        </is>
      </c>
      <c r="CK537" t="inlineStr">
        <is>
          <t/>
        </is>
      </c>
      <c r="CL537" t="inlineStr">
        <is>
          <t/>
        </is>
      </c>
      <c r="CM537" t="inlineStr">
        <is>
          <t/>
        </is>
      </c>
      <c r="CN537" t="inlineStr">
        <is>
          <t/>
        </is>
      </c>
      <c r="CO537" t="inlineStr">
        <is>
          <t/>
        </is>
      </c>
      <c r="CP537" t="inlineStr">
        <is>
          <t/>
        </is>
      </c>
      <c r="CQ537" t="inlineStr">
        <is>
          <t/>
        </is>
      </c>
      <c r="CR537" t="inlineStr">
        <is>
          <t/>
        </is>
      </c>
      <c r="CS537" t="inlineStr">
        <is>
          <t/>
        </is>
      </c>
      <c r="CT537" t="inlineStr">
        <is>
          <t/>
        </is>
      </c>
      <c r="CU537" t="inlineStr">
        <is>
          <t/>
        </is>
      </c>
    </row>
    <row r="538">
      <c r="A538" s="1" t="str">
        <f>HYPERLINK("https://iate.europa.eu/entry/result/3599723/all", "3599723")</f>
        <v>3599723</v>
      </c>
      <c r="B538" t="inlineStr">
        <is>
          <t>EUROPEAN UNION;ENERGY</t>
        </is>
      </c>
      <c r="C538" t="inlineStr">
        <is>
          <t>EUROPEAN UNION|European Union law|EU law;ENERGY|energy policy|energy policy</t>
        </is>
      </c>
      <c r="D538" t="inlineStr">
        <is>
          <t/>
        </is>
      </c>
      <c r="E538" t="inlineStr">
        <is>
          <t/>
        </is>
      </c>
      <c r="F538" t="inlineStr">
        <is>
          <t/>
        </is>
      </c>
      <c r="G538" t="inlineStr">
        <is>
          <t/>
        </is>
      </c>
      <c r="H538" t="inlineStr">
        <is>
          <t/>
        </is>
      </c>
      <c r="I538" t="inlineStr">
        <is>
          <t/>
        </is>
      </c>
      <c r="J538" t="inlineStr">
        <is>
          <t/>
        </is>
      </c>
      <c r="K538" t="inlineStr">
        <is>
          <t/>
        </is>
      </c>
      <c r="L538" t="inlineStr">
        <is>
          <t/>
        </is>
      </c>
      <c r="M538" t="inlineStr">
        <is>
          <t/>
        </is>
      </c>
      <c r="N538" t="inlineStr">
        <is>
          <t/>
        </is>
      </c>
      <c r="O538" t="inlineStr">
        <is>
          <t/>
        </is>
      </c>
      <c r="P538" s="2" t="inlineStr">
        <is>
          <t>durchführende Behörde</t>
        </is>
      </c>
      <c r="Q538" s="2" t="inlineStr">
        <is>
          <t>3</t>
        </is>
      </c>
      <c r="R538" s="2" t="inlineStr">
        <is>
          <t/>
        </is>
      </c>
      <c r="S538" t="inlineStr">
        <is>
          <t>Verwaltungseinheit,
 die für die Anwendung oder Kontrolle in Bezug auf Energie- oder
 CO2-Besteuerung, Finanzregelungen und -instrumente, steuerliche Anreize,
 Standards und Normen, Energiekennzeichnungssysteme, berufliche oder
 allgemeine Ausbildung zuständig ist</t>
        </is>
      </c>
      <c r="T538" t="inlineStr">
        <is>
          <t/>
        </is>
      </c>
      <c r="U538" t="inlineStr">
        <is>
          <t/>
        </is>
      </c>
      <c r="V538" t="inlineStr">
        <is>
          <t/>
        </is>
      </c>
      <c r="W538" t="inlineStr">
        <is>
          <t/>
        </is>
      </c>
      <c r="X538" s="2" t="inlineStr">
        <is>
          <t>implementing public authority</t>
        </is>
      </c>
      <c r="Y538" s="2" t="inlineStr">
        <is>
          <t>3</t>
        </is>
      </c>
      <c r="Z538" s="2" t="inlineStr">
        <is>
          <t/>
        </is>
      </c>
      <c r="AA538" t="inlineStr">
        <is>
          <t>body governed by public law which is responsible for the carrying out or monitoring of energy or carbon taxation, financial schemes and instruments, fiscal incentives, standards and norms, energy labelling schemes, training or education</t>
        </is>
      </c>
      <c r="AB538" t="inlineStr">
        <is>
          <t/>
        </is>
      </c>
      <c r="AC538" t="inlineStr">
        <is>
          <t/>
        </is>
      </c>
      <c r="AD538" t="inlineStr">
        <is>
          <t/>
        </is>
      </c>
      <c r="AE538" t="inlineStr">
        <is>
          <t/>
        </is>
      </c>
      <c r="AF538" t="inlineStr">
        <is>
          <t/>
        </is>
      </c>
      <c r="AG538" t="inlineStr">
        <is>
          <t/>
        </is>
      </c>
      <c r="AH538" t="inlineStr">
        <is>
          <t/>
        </is>
      </c>
      <c r="AI538" t="inlineStr">
        <is>
          <t/>
        </is>
      </c>
      <c r="AJ538" t="inlineStr">
        <is>
          <t/>
        </is>
      </c>
      <c r="AK538" t="inlineStr">
        <is>
          <t/>
        </is>
      </c>
      <c r="AL538" t="inlineStr">
        <is>
          <t/>
        </is>
      </c>
      <c r="AM538" t="inlineStr">
        <is>
          <t/>
        </is>
      </c>
      <c r="AN538" t="inlineStr">
        <is>
          <t/>
        </is>
      </c>
      <c r="AO538" t="inlineStr">
        <is>
          <t/>
        </is>
      </c>
      <c r="AP538" t="inlineStr">
        <is>
          <t/>
        </is>
      </c>
      <c r="AQ538" t="inlineStr">
        <is>
          <t/>
        </is>
      </c>
      <c r="AR538" t="inlineStr">
        <is>
          <t/>
        </is>
      </c>
      <c r="AS538" t="inlineStr">
        <is>
          <t/>
        </is>
      </c>
      <c r="AT538" t="inlineStr">
        <is>
          <t/>
        </is>
      </c>
      <c r="AU538" t="inlineStr">
        <is>
          <t/>
        </is>
      </c>
      <c r="AV538" t="inlineStr">
        <is>
          <t/>
        </is>
      </c>
      <c r="AW538" t="inlineStr">
        <is>
          <t/>
        </is>
      </c>
      <c r="AX538" t="inlineStr">
        <is>
          <t/>
        </is>
      </c>
      <c r="AY538" t="inlineStr">
        <is>
          <t/>
        </is>
      </c>
      <c r="AZ538" t="inlineStr">
        <is>
          <t/>
        </is>
      </c>
      <c r="BA538" t="inlineStr">
        <is>
          <t/>
        </is>
      </c>
      <c r="BB538" t="inlineStr">
        <is>
          <t/>
        </is>
      </c>
      <c r="BC538" t="inlineStr">
        <is>
          <t/>
        </is>
      </c>
      <c r="BD538" t="inlineStr">
        <is>
          <t/>
        </is>
      </c>
      <c r="BE538" t="inlineStr">
        <is>
          <t/>
        </is>
      </c>
      <c r="BF538" t="inlineStr">
        <is>
          <t/>
        </is>
      </c>
      <c r="BG538" t="inlineStr">
        <is>
          <t/>
        </is>
      </c>
      <c r="BH538" t="inlineStr">
        <is>
          <t/>
        </is>
      </c>
      <c r="BI538" t="inlineStr">
        <is>
          <t/>
        </is>
      </c>
      <c r="BJ538" t="inlineStr">
        <is>
          <t/>
        </is>
      </c>
      <c r="BK538" t="inlineStr">
        <is>
          <t/>
        </is>
      </c>
      <c r="BL538" t="inlineStr">
        <is>
          <t/>
        </is>
      </c>
      <c r="BM538" t="inlineStr">
        <is>
          <t/>
        </is>
      </c>
      <c r="BN538" t="inlineStr">
        <is>
          <t/>
        </is>
      </c>
      <c r="BO538" t="inlineStr">
        <is>
          <t/>
        </is>
      </c>
      <c r="BP538" t="inlineStr">
        <is>
          <t/>
        </is>
      </c>
      <c r="BQ538" t="inlineStr">
        <is>
          <t/>
        </is>
      </c>
      <c r="BR538" t="inlineStr">
        <is>
          <t/>
        </is>
      </c>
      <c r="BS538" t="inlineStr">
        <is>
          <t/>
        </is>
      </c>
      <c r="BT538" t="inlineStr">
        <is>
          <t/>
        </is>
      </c>
      <c r="BU538" t="inlineStr">
        <is>
          <t/>
        </is>
      </c>
      <c r="BV538" t="inlineStr">
        <is>
          <t/>
        </is>
      </c>
      <c r="BW538" t="inlineStr">
        <is>
          <t/>
        </is>
      </c>
      <c r="BX538" s="2" t="inlineStr">
        <is>
          <t>wykonujący organ publiczny</t>
        </is>
      </c>
      <c r="BY538" s="2" t="inlineStr">
        <is>
          <t>3</t>
        </is>
      </c>
      <c r="BZ538" s="2" t="inlineStr">
        <is>
          <t/>
        </is>
      </c>
      <c r="CA538" t="inlineStr">
        <is>
          <t>podmiot prawa publicznego odpowiedzialny za realizację lub nadzorowanie opodatkowania, planów i instrumentów finansowych, zachęt podatkowych, standardów i norm, systemów znakowania energetycznego, szkoleń lub kształcenia w dziedzinie energii lub emisji dwutlenku węgla</t>
        </is>
      </c>
      <c r="CB538" t="inlineStr">
        <is>
          <t/>
        </is>
      </c>
      <c r="CC538" t="inlineStr">
        <is>
          <t/>
        </is>
      </c>
      <c r="CD538" t="inlineStr">
        <is>
          <t/>
        </is>
      </c>
      <c r="CE538" t="inlineStr">
        <is>
          <t/>
        </is>
      </c>
      <c r="CF538" t="inlineStr">
        <is>
          <t/>
        </is>
      </c>
      <c r="CG538" t="inlineStr">
        <is>
          <t/>
        </is>
      </c>
      <c r="CH538" t="inlineStr">
        <is>
          <t/>
        </is>
      </c>
      <c r="CI538" t="inlineStr">
        <is>
          <t/>
        </is>
      </c>
      <c r="CJ538" t="inlineStr">
        <is>
          <t/>
        </is>
      </c>
      <c r="CK538" t="inlineStr">
        <is>
          <t/>
        </is>
      </c>
      <c r="CL538" t="inlineStr">
        <is>
          <t/>
        </is>
      </c>
      <c r="CM538" t="inlineStr">
        <is>
          <t/>
        </is>
      </c>
      <c r="CN538" s="2" t="inlineStr">
        <is>
          <t>javni organ izvajalec</t>
        </is>
      </c>
      <c r="CO538" s="2" t="inlineStr">
        <is>
          <t>3</t>
        </is>
      </c>
      <c r="CP538" s="2" t="inlineStr">
        <is>
          <t/>
        </is>
      </c>
      <c r="CQ538" t="inlineStr">
        <is>
          <t>organ, za katerega velja javno pravo in je odgovoren za izvajanje ali spremljanje obdavčitve energije in ogljikovega dioksida, finančnih programov in instrumentov, davčnih spodbud, standardov in norm, sistemov za energetsko označevanje, usposabljanja ali izobraževanja</t>
        </is>
      </c>
      <c r="CR538" s="2" t="inlineStr">
        <is>
          <t>genomförande offentlig myndighet</t>
        </is>
      </c>
      <c r="CS538" s="2" t="inlineStr">
        <is>
          <t>3</t>
        </is>
      </c>
      <c r="CT538" s="2" t="inlineStr">
        <is>
          <t/>
        </is>
      </c>
      <c r="CU538" t="inlineStr">
        <is>
          <t>offentligrättsligt organ med ansvar för att genomföra eller övervaka energi- eller koldioxidbeskattning, finansieringssystem och finansieringsinstrument, skatteincitament, standarder och normer, energimärkningssystem eller utbildning</t>
        </is>
      </c>
    </row>
    <row r="539">
      <c r="A539" s="1" t="str">
        <f>HYPERLINK("https://iate.europa.eu/entry/result/3547524/all", "3547524")</f>
        <v>3547524</v>
      </c>
      <c r="B539" t="inlineStr">
        <is>
          <t>ENERGY</t>
        </is>
      </c>
      <c r="C539" t="inlineStr">
        <is>
          <t>ENERGY</t>
        </is>
      </c>
      <c r="D539" t="inlineStr">
        <is>
          <t/>
        </is>
      </c>
      <c r="E539" t="inlineStr">
        <is>
          <t/>
        </is>
      </c>
      <c r="F539" t="inlineStr">
        <is>
          <t/>
        </is>
      </c>
      <c r="G539" t="inlineStr">
        <is>
          <t/>
        </is>
      </c>
      <c r="H539" t="inlineStr">
        <is>
          <t/>
        </is>
      </c>
      <c r="I539" t="inlineStr">
        <is>
          <t/>
        </is>
      </c>
      <c r="J539" t="inlineStr">
        <is>
          <t/>
        </is>
      </c>
      <c r="K539" t="inlineStr">
        <is>
          <t/>
        </is>
      </c>
      <c r="L539" t="inlineStr">
        <is>
          <t/>
        </is>
      </c>
      <c r="M539" t="inlineStr">
        <is>
          <t/>
        </is>
      </c>
      <c r="N539" t="inlineStr">
        <is>
          <t/>
        </is>
      </c>
      <c r="O539" t="inlineStr">
        <is>
          <t/>
        </is>
      </c>
      <c r="P539" t="inlineStr">
        <is>
          <t/>
        </is>
      </c>
      <c r="Q539" t="inlineStr">
        <is>
          <t/>
        </is>
      </c>
      <c r="R539" t="inlineStr">
        <is>
          <t/>
        </is>
      </c>
      <c r="S539" t="inlineStr">
        <is>
          <t/>
        </is>
      </c>
      <c r="T539" t="inlineStr">
        <is>
          <t/>
        </is>
      </c>
      <c r="U539" t="inlineStr">
        <is>
          <t/>
        </is>
      </c>
      <c r="V539" t="inlineStr">
        <is>
          <t/>
        </is>
      </c>
      <c r="W539" t="inlineStr">
        <is>
          <t/>
        </is>
      </c>
      <c r="X539" s="2" t="inlineStr">
        <is>
          <t>efficient individual heating and cooling</t>
        </is>
      </c>
      <c r="Y539" s="2" t="inlineStr">
        <is>
          <t>3</t>
        </is>
      </c>
      <c r="Z539" s="2" t="inlineStr">
        <is>
          <t/>
        </is>
      </c>
      <c r="AA539" t="inlineStr">
        <is>
          <t>individual heating and cooling supply option that, compared to efficient district heating and cooling, measurably reduces the input of non-renewable primary energy needed to supply one unit of delivered energy within a relevant system boundary or requires the same input of non-renewable primary energy but at a lower cost, taking into account the energy required for extraction, conversion, transport and distribution</t>
        </is>
      </c>
      <c r="AB539" t="inlineStr">
        <is>
          <t/>
        </is>
      </c>
      <c r="AC539" t="inlineStr">
        <is>
          <t/>
        </is>
      </c>
      <c r="AD539" t="inlineStr">
        <is>
          <t/>
        </is>
      </c>
      <c r="AE539" t="inlineStr">
        <is>
          <t/>
        </is>
      </c>
      <c r="AF539" t="inlineStr">
        <is>
          <t/>
        </is>
      </c>
      <c r="AG539" t="inlineStr">
        <is>
          <t/>
        </is>
      </c>
      <c r="AH539" t="inlineStr">
        <is>
          <t/>
        </is>
      </c>
      <c r="AI539" t="inlineStr">
        <is>
          <t/>
        </is>
      </c>
      <c r="AJ539" t="inlineStr">
        <is>
          <t/>
        </is>
      </c>
      <c r="AK539" t="inlineStr">
        <is>
          <t/>
        </is>
      </c>
      <c r="AL539" t="inlineStr">
        <is>
          <t/>
        </is>
      </c>
      <c r="AM539" t="inlineStr">
        <is>
          <t/>
        </is>
      </c>
      <c r="AN539" t="inlineStr">
        <is>
          <t/>
        </is>
      </c>
      <c r="AO539" t="inlineStr">
        <is>
          <t/>
        </is>
      </c>
      <c r="AP539" t="inlineStr">
        <is>
          <t/>
        </is>
      </c>
      <c r="AQ539" t="inlineStr">
        <is>
          <t/>
        </is>
      </c>
      <c r="AR539" s="2" t="inlineStr">
        <is>
          <t>téamh agus fuarú aonair éifeachtúil</t>
        </is>
      </c>
      <c r="AS539" s="2" t="inlineStr">
        <is>
          <t>3</t>
        </is>
      </c>
      <c r="AT539" s="2" t="inlineStr">
        <is>
          <t/>
        </is>
      </c>
      <c r="AU539" t="inlineStr">
        <is>
          <t/>
        </is>
      </c>
      <c r="AV539" t="inlineStr">
        <is>
          <t/>
        </is>
      </c>
      <c r="AW539" t="inlineStr">
        <is>
          <t/>
        </is>
      </c>
      <c r="AX539" t="inlineStr">
        <is>
          <t/>
        </is>
      </c>
      <c r="AY539" t="inlineStr">
        <is>
          <t/>
        </is>
      </c>
      <c r="AZ539" t="inlineStr">
        <is>
          <t/>
        </is>
      </c>
      <c r="BA539" t="inlineStr">
        <is>
          <t/>
        </is>
      </c>
      <c r="BB539" t="inlineStr">
        <is>
          <t/>
        </is>
      </c>
      <c r="BC539" t="inlineStr">
        <is>
          <t/>
        </is>
      </c>
      <c r="BD539" t="inlineStr">
        <is>
          <t/>
        </is>
      </c>
      <c r="BE539" t="inlineStr">
        <is>
          <t/>
        </is>
      </c>
      <c r="BF539" t="inlineStr">
        <is>
          <t/>
        </is>
      </c>
      <c r="BG539" t="inlineStr">
        <is>
          <t/>
        </is>
      </c>
      <c r="BH539" t="inlineStr">
        <is>
          <t/>
        </is>
      </c>
      <c r="BI539" t="inlineStr">
        <is>
          <t/>
        </is>
      </c>
      <c r="BJ539" t="inlineStr">
        <is>
          <t/>
        </is>
      </c>
      <c r="BK539" t="inlineStr">
        <is>
          <t/>
        </is>
      </c>
      <c r="BL539" t="inlineStr">
        <is>
          <t/>
        </is>
      </c>
      <c r="BM539" t="inlineStr">
        <is>
          <t/>
        </is>
      </c>
      <c r="BN539" t="inlineStr">
        <is>
          <t/>
        </is>
      </c>
      <c r="BO539" t="inlineStr">
        <is>
          <t/>
        </is>
      </c>
      <c r="BP539" t="inlineStr">
        <is>
          <t/>
        </is>
      </c>
      <c r="BQ539" t="inlineStr">
        <is>
          <t/>
        </is>
      </c>
      <c r="BR539" t="inlineStr">
        <is>
          <t/>
        </is>
      </c>
      <c r="BS539" t="inlineStr">
        <is>
          <t/>
        </is>
      </c>
      <c r="BT539" t="inlineStr">
        <is>
          <t/>
        </is>
      </c>
      <c r="BU539" t="inlineStr">
        <is>
          <t/>
        </is>
      </c>
      <c r="BV539" t="inlineStr">
        <is>
          <t/>
        </is>
      </c>
      <c r="BW539" t="inlineStr">
        <is>
          <t/>
        </is>
      </c>
      <c r="BX539" s="2" t="inlineStr">
        <is>
          <t>efektywne indywidualne ogrzewanie i chłodzenie</t>
        </is>
      </c>
      <c r="BY539" s="2" t="inlineStr">
        <is>
          <t>3</t>
        </is>
      </c>
      <c r="BZ539" s="2" t="inlineStr">
        <is>
          <t/>
        </is>
      </c>
      <c r="CA539" t="inlineStr">
        <is>
          <t>Rozwiązanie w zakresie indywidualnego zaopatrzenia w energię cieplną i chłodniczą, które w porównaniu z efektywnym systemem ciepłowniczym i chłodniczym wymiernie zmniejsza wkład energii pierwotnej ze źródła nieodnawialnego wymaganej, aby dostarczyć jedną jednostkę energii dla potrzeb odnośnego systemu, lub wymaga takiego samego wkładu energii pierwotnej ze źródła nieodnawialnego, lecz po mniejszym koszcie, z uwzględnieniem energii niezbędnej do wydobycia, przetwarzania, przesyłu i rozdziału.</t>
        </is>
      </c>
      <c r="CB539" t="inlineStr">
        <is>
          <t/>
        </is>
      </c>
      <c r="CC539" t="inlineStr">
        <is>
          <t/>
        </is>
      </c>
      <c r="CD539" t="inlineStr">
        <is>
          <t/>
        </is>
      </c>
      <c r="CE539" t="inlineStr">
        <is>
          <t/>
        </is>
      </c>
      <c r="CF539" t="inlineStr">
        <is>
          <t/>
        </is>
      </c>
      <c r="CG539" t="inlineStr">
        <is>
          <t/>
        </is>
      </c>
      <c r="CH539" t="inlineStr">
        <is>
          <t/>
        </is>
      </c>
      <c r="CI539" t="inlineStr">
        <is>
          <t/>
        </is>
      </c>
      <c r="CJ539" t="inlineStr">
        <is>
          <t/>
        </is>
      </c>
      <c r="CK539" t="inlineStr">
        <is>
          <t/>
        </is>
      </c>
      <c r="CL539" t="inlineStr">
        <is>
          <t/>
        </is>
      </c>
      <c r="CM539" t="inlineStr">
        <is>
          <t/>
        </is>
      </c>
      <c r="CN539" s="2" t="inlineStr">
        <is>
          <t>učinkovito individualno ogrevanje in hlajenje</t>
        </is>
      </c>
      <c r="CO539" s="2" t="inlineStr">
        <is>
          <t>3</t>
        </is>
      </c>
      <c r="CP539" s="2" t="inlineStr">
        <is>
          <t/>
        </is>
      </c>
      <c r="CQ539" t="inlineStr">
        <is>
          <t>sistem dobave za individualno ogrevanje in hlajenje, ki v primerjavi z učinkovitim daljinskim ogrevanjem in hlajenjem znatno zmanjša vnos primarne energije iz neobnovljivih virov, potrebne za dobavo enote energije znotraj ustrezne sistemske meje, ali zahteva enak vnos primarne energije iz neobnovljivih virov, vendar ob nižjih stroških, pri čemer se upošteva energija, potrebna za ekstrakcijo, pretvorbo, prevoz in distribucijo</t>
        </is>
      </c>
      <c r="CR539" s="2" t="inlineStr">
        <is>
          <t>effektiv individuell värme och kyla:</t>
        </is>
      </c>
      <c r="CS539" s="2" t="inlineStr">
        <is>
          <t>3</t>
        </is>
      </c>
      <c r="CT539" s="2" t="inlineStr">
        <is>
          <t/>
        </is>
      </c>
      <c r="CU539" t="inlineStr">
        <is>
          <t>leveransmöjlighet till individuell värme eller kyla som jämförd med effektiv fjärrvärme och fjärrkyla mätbart minskar den icke förnybara primärenergi som krävs för att leverera en enhet levererad energi inom en relevant systemgräns, eller som kräver samma icke förnybara primärenergiinsats men till en lägre kostnad, med hänsyn tagen till den energi som krävs för utvinning, omvandling, transport och distribution</t>
        </is>
      </c>
    </row>
    <row r="540">
      <c r="A540" s="1" t="str">
        <f>HYPERLINK("https://iate.europa.eu/entry/result/3536226/all", "3536226")</f>
        <v>3536226</v>
      </c>
      <c r="B540" t="inlineStr">
        <is>
          <t>EUROPEAN UNION;INDUSTRY;ENERGY</t>
        </is>
      </c>
      <c r="C540" t="inlineStr">
        <is>
          <t>EUROPEAN UNION|European Union law|EU law;INDUSTRY|building and public works|building industry;ENERGY</t>
        </is>
      </c>
      <c r="D540" t="inlineStr">
        <is>
          <t/>
        </is>
      </c>
      <c r="E540" t="inlineStr">
        <is>
          <t/>
        </is>
      </c>
      <c r="F540" t="inlineStr">
        <is>
          <t/>
        </is>
      </c>
      <c r="G540" t="inlineStr">
        <is>
          <t/>
        </is>
      </c>
      <c r="H540" t="inlineStr">
        <is>
          <t/>
        </is>
      </c>
      <c r="I540" t="inlineStr">
        <is>
          <t/>
        </is>
      </c>
      <c r="J540" t="inlineStr">
        <is>
          <t/>
        </is>
      </c>
      <c r="K540" t="inlineStr">
        <is>
          <t/>
        </is>
      </c>
      <c r="L540" t="inlineStr">
        <is>
          <t/>
        </is>
      </c>
      <c r="M540" t="inlineStr">
        <is>
          <t/>
        </is>
      </c>
      <c r="N540" t="inlineStr">
        <is>
          <t/>
        </is>
      </c>
      <c r="O540" t="inlineStr">
        <is>
          <t/>
        </is>
      </c>
      <c r="P540" t="inlineStr">
        <is>
          <t/>
        </is>
      </c>
      <c r="Q540" t="inlineStr">
        <is>
          <t/>
        </is>
      </c>
      <c r="R540" t="inlineStr">
        <is>
          <t/>
        </is>
      </c>
      <c r="S540" t="inlineStr">
        <is>
          <t/>
        </is>
      </c>
      <c r="T540" t="inlineStr">
        <is>
          <t/>
        </is>
      </c>
      <c r="U540" t="inlineStr">
        <is>
          <t/>
        </is>
      </c>
      <c r="V540" t="inlineStr">
        <is>
          <t/>
        </is>
      </c>
      <c r="W540" t="inlineStr">
        <is>
          <t/>
        </is>
      </c>
      <c r="X540" s="2" t="inlineStr">
        <is>
          <t>efficient district heating and cooling system</t>
        </is>
      </c>
      <c r="Y540" s="2" t="inlineStr">
        <is>
          <t>3</t>
        </is>
      </c>
      <c r="Z540" s="2" t="inlineStr">
        <is>
          <t/>
        </is>
      </c>
      <c r="AA540" t="inlineStr">
        <is>
          <t>district heating or cooling system using at least 50 % renewable energy, 50 % waste heat, 75 % cogenerated heat or 50 % of a combination of such energy and heat</t>
        </is>
      </c>
      <c r="AB540" t="inlineStr">
        <is>
          <t/>
        </is>
      </c>
      <c r="AC540" t="inlineStr">
        <is>
          <t/>
        </is>
      </c>
      <c r="AD540" t="inlineStr">
        <is>
          <t/>
        </is>
      </c>
      <c r="AE540" t="inlineStr">
        <is>
          <t/>
        </is>
      </c>
      <c r="AF540" t="inlineStr">
        <is>
          <t/>
        </is>
      </c>
      <c r="AG540" t="inlineStr">
        <is>
          <t/>
        </is>
      </c>
      <c r="AH540" t="inlineStr">
        <is>
          <t/>
        </is>
      </c>
      <c r="AI540" t="inlineStr">
        <is>
          <t/>
        </is>
      </c>
      <c r="AJ540" t="inlineStr">
        <is>
          <t/>
        </is>
      </c>
      <c r="AK540" t="inlineStr">
        <is>
          <t/>
        </is>
      </c>
      <c r="AL540" t="inlineStr">
        <is>
          <t/>
        </is>
      </c>
      <c r="AM540" t="inlineStr">
        <is>
          <t/>
        </is>
      </c>
      <c r="AN540" s="2" t="inlineStr">
        <is>
          <t>système efficace de chauffage et de refroidissement urbains</t>
        </is>
      </c>
      <c r="AO540" s="2" t="inlineStr">
        <is>
          <t>3</t>
        </is>
      </c>
      <c r="AP540" s="2" t="inlineStr">
        <is>
          <t/>
        </is>
      </c>
      <c r="AQ540" t="inlineStr">
        <is>
          <t>un système de chauffage et de refroidissement urbains utilisant au moins 50 % de chaleur produite à partir de sources d’énergie renouvelables, de chaleur perdue, de chaleur issue de la cogénération ou d’une combinaison de ces types de chaleur, et ayant un facteur d’énergie primaire, visé dans la directive 2010/31/UE, de 0,8 au minimum</t>
        </is>
      </c>
      <c r="AR540" t="inlineStr">
        <is>
          <t/>
        </is>
      </c>
      <c r="AS540" t="inlineStr">
        <is>
          <t/>
        </is>
      </c>
      <c r="AT540" t="inlineStr">
        <is>
          <t/>
        </is>
      </c>
      <c r="AU540" t="inlineStr">
        <is>
          <t/>
        </is>
      </c>
      <c r="AV540" t="inlineStr">
        <is>
          <t/>
        </is>
      </c>
      <c r="AW540" t="inlineStr">
        <is>
          <t/>
        </is>
      </c>
      <c r="AX540" t="inlineStr">
        <is>
          <t/>
        </is>
      </c>
      <c r="AY540" t="inlineStr">
        <is>
          <t/>
        </is>
      </c>
      <c r="AZ540" t="inlineStr">
        <is>
          <t/>
        </is>
      </c>
      <c r="BA540" t="inlineStr">
        <is>
          <t/>
        </is>
      </c>
      <c r="BB540" t="inlineStr">
        <is>
          <t/>
        </is>
      </c>
      <c r="BC540" t="inlineStr">
        <is>
          <t/>
        </is>
      </c>
      <c r="BD540" t="inlineStr">
        <is>
          <t/>
        </is>
      </c>
      <c r="BE540" t="inlineStr">
        <is>
          <t/>
        </is>
      </c>
      <c r="BF540" t="inlineStr">
        <is>
          <t/>
        </is>
      </c>
      <c r="BG540" t="inlineStr">
        <is>
          <t/>
        </is>
      </c>
      <c r="BH540" t="inlineStr">
        <is>
          <t/>
        </is>
      </c>
      <c r="BI540" t="inlineStr">
        <is>
          <t/>
        </is>
      </c>
      <c r="BJ540" t="inlineStr">
        <is>
          <t/>
        </is>
      </c>
      <c r="BK540" t="inlineStr">
        <is>
          <t/>
        </is>
      </c>
      <c r="BL540" t="inlineStr">
        <is>
          <t/>
        </is>
      </c>
      <c r="BM540" t="inlineStr">
        <is>
          <t/>
        </is>
      </c>
      <c r="BN540" t="inlineStr">
        <is>
          <t/>
        </is>
      </c>
      <c r="BO540" t="inlineStr">
        <is>
          <t/>
        </is>
      </c>
      <c r="BP540" t="inlineStr">
        <is>
          <t/>
        </is>
      </c>
      <c r="BQ540" t="inlineStr">
        <is>
          <t/>
        </is>
      </c>
      <c r="BR540" t="inlineStr">
        <is>
          <t/>
        </is>
      </c>
      <c r="BS540" t="inlineStr">
        <is>
          <t/>
        </is>
      </c>
      <c r="BT540" t="inlineStr">
        <is>
          <t/>
        </is>
      </c>
      <c r="BU540" t="inlineStr">
        <is>
          <t/>
        </is>
      </c>
      <c r="BV540" t="inlineStr">
        <is>
          <t/>
        </is>
      </c>
      <c r="BW540" t="inlineStr">
        <is>
          <t/>
        </is>
      </c>
      <c r="BX540" s="2" t="inlineStr">
        <is>
          <t>efektywny system ciepłowniczy i chłodniczy</t>
        </is>
      </c>
      <c r="BY540" s="2" t="inlineStr">
        <is>
          <t>3</t>
        </is>
      </c>
      <c r="BZ540" s="2" t="inlineStr">
        <is>
          <t/>
        </is>
      </c>
      <c r="CA540" t="inlineStr">
        <is>
          <t>System ciepłowniczy lub chłodniczy, w którym do produkcji ciepła lub chłodu wykorzystuje się w co najmniej 50 % energię ze źródeł odnawialnych, lub w co najmniej 50 % ciepło odpadowe, lub w co najmniej 75 % ciepło pochodzące z kogeneracji, lub w co najmniej 50 % wykorzystuje się połączenie takiej energii i ciepła.</t>
        </is>
      </c>
      <c r="CB540" t="inlineStr">
        <is>
          <t/>
        </is>
      </c>
      <c r="CC540" t="inlineStr">
        <is>
          <t/>
        </is>
      </c>
      <c r="CD540" t="inlineStr">
        <is>
          <t/>
        </is>
      </c>
      <c r="CE540" t="inlineStr">
        <is>
          <t/>
        </is>
      </c>
      <c r="CF540" t="inlineStr">
        <is>
          <t/>
        </is>
      </c>
      <c r="CG540" t="inlineStr">
        <is>
          <t/>
        </is>
      </c>
      <c r="CH540" t="inlineStr">
        <is>
          <t/>
        </is>
      </c>
      <c r="CI540" t="inlineStr">
        <is>
          <t/>
        </is>
      </c>
      <c r="CJ540" t="inlineStr">
        <is>
          <t/>
        </is>
      </c>
      <c r="CK540" t="inlineStr">
        <is>
          <t/>
        </is>
      </c>
      <c r="CL540" t="inlineStr">
        <is>
          <t/>
        </is>
      </c>
      <c r="CM540" t="inlineStr">
        <is>
          <t/>
        </is>
      </c>
      <c r="CN540" s="2" t="inlineStr">
        <is>
          <t>učinkoviti sistem daljinskega ogrevanja in hlajenja</t>
        </is>
      </c>
      <c r="CO540" s="2" t="inlineStr">
        <is>
          <t>3</t>
        </is>
      </c>
      <c r="CP540" s="2" t="inlineStr">
        <is>
          <t/>
        </is>
      </c>
      <c r="CQ540" t="inlineStr">
        <is>
          <t/>
        </is>
      </c>
      <c r="CR540" s="2" t="inlineStr">
        <is>
          <t>effektivt system för fjärrvärme och fjärrkyla</t>
        </is>
      </c>
      <c r="CS540" s="2" t="inlineStr">
        <is>
          <t>3</t>
        </is>
      </c>
      <c r="CT540" s="2" t="inlineStr">
        <is>
          <t/>
        </is>
      </c>
      <c r="CU540" t="inlineStr">
        <is>
          <t>system för fjärrvärme eller fjärrkyla som använder minst 50 % förnybar energi, 50 % spillvärme, 75 % kraftvärmeproducerad värme eller 50 % av en kombination av sådan energi och värme</t>
        </is>
      </c>
    </row>
    <row r="541">
      <c r="A541" s="1" t="str">
        <f>HYPERLINK("https://iate.europa.eu/entry/result/2246086/all", "2246086")</f>
        <v>2246086</v>
      </c>
      <c r="B541" t="inlineStr">
        <is>
          <t>ENERGY</t>
        </is>
      </c>
      <c r="C541" t="inlineStr">
        <is>
          <t>ENERGY|energy policy|energy policy</t>
        </is>
      </c>
      <c r="D541" s="2" t="inlineStr">
        <is>
          <t>повишаване на енергийната ефективност</t>
        </is>
      </c>
      <c r="E541" s="2" t="inlineStr">
        <is>
          <t>3</t>
        </is>
      </c>
      <c r="F541" s="2" t="inlineStr">
        <is>
          <t/>
        </is>
      </c>
      <c r="G541" t="inlineStr">
        <is>
          <t>резултат от изпълнението на мярка или дейност, която води до намаляване на съотношението между вложеното количество енергия и изходното количество произведена стока, услуга или енергия, без влошаване на качеството или на други характеристики</t>
        </is>
      </c>
      <c r="H541" s="2" t="inlineStr">
        <is>
          <t>zvýšení energetické účinnosti</t>
        </is>
      </c>
      <c r="I541" s="2" t="inlineStr">
        <is>
          <t>3</t>
        </is>
      </c>
      <c r="J541" s="2" t="inlineStr">
        <is>
          <t/>
        </is>
      </c>
      <c r="K541" t="inlineStr">
        <is>
          <t>změny struktury, pláště nebo environmentálních řídicích systémů budovy, jejichž důsledkem je snížení energetické spotřeby budovy proti původnímu stavu</t>
        </is>
      </c>
      <c r="L541" s="2" t="inlineStr">
        <is>
          <t>energieffektivisering</t>
        </is>
      </c>
      <c r="M541" s="2" t="inlineStr">
        <is>
          <t>3</t>
        </is>
      </c>
      <c r="N541" s="2" t="inlineStr">
        <is>
          <t/>
        </is>
      </c>
      <c r="O541" t="inlineStr">
        <is>
          <t>forbedringer af en bygnings konstruktion, faste inventar eller miljøkontrolsystemer, der resulterer i, at bygningens energiforbrug nedbringes i forhold til det, det var, inden arbejdet påbegyndtes</t>
        </is>
      </c>
      <c r="P541" s="2" t="inlineStr">
        <is>
          <t>Verbesserung der Energieeffizienz|
Energieeffizienzverbesserung</t>
        </is>
      </c>
      <c r="Q541" s="2" t="inlineStr">
        <is>
          <t>3|
3</t>
        </is>
      </c>
      <c r="R541" s="2" t="inlineStr">
        <is>
          <t xml:space="preserve">|
</t>
        </is>
      </c>
      <c r="S541" t="inlineStr">
        <is>
          <t>Verbesserungen an der Bausubstanz, der Materialstruktur oder der Regelungstechnik eines Gebäudes, die zu einem geringeren Energieverbrauch des Gebäudes im Vergleich zu dem Zustand vor Beginn der Bauarbeiten führen.</t>
        </is>
      </c>
      <c r="T541" s="2" t="inlineStr">
        <is>
          <t>βελτίωση της ενεργειακής απόδοσης</t>
        </is>
      </c>
      <c r="U541" s="2" t="inlineStr">
        <is>
          <t>2</t>
        </is>
      </c>
      <c r="V541" s="2" t="inlineStr">
        <is>
          <t/>
        </is>
      </c>
      <c r="W541" t="inlineStr">
        <is>
          <t>βελτίωση της ενεργειακής απόδοσης στην τελική χρήση λόγω τεχνολογικών, συμπεριφορικών ή/και οικονομικών αλλαγών</t>
        </is>
      </c>
      <c r="X541" s="2" t="inlineStr">
        <is>
          <t>energy efficiency improvement</t>
        </is>
      </c>
      <c r="Y541" s="2" t="inlineStr">
        <is>
          <t>3</t>
        </is>
      </c>
      <c r="Z541" s="2" t="inlineStr">
        <is>
          <t/>
        </is>
      </c>
      <c r="AA541" t="inlineStr">
        <is>
          <t>increase in &lt;a href="https://iate.europa.eu/entry/result/755141/en" target="_blank"&gt;&lt;i&gt;energy efficiency&lt;/i&gt;&lt;/a&gt; as a result of technological, behavioural and/or economic changes</t>
        </is>
      </c>
      <c r="AB541" s="2" t="inlineStr">
        <is>
          <t>mejora de la eficiencia energética</t>
        </is>
      </c>
      <c r="AC541" s="2" t="inlineStr">
        <is>
          <t>3</t>
        </is>
      </c>
      <c r="AD541" s="2" t="inlineStr">
        <is>
          <t/>
        </is>
      </c>
      <c r="AE541" t="inlineStr">
        <is>
          <t>mejora realizada en la estructura, material o sistemas de control medioambiental de un edificio que se traduce en una reducción de su consumo de energía en comparación con la situación anterior a los trabajos</t>
        </is>
      </c>
      <c r="AF541" s="2" t="inlineStr">
        <is>
          <t>energiatõhususe paranemine|
energiatõhususe parandamine</t>
        </is>
      </c>
      <c r="AG541" s="2" t="inlineStr">
        <is>
          <t>3|
3</t>
        </is>
      </c>
      <c r="AH541" s="2" t="inlineStr">
        <is>
          <t xml:space="preserve">|
</t>
        </is>
      </c>
      <c r="AI541" t="inlineStr">
        <is>
          <t>energia lõpptarbimise tõhususe suurendamine tehnoloogiliste, käitumuslike ja/või majanduslike muutuste tulemusena</t>
        </is>
      </c>
      <c r="AJ541" s="2" t="inlineStr">
        <is>
          <t>energiatehokkuuden parantaminen</t>
        </is>
      </c>
      <c r="AK541" s="2" t="inlineStr">
        <is>
          <t>3</t>
        </is>
      </c>
      <c r="AL541" s="2" t="inlineStr">
        <is>
          <t/>
        </is>
      </c>
      <c r="AM541" t="inlineStr">
        <is>
          <t>rakennukseen, sen rakenteeseen tai ympäristötekijöiden säätöjärjestelmiin tehdyt parannustyöt, joiden tuloksena rakennuksen energiankulutus pienenee lähtötilanteeseen verrattuna</t>
        </is>
      </c>
      <c r="AN541" s="2" t="inlineStr">
        <is>
          <t>amélioration de l'efficacité énergétique</t>
        </is>
      </c>
      <c r="AO541" s="2" t="inlineStr">
        <is>
          <t>3</t>
        </is>
      </c>
      <c r="AP541" s="2" t="inlineStr">
        <is>
          <t/>
        </is>
      </c>
      <c r="AQ541" t="inlineStr">
        <is>
          <t>un accroissement de l'efficacité énergétique dans les utilisations finales à la suite de modifications d'ordre technologique, comportemental et/ou économique</t>
        </is>
      </c>
      <c r="AR541" t="inlineStr">
        <is>
          <t/>
        </is>
      </c>
      <c r="AS541" t="inlineStr">
        <is>
          <t/>
        </is>
      </c>
      <c r="AT541" t="inlineStr">
        <is>
          <t/>
        </is>
      </c>
      <c r="AU541" t="inlineStr">
        <is>
          <t/>
        </is>
      </c>
      <c r="AV541" t="inlineStr">
        <is>
          <t/>
        </is>
      </c>
      <c r="AW541" t="inlineStr">
        <is>
          <t/>
        </is>
      </c>
      <c r="AX541" t="inlineStr">
        <is>
          <t/>
        </is>
      </c>
      <c r="AY541" t="inlineStr">
        <is>
          <t/>
        </is>
      </c>
      <c r="AZ541" t="inlineStr">
        <is>
          <t/>
        </is>
      </c>
      <c r="BA541" t="inlineStr">
        <is>
          <t/>
        </is>
      </c>
      <c r="BB541" t="inlineStr">
        <is>
          <t/>
        </is>
      </c>
      <c r="BC541" t="inlineStr">
        <is>
          <t/>
        </is>
      </c>
      <c r="BD541" s="2" t="inlineStr">
        <is>
          <t>miglioramento dell'efficienza energetica</t>
        </is>
      </c>
      <c r="BE541" s="2" t="inlineStr">
        <is>
          <t>3</t>
        </is>
      </c>
      <c r="BF541" s="2" t="inlineStr">
        <is>
          <t/>
        </is>
      </c>
      <c r="BG541" t="inlineStr">
        <is>
          <t>interventi di miglioramento della struttura o dei sistemi di controllo ambientale di un edificio, che determinano una riduzione del consumo energetico dell'edificio stesso rispetto alla situazione precedente ai lavori</t>
        </is>
      </c>
      <c r="BH541" s="2" t="inlineStr">
        <is>
          <t>energijos vartojimo efektyvumo didinimas</t>
        </is>
      </c>
      <c r="BI541" s="2" t="inlineStr">
        <is>
          <t>2</t>
        </is>
      </c>
      <c r="BJ541" s="2" t="inlineStr">
        <is>
          <t/>
        </is>
      </c>
      <c r="BK541" t="inlineStr">
        <is>
          <t>energijos vartojimo efektyvumo padidėjimas dėl technologinių, elgsenos ir (arba) ekonominių pokyčių</t>
        </is>
      </c>
      <c r="BL541" s="2" t="inlineStr">
        <is>
          <t>energoefektivitātes uzlabošana</t>
        </is>
      </c>
      <c r="BM541" s="2" t="inlineStr">
        <is>
          <t>3</t>
        </is>
      </c>
      <c r="BN541" s="2" t="inlineStr">
        <is>
          <t/>
        </is>
      </c>
      <c r="BO541" t="inlineStr">
        <is>
          <t>energoefektivitātes pieaugums, kas panākts tehnoloģisku pārmaiņu, paradumu maiņas un/vai ekonomisku pārmaiņu rezultātā</t>
        </is>
      </c>
      <c r="BP541" t="inlineStr">
        <is>
          <t/>
        </is>
      </c>
      <c r="BQ541" t="inlineStr">
        <is>
          <t/>
        </is>
      </c>
      <c r="BR541" t="inlineStr">
        <is>
          <t/>
        </is>
      </c>
      <c r="BS541" t="inlineStr">
        <is>
          <t/>
        </is>
      </c>
      <c r="BT541" t="inlineStr">
        <is>
          <t/>
        </is>
      </c>
      <c r="BU541" t="inlineStr">
        <is>
          <t/>
        </is>
      </c>
      <c r="BV541" t="inlineStr">
        <is>
          <t/>
        </is>
      </c>
      <c r="BW541" t="inlineStr">
        <is>
          <t/>
        </is>
      </c>
      <c r="BX541" s="2" t="inlineStr">
        <is>
          <t>poprawa efektywności energetycznej</t>
        </is>
      </c>
      <c r="BY541" s="2" t="inlineStr">
        <is>
          <t>3</t>
        </is>
      </c>
      <c r="BZ541" s="2" t="inlineStr">
        <is>
          <t/>
        </is>
      </c>
      <c r="CA541" t="inlineStr">
        <is>
          <t>zwiększenie efektywności energetycznej w wyniku zmian technologicznych, zmian zachowań lub zmian ekonomicznych</t>
        </is>
      </c>
      <c r="CB541" s="2" t="inlineStr">
        <is>
          <t>melhoria da eficiência energética</t>
        </is>
      </c>
      <c r="CC541" s="2" t="inlineStr">
        <is>
          <t>2</t>
        </is>
      </c>
      <c r="CD541" s="2" t="inlineStr">
        <is>
          <t/>
        </is>
      </c>
      <c r="CE541" t="inlineStr">
        <is>
          <t>Melhoria introduzida na estrutura, na infra-estrutura ou nos sistemas de controlo ambientais de um edifício com vista a reduzir o consumo de energia do edifício, por comparação com a situação antes do início das obras.</t>
        </is>
      </c>
      <c r="CF541" s="2" t="inlineStr">
        <is>
          <t>îmbunătățirea eficienței energetice</t>
        </is>
      </c>
      <c r="CG541" s="2" t="inlineStr">
        <is>
          <t>3</t>
        </is>
      </c>
      <c r="CH541" s="2" t="inlineStr">
        <is>
          <t/>
        </is>
      </c>
      <c r="CI541" t="inlineStr">
        <is>
          <t>îmbunătățiri aduse structurii, materialului sau sistemelor de control al climatizării dintr-o clădire, care conduc la reducerea consumului energetic al acesteia comparativ cu situația anterioară</t>
        </is>
      </c>
      <c r="CJ541" s="2" t="inlineStr">
        <is>
          <t>zlepšenie energetickej účinnosti|
zvýšenie energetickej účinnosti</t>
        </is>
      </c>
      <c r="CK541" s="2" t="inlineStr">
        <is>
          <t>3|
3</t>
        </is>
      </c>
      <c r="CL541" s="2" t="inlineStr">
        <is>
          <t xml:space="preserve">|
</t>
        </is>
      </c>
      <c r="CM541" t="inlineStr">
        <is>
          <t>zlepšenie energetickej účinnosti konečného využitia energie dosiahnuté zmenami technológie, správania a/alebo hospodárskymi zmenami</t>
        </is>
      </c>
      <c r="CN541" s="2" t="inlineStr">
        <is>
          <t>izboljšanje energetske učinkovitosti</t>
        </is>
      </c>
      <c r="CO541" s="2" t="inlineStr">
        <is>
          <t>3</t>
        </is>
      </c>
      <c r="CP541" s="2" t="inlineStr">
        <is>
          <t/>
        </is>
      </c>
      <c r="CQ541" t="inlineStr">
        <is>
          <t>povečanje energetske učinkovitosti zaradi tehnoloških, vedenjskih in/ali gospodarskih sprememb</t>
        </is>
      </c>
      <c r="CR541" t="inlineStr">
        <is>
          <t/>
        </is>
      </c>
      <c r="CS541" t="inlineStr">
        <is>
          <t/>
        </is>
      </c>
      <c r="CT541" t="inlineStr">
        <is>
          <t/>
        </is>
      </c>
      <c r="CU541" t="inlineStr">
        <is>
          <t/>
        </is>
      </c>
    </row>
    <row r="542">
      <c r="A542" s="1" t="str">
        <f>HYPERLINK("https://iate.europa.eu/entry/result/2210211/all", "2210211")</f>
        <v>2210211</v>
      </c>
      <c r="B542" t="inlineStr">
        <is>
          <t>ENVIRONMENT;ENERGY</t>
        </is>
      </c>
      <c r="C542" t="inlineStr">
        <is>
          <t>ENVIRONMENT|environmental policy|environmental protection;ENERGY</t>
        </is>
      </c>
      <c r="D542" s="2" t="inlineStr">
        <is>
          <t>енергийна услуга</t>
        </is>
      </c>
      <c r="E542" s="2" t="inlineStr">
        <is>
          <t>3</t>
        </is>
      </c>
      <c r="F542" s="2" t="inlineStr">
        <is>
          <t/>
        </is>
      </c>
      <c r="G542" t="inlineStr">
        <is>
          <t>материалната изгода, полза или стока, получени при съчетаване на енергията с технология за енергийна ефективност или с действие, което може да обхваща експлоатацията, поддръжката и контрола, необходими за осигуряване на услугата, която се предоставя въз основа на договор и е доказано, че при нормални обстоятелства води до подлежащо на проверка и измерване или на преценка подобряване на енергийната ефективност и/или до икономии на първична енергия</t>
        </is>
      </c>
      <c r="H542" s="2" t="inlineStr">
        <is>
          <t>energetická služba</t>
        </is>
      </c>
      <c r="I542" s="2" t="inlineStr">
        <is>
          <t>3</t>
        </is>
      </c>
      <c r="J542" s="2" t="inlineStr">
        <is>
          <t/>
        </is>
      </c>
      <c r="K542" t="inlineStr">
        <is>
          <t>fyzický přínos, užitek nebo prospěch získané kombinací energie s energeticky účinnými technologiemi nebo činnostmi, které mohou zahrnovat provozní činnosti, údržbu a kontrolu nezbytnou pro dodání služby, jež je dodávána na základě smlouvy a u níž bylo prokázáno, že za normálních okolností vede k ověřitelnému a měřitelnému či odhadnutelnému zvýšení energetické účinnosti nebo k úsporám primární energie</t>
        </is>
      </c>
      <c r="L542" s="2" t="inlineStr">
        <is>
          <t>energitjeneste</t>
        </is>
      </c>
      <c r="M542" s="2" t="inlineStr">
        <is>
          <t>4</t>
        </is>
      </c>
      <c r="N542" s="2" t="inlineStr">
        <is>
          <t/>
        </is>
      </c>
      <c r="O542" t="inlineStr">
        <is>
          <t>fysisk gavn, nytteværdi eller gode fremkommet ved at kombinere energi med energieffektiv teknik eller tiltag, der kan omfatte de drifts-, vedligeholdelses- og kontrolaktiviteter, der er nødvendige for at tilvejebringe tjenesten, som leveres på basis af en kontrakt, og som under normale omstændigheder har vist sig at medføre kontrollerbare forbedringer af energieffektiviteten eller primærenergibesparelser, der kan måles eller anslås</t>
        </is>
      </c>
      <c r="P542" s="2" t="inlineStr">
        <is>
          <t>Energiedienstleistung</t>
        </is>
      </c>
      <c r="Q542" s="2" t="inlineStr">
        <is>
          <t>3</t>
        </is>
      </c>
      <c r="R542" s="2" t="inlineStr">
        <is>
          <t/>
        </is>
      </c>
      <c r="S542" t="inlineStr">
        <is>
          <t>physischer Nutzeffekt, Nutzwert oder Vorteile, die aus einer Kombination von Energie mit energieeffizienter Technologie oder mit Maßnahmen gewonnen werden, die die erforderlichen Betriebs-, Instandhaltungs- und Kontrollaktivitäten zur Erbringung der Dienstleistung beinhalten können; sie wird auf der Grundlage eines Vertrags erbracht und führt unter normalen Umständen erwiesenermaßen zu überprüfbaren und mess- oder schätzbaren Energieeffizienzverbesserungen oder Primärenergieeinsparungen</t>
        </is>
      </c>
      <c r="T542" s="2" t="inlineStr">
        <is>
          <t>ενεργειακή υπηρεσία</t>
        </is>
      </c>
      <c r="U542" s="2" t="inlineStr">
        <is>
          <t>4</t>
        </is>
      </c>
      <c r="V542" s="2" t="inlineStr">
        <is>
          <t/>
        </is>
      </c>
      <c r="W542" t="inlineStr">
        <is>
          <t>το φυσικό όφελος, χρησιμότητα ή πλεονέκτημα που προκύπτει από συνδυασμό ενέργειας με ενεργειακώς αποδοτική τεχνολογία ή/και ενέργεια, η οποία μπορεί να περιλαμβάνει τις εργασίες, τη συντήρηση και τον έλεγχο που απαιτούνται για την παροχή της υπηρεσίας, παρέχεται βάσει συμβάσεως και υπό κανονικές συνθήκες έχει αποδείξει ότι οδηγεί σε επαληθεύσιμη (με μέτρηση ή εκτίμηση) βελτίωση της ενεργειακής απόδοσης ή/και εξοικονόμηση πρωτογενούς ενέργειας</t>
        </is>
      </c>
      <c r="X542" s="2" t="inlineStr">
        <is>
          <t>energy service</t>
        </is>
      </c>
      <c r="Y542" s="2" t="inlineStr">
        <is>
          <t>3</t>
        </is>
      </c>
      <c r="Z542" s="2" t="inlineStr">
        <is>
          <t/>
        </is>
      </c>
      <c r="AA542" t="inlineStr">
        <is>
          <t>physical benefit, utility or good derived from a combination of energy with energy efficient technology or with action, which may include the operations, maintenance and control necessary to deliver the service, which is delivered on the basis of a contract and in normal circumstances has proven to result in verifiable and measurable or estimable energy efficiency improvement or primary energy savings</t>
        </is>
      </c>
      <c r="AB542" s="2" t="inlineStr">
        <is>
          <t>servicio energético</t>
        </is>
      </c>
      <c r="AC542" s="2" t="inlineStr">
        <is>
          <t>4</t>
        </is>
      </c>
      <c r="AD542" s="2" t="inlineStr">
        <is>
          <t/>
        </is>
      </c>
      <c r="AE542" t="inlineStr">
        <is>
          <t>El beneficio físico, la utilidad o el bien derivados de la combinación de una energía con una tecnología energética eficiente o con una acción, que puede incluir las operaciones, el mantenimiento y el control necesarios para prestar el servicio, el cual se presta con arreglo a un contrato y que, en circunstancias normales, ha demostrado conseguir una mejora de la eficiencia energética &lt;a href="/entry/result/3533259/all" id="ENTRY_TO_ENTRY_CONVERTER" target="_blank"&gt;IATE:3533259&lt;/a&gt; o un ahorro de energía primaria &lt;a href="/entry/result/770633/all" id="ENTRY_TO_ENTRY_CONVERTER" target="_blank"&gt;IATE:770633&lt;/a&gt; verificables y medibles o estimables.</t>
        </is>
      </c>
      <c r="AF542" s="2" t="inlineStr">
        <is>
          <t>energiateenus</t>
        </is>
      </c>
      <c r="AG542" s="2" t="inlineStr">
        <is>
          <t>3</t>
        </is>
      </c>
      <c r="AH542" s="2" t="inlineStr">
        <is>
          <t/>
        </is>
      </c>
      <c r="AI542" t="inlineStr">
        <is>
          <t>füüsiline kasu, teenus või kaup, mis saadakse energia kombineerimisel energiatõhusa tehnoloogiaga või tegevusega, mis võib hõlmata teenuse osutamiseks vajalikke toiminguid, hooldust ja kontrolli, mida tehakse lepingu alusel ja mille puhul on tõestatud, et tavaolukorras viib see kontrollitava ja mõõdetava või hinnatava energiatõhususe paranemiseni või primaarenergia säästmiseni;</t>
        </is>
      </c>
      <c r="AJ542" s="2" t="inlineStr">
        <is>
          <t>energiapalvelu</t>
        </is>
      </c>
      <c r="AK542" s="2" t="inlineStr">
        <is>
          <t>3</t>
        </is>
      </c>
      <c r="AL542" s="2" t="inlineStr">
        <is>
          <t/>
        </is>
      </c>
      <c r="AM542" t="inlineStr">
        <is>
          <t/>
        </is>
      </c>
      <c r="AN542" s="2" t="inlineStr">
        <is>
          <t>service énergétique</t>
        </is>
      </c>
      <c r="AO542" s="2" t="inlineStr">
        <is>
          <t>3</t>
        </is>
      </c>
      <c r="AP542" s="2" t="inlineStr">
        <is>
          <t/>
        </is>
      </c>
      <c r="AQ542" t="inlineStr">
        <is>
          <t>"Le bénéfice physique, l'utilité ou le bien résultant de la combinaison d'une énergie avec une technologie à bon rendement énergétique ou avec une action, laquelle peut comprendre les activités d'exploitation, d'entretien et de contrôle nécessaires à la prestation du service, qui est fourni sur la base d'un contrat et dont il est démontré que, dans des circonstances normales, il donne lieu à une amélioration de l'efficacité énergétique ou des économies d'énergie primaire qui peut être vérifiée et mesurée ou estimée."</t>
        </is>
      </c>
      <c r="AR542" s="2" t="inlineStr">
        <is>
          <t>seirbhís fuinnimh</t>
        </is>
      </c>
      <c r="AS542" s="2" t="inlineStr">
        <is>
          <t>3</t>
        </is>
      </c>
      <c r="AT542" s="2" t="inlineStr">
        <is>
          <t/>
        </is>
      </c>
      <c r="AU542" t="inlineStr">
        <is>
          <t/>
        </is>
      </c>
      <c r="AV542" s="2" t="inlineStr">
        <is>
          <t>energetska usluga</t>
        </is>
      </c>
      <c r="AW542" s="2" t="inlineStr">
        <is>
          <t>3</t>
        </is>
      </c>
      <c r="AX542" s="2" t="inlineStr">
        <is>
          <t/>
        </is>
      </c>
      <c r="AY542" t="inlineStr">
        <is>
          <t>fizička korist, prednost ili dobro dobiveno iz kombinacije energije s energetski učinkovitom tehnologijom i/ili djelovanjem, koje može uključivati rad, održavanje i kontrolu potrebne za pružanje usluge, koja se pruža na temelju ugovora i za koju je dokazano da u uobičajenim okolnostima dovodi do poboljšanja energetske učinkovitosti koja se može provjeriti i izmjeriti ili procijeniti i/ili do ušteda primarne energije</t>
        </is>
      </c>
      <c r="AZ542" s="2" t="inlineStr">
        <is>
          <t>energetikai szolgáltatás</t>
        </is>
      </c>
      <c r="BA542" s="2" t="inlineStr">
        <is>
          <t>4</t>
        </is>
      </c>
      <c r="BB542" s="2" t="inlineStr">
        <is>
          <t/>
        </is>
      </c>
      <c r="BC542" t="inlineStr">
        <is>
          <t>olyan szerződés alapján nyújtott tevékenység vagy eljárás, amely egy épület vagy épületcsoport, ipari művelet vagy létesítmény, magán- vagy közszolgáltatás tekintetében az energiahatékonyság igazolható, mérhető vagy felbecsülhető javulásához vagy elsődleges energiamegtakarításokhoz vezet, beleértve a szolgáltatás nyújtásához szükséges üzemeltetést, karbantartást és ellenőrzést</t>
        </is>
      </c>
      <c r="BD542" s="2" t="inlineStr">
        <is>
          <t>servizio energetico</t>
        </is>
      </c>
      <c r="BE542" s="2" t="inlineStr">
        <is>
          <t>3</t>
        </is>
      </c>
      <c r="BF542" s="2" t="inlineStr">
        <is>
          <t/>
        </is>
      </c>
      <c r="BG542" t="inlineStr">
        <is>
          <t/>
        </is>
      </c>
      <c r="BH542" s="2" t="inlineStr">
        <is>
          <t>energetinė paslauga|
energijos taupymo paslauga</t>
        </is>
      </c>
      <c r="BI542" s="2" t="inlineStr">
        <is>
          <t>3|
3</t>
        </is>
      </c>
      <c r="BJ542" s="2" t="inlineStr">
        <is>
          <t xml:space="preserve">|
</t>
        </is>
      </c>
      <c r="BK542" t="inlineStr">
        <is>
          <t>atlygintina veikla, kuria sukuriama energijos taupymo paslaugos teikimo sutartyje, sudarytoje tarp energijos taupymo paslaugų teikėjo ir vartotojo, nustatyta ekonominė vertė diegiant energijos suvartojimą mažinančias technologijas ar kitas energijos vartojimo efektyvumo didinimo priemones</t>
        </is>
      </c>
      <c r="BL542" s="2" t="inlineStr">
        <is>
          <t>energopakalpojums</t>
        </is>
      </c>
      <c r="BM542" s="2" t="inlineStr">
        <is>
          <t>3</t>
        </is>
      </c>
      <c r="BN542" s="2" t="inlineStr">
        <is>
          <t/>
        </is>
      </c>
      <c r="BO542" t="inlineStr">
        <is>
          <t>fizisks labums vai ieguvums, kas iegūts no enerģijas, energoefektīvas tehnoloģijas vai tāda pasākuma apvienojuma, kurā var būt iekļautas ekspluatācijas, uzturēšanas un kontroles darbības, kas vajadzīgas pakalpojuma sniegšanai, kuru sniedz, pamatojoties uz līgumu un attiecībā uz kuru parastos apstākļos ir pierādīts, ka tas izraisa pārbaudāmu un izmērāmu vai aplēšamu energoefektivitātes palielinājumu vai primārās enerģijas ietaupījumu</t>
        </is>
      </c>
      <c r="BP542" s="2" t="inlineStr">
        <is>
          <t>servizz ta' enerġija</t>
        </is>
      </c>
      <c r="BQ542" s="2" t="inlineStr">
        <is>
          <t>4</t>
        </is>
      </c>
      <c r="BR542" s="2" t="inlineStr">
        <is>
          <t/>
        </is>
      </c>
      <c r="BS542" t="inlineStr">
        <is>
          <t>il-benefiċċju fiżiku, l-utilità jew il-vantaġġ li jirriżulta minn kombinazzjoni ta' enerġija ma' teknoloġija jew azzjoni effiċjenti fl-użu tal-enerġija, li tista' tinkludi l-operazzjonijiet, il-manutenzjoni u l-kontroll meħtieġa biex jitwassal is-servizz, li jitwassal fuq il-bażi ta' kuntratt u li f'ċirkostanzi normali wera li jwassal għal titjib fl-effiċjenza fl-enerġija jew għal iffrankar tal-enerġija primarja li jista' jiġi vverifikat u mkejjel jew stmat</t>
        </is>
      </c>
      <c r="BT542" s="2" t="inlineStr">
        <is>
          <t>energiedienst</t>
        </is>
      </c>
      <c r="BU542" s="2" t="inlineStr">
        <is>
          <t>3</t>
        </is>
      </c>
      <c r="BV542" s="2" t="inlineStr">
        <is>
          <t/>
        </is>
      </c>
      <c r="BW542" t="inlineStr">
        <is>
          <t>"het fysieke voordeel, het fysieke nut of het fysieke welzijn dat wordt bereikt met een combinatie van energie met energie-efficiënte technologie en/of handeling, die de bewerkingen, het onderhoud en de controle kan omvatten die nodig zijn voor de levering van de diensten, welke worden geleverd op basis van een overeenkomst en welke onder normale omstandigheden hebben aangetoond te leiden tot een controleerbare en meetbare of een te ramen verbetering van de energie-efficiëntie en/of van primaire energiebesparingen"</t>
        </is>
      </c>
      <c r="BX542" s="2" t="inlineStr">
        <is>
          <t>usługa energetyczna</t>
        </is>
      </c>
      <c r="BY542" s="2" t="inlineStr">
        <is>
          <t>3</t>
        </is>
      </c>
      <c r="BZ542" s="2" t="inlineStr">
        <is>
          <t/>
        </is>
      </c>
      <c r="CA542" t="inlineStr">
        <is>
          <t>fizyczna korzyść, udogodnienie lub pożytek pochodzące z połączenia zużycia energii z wykorzystywaniem technologii energooszczędnych lub działania, które mogą obejmować czynności, utrzymanie i kontrolę niezbędne do świadczenia danej usługi, która jest świadczona na podstawie umowy i która w normalnych okolicznościach prowadzi do sprawdzalnej i wymiernej lub możliwej do oszacowania poprawy efektywności energetycznej lub do oszczędności energii pierwotnej</t>
        </is>
      </c>
      <c r="CB542" s="2" t="inlineStr">
        <is>
          <t>serviço energético</t>
        </is>
      </c>
      <c r="CC542" s="2" t="inlineStr">
        <is>
          <t>2</t>
        </is>
      </c>
      <c r="CD542" s="2" t="inlineStr">
        <is>
          <t/>
        </is>
      </c>
      <c r="CE542" t="inlineStr">
        <is>
          <t>A amenidade material oferecida a um utilizador final de energia resultante da combinação de uma energia e de uma tecnologia utilizadora de energia com base num contrato de duração determinada e pago directamente pelo cliente que dele beneficia.&lt;br&gt;São exemplos de serviços energéticos o conforto térmico de um edifício, a iluminação, a água quente para uso doméstico, ou a refrigeração.</t>
        </is>
      </c>
      <c r="CF542" s="2" t="inlineStr">
        <is>
          <t>serviciu energetic</t>
        </is>
      </c>
      <c r="CG542" s="2" t="inlineStr">
        <is>
          <t>4</t>
        </is>
      </c>
      <c r="CH542" s="2" t="inlineStr">
        <is>
          <t/>
        </is>
      </c>
      <c r="CI542" t="inlineStr">
        <is>
          <t>Activitatea care conduce la un beneficiu fizic, o utilitate sau un bun obținut dintr-o combinație de energie cu o tehnologie și/sau o acțiune eficientă din punct de vedere energetic, care poate include activitățile de exploatare, întreținere și control necesare pentru prestarea serviciului care este furnizat pe bază contractuală și care, în condiții normale, conduce la o îmbunătățire a eficienței energetice și/sau a economiilor de energie primară verificabilă și care poate fi măsurată sau estimată.</t>
        </is>
      </c>
      <c r="CJ542" s="2" t="inlineStr">
        <is>
          <t>energetická služba</t>
        </is>
      </c>
      <c r="CK542" s="2" t="inlineStr">
        <is>
          <t>3</t>
        </is>
      </c>
      <c r="CL542" s="2" t="inlineStr">
        <is>
          <t/>
        </is>
      </c>
      <c r="CM542" t="inlineStr">
        <is>
          <t>hmotný prospech, úžitok alebo statok získaný kombináciou energie s energeticky účinnou technológiou alebo s činnosťou, ktorá môže zahŕňať prevádzku, údržbu a kontrolu potrebnú na dodanie služby, ktorá sa dodáva na základe zmluvy a v dôsledku ktorej za bežných okolností preukázateľne dochádza k overiteľnému a merateľnému alebo odhadnuteľnému zlepšeniu energetickej efektívnosti alebo k úsporám primárnej energie</t>
        </is>
      </c>
      <c r="CN542" s="2" t="inlineStr">
        <is>
          <t>energetska storitev</t>
        </is>
      </c>
      <c r="CO542" s="2" t="inlineStr">
        <is>
          <t>3</t>
        </is>
      </c>
      <c r="CP542" s="2" t="inlineStr">
        <is>
          <t/>
        </is>
      </c>
      <c r="CQ542" t="inlineStr">
        <is>
          <t>fizikalni učinek, korist ali ugodnost, ki izhaja iz kombinacije energije in energetsko učinkovite tehnologije ali ukrepa, ki lahko vključuje potrebno obratovanje, vzdrževanje in nadzor za opravljanje storitve, in se opravi na podlagi pogodbe ter za katero se je izkazalo, da v običajnih okoliščinah preverljivo in merljivo oziroma ocenljivo izboljša energetsko učinkovitost ali prihrani primarno energijo</t>
        </is>
      </c>
      <c r="CR542" s="2" t="inlineStr">
        <is>
          <t>energitjänst</t>
        </is>
      </c>
      <c r="CS542" s="2" t="inlineStr">
        <is>
          <t>3</t>
        </is>
      </c>
      <c r="CT542" s="2" t="inlineStr">
        <is>
          <t/>
        </is>
      </c>
      <c r="CU542" t="inlineStr">
        <is>
          <t>"den fysiska vinst, nytta eller fördel som erhålls genom en kombination av energi med energieffektiv teknik eller med åtgärder, som kan inbegripa den drift, det underhåll och den kontroll som krävs för tillhandahållande av tjänsten, som tillhandahålls på grundval av ett avtal och som under normala förhållanden påvisats leda till kontrollerbar och mätbar eller uppskattningsbar förbättring av energieffektivitet eller primärenergibesparingar"</t>
        </is>
      </c>
    </row>
    <row r="543">
      <c r="A543" s="1" t="str">
        <f>HYPERLINK("https://iate.europa.eu/entry/result/795702/all", "795702")</f>
        <v>795702</v>
      </c>
      <c r="B543" t="inlineStr">
        <is>
          <t>AGRICULTURE, FORESTRY AND FISHERIES;LAW</t>
        </is>
      </c>
      <c r="C543" t="inlineStr">
        <is>
          <t>AGRICULTURE, FORESTRY AND FISHERIES|agricultural policy|common agricultural policy;LAW</t>
        </is>
      </c>
      <c r="D543" t="inlineStr">
        <is>
          <t/>
        </is>
      </c>
      <c r="E543" t="inlineStr">
        <is>
          <t/>
        </is>
      </c>
      <c r="F543" t="inlineStr">
        <is>
          <t/>
        </is>
      </c>
      <c r="G543" t="inlineStr">
        <is>
          <t/>
        </is>
      </c>
      <c r="H543" t="inlineStr">
        <is>
          <t/>
        </is>
      </c>
      <c r="I543" t="inlineStr">
        <is>
          <t/>
        </is>
      </c>
      <c r="J543" t="inlineStr">
        <is>
          <t/>
        </is>
      </c>
      <c r="K543" t="inlineStr">
        <is>
          <t/>
        </is>
      </c>
      <c r="L543" t="inlineStr">
        <is>
          <t/>
        </is>
      </c>
      <c r="M543" t="inlineStr">
        <is>
          <t/>
        </is>
      </c>
      <c r="N543" t="inlineStr">
        <is>
          <t/>
        </is>
      </c>
      <c r="O543" t="inlineStr">
        <is>
          <t/>
        </is>
      </c>
      <c r="P543" t="inlineStr">
        <is>
          <t/>
        </is>
      </c>
      <c r="Q543" t="inlineStr">
        <is>
          <t/>
        </is>
      </c>
      <c r="R543" t="inlineStr">
        <is>
          <t/>
        </is>
      </c>
      <c r="S543" t="inlineStr">
        <is>
          <t/>
        </is>
      </c>
      <c r="T543" t="inlineStr">
        <is>
          <t/>
        </is>
      </c>
      <c r="U543" t="inlineStr">
        <is>
          <t/>
        </is>
      </c>
      <c r="V543" t="inlineStr">
        <is>
          <t/>
        </is>
      </c>
      <c r="W543" t="inlineStr">
        <is>
          <t/>
        </is>
      </c>
      <c r="X543" s="2" t="inlineStr">
        <is>
          <t>anti-circumvention clause|
no-circumvention clause|
circumvention clause</t>
        </is>
      </c>
      <c r="Y543" s="2" t="inlineStr">
        <is>
          <t>1|
1|
3</t>
        </is>
      </c>
      <c r="Z543" s="2" t="inlineStr">
        <is>
          <t xml:space="preserve">|
|
</t>
        </is>
      </c>
      <c r="AA543" t="inlineStr">
        <is>
          <t>provision intended to prevent the purpose of a piece of legislation from being thwarted by deliberate action</t>
        </is>
      </c>
      <c r="AB543" s="2" t="inlineStr">
        <is>
          <t>cláusula de elusión</t>
        </is>
      </c>
      <c r="AC543" s="2" t="inlineStr">
        <is>
          <t>3</t>
        </is>
      </c>
      <c r="AD543" s="2" t="inlineStr">
        <is>
          <t/>
        </is>
      </c>
      <c r="AE543" t="inlineStr">
        <is>
          <t/>
        </is>
      </c>
      <c r="AF543" s="2" t="inlineStr">
        <is>
          <t>kõrvalehoidumise klausel</t>
        </is>
      </c>
      <c r="AG543" s="2" t="inlineStr">
        <is>
          <t>3</t>
        </is>
      </c>
      <c r="AH543" s="2" t="inlineStr">
        <is>
          <t/>
        </is>
      </c>
      <c r="AI543" t="inlineStr">
        <is>
          <t/>
        </is>
      </c>
      <c r="AJ543" t="inlineStr">
        <is>
          <t/>
        </is>
      </c>
      <c r="AK543" t="inlineStr">
        <is>
          <t/>
        </is>
      </c>
      <c r="AL543" t="inlineStr">
        <is>
          <t/>
        </is>
      </c>
      <c r="AM543" t="inlineStr">
        <is>
          <t/>
        </is>
      </c>
      <c r="AN543" s="2" t="inlineStr">
        <is>
          <t>clause de contournement</t>
        </is>
      </c>
      <c r="AO543" s="2" t="inlineStr">
        <is>
          <t>3</t>
        </is>
      </c>
      <c r="AP543" s="2" t="inlineStr">
        <is>
          <t/>
        </is>
      </c>
      <c r="AQ543" t="inlineStr">
        <is>
          <t>clause générale destinée à éviter les cas d'utilisation abusive de certaines dispositions législatives</t>
        </is>
      </c>
      <c r="AR543" t="inlineStr">
        <is>
          <t/>
        </is>
      </c>
      <c r="AS543" t="inlineStr">
        <is>
          <t/>
        </is>
      </c>
      <c r="AT543" t="inlineStr">
        <is>
          <t/>
        </is>
      </c>
      <c r="AU543" t="inlineStr">
        <is>
          <t/>
        </is>
      </c>
      <c r="AV543" t="inlineStr">
        <is>
          <t/>
        </is>
      </c>
      <c r="AW543" t="inlineStr">
        <is>
          <t/>
        </is>
      </c>
      <c r="AX543" t="inlineStr">
        <is>
          <t/>
        </is>
      </c>
      <c r="AY543" t="inlineStr">
        <is>
          <t/>
        </is>
      </c>
      <c r="AZ543" t="inlineStr">
        <is>
          <t/>
        </is>
      </c>
      <c r="BA543" t="inlineStr">
        <is>
          <t/>
        </is>
      </c>
      <c r="BB543" t="inlineStr">
        <is>
          <t/>
        </is>
      </c>
      <c r="BC543" t="inlineStr">
        <is>
          <t/>
        </is>
      </c>
      <c r="BD543" t="inlineStr">
        <is>
          <t/>
        </is>
      </c>
      <c r="BE543" t="inlineStr">
        <is>
          <t/>
        </is>
      </c>
      <c r="BF543" t="inlineStr">
        <is>
          <t/>
        </is>
      </c>
      <c r="BG543" t="inlineStr">
        <is>
          <t/>
        </is>
      </c>
      <c r="BH543" t="inlineStr">
        <is>
          <t/>
        </is>
      </c>
      <c r="BI543" t="inlineStr">
        <is>
          <t/>
        </is>
      </c>
      <c r="BJ543" t="inlineStr">
        <is>
          <t/>
        </is>
      </c>
      <c r="BK543" t="inlineStr">
        <is>
          <t/>
        </is>
      </c>
      <c r="BL543" t="inlineStr">
        <is>
          <t/>
        </is>
      </c>
      <c r="BM543" t="inlineStr">
        <is>
          <t/>
        </is>
      </c>
      <c r="BN543" t="inlineStr">
        <is>
          <t/>
        </is>
      </c>
      <c r="BO543" t="inlineStr">
        <is>
          <t/>
        </is>
      </c>
      <c r="BP543" s="2" t="inlineStr">
        <is>
          <t>klawżola ta' ċirkomvenzjoni</t>
        </is>
      </c>
      <c r="BQ543" s="2" t="inlineStr">
        <is>
          <t>3</t>
        </is>
      </c>
      <c r="BR543" s="2" t="inlineStr">
        <is>
          <t/>
        </is>
      </c>
      <c r="BS543" t="inlineStr">
        <is>
          <t>klawżola ġenerali maħsuba biex tevita każijiet fejn ċerti dispożizzjonijiet leġiżlattivi jiġu użati b'mod abbużiv</t>
        </is>
      </c>
      <c r="BT543" s="2" t="inlineStr">
        <is>
          <t>omzeilingsclausule</t>
        </is>
      </c>
      <c r="BU543" s="2" t="inlineStr">
        <is>
          <t>3</t>
        </is>
      </c>
      <c r="BV543" s="2" t="inlineStr">
        <is>
          <t/>
        </is>
      </c>
      <c r="BW543" t="inlineStr">
        <is>
          <t>bepaling die ervoor moet zorgen dat wetgeving niet van haar doel kan worden afgewend</t>
        </is>
      </c>
      <c r="BX543" s="2" t="inlineStr">
        <is>
          <t>klauzula dotycząca przypadków obchodzenia prawa</t>
        </is>
      </c>
      <c r="BY543" s="2" t="inlineStr">
        <is>
          <t>2</t>
        </is>
      </c>
      <c r="BZ543" s="2" t="inlineStr">
        <is>
          <t/>
        </is>
      </c>
      <c r="CA543" t="inlineStr">
        <is>
          <t/>
        </is>
      </c>
      <c r="CB543" t="inlineStr">
        <is>
          <t/>
        </is>
      </c>
      <c r="CC543" t="inlineStr">
        <is>
          <t/>
        </is>
      </c>
      <c r="CD543" t="inlineStr">
        <is>
          <t/>
        </is>
      </c>
      <c r="CE543" t="inlineStr">
        <is>
          <t/>
        </is>
      </c>
      <c r="CF543" t="inlineStr">
        <is>
          <t/>
        </is>
      </c>
      <c r="CG543" t="inlineStr">
        <is>
          <t/>
        </is>
      </c>
      <c r="CH543" t="inlineStr">
        <is>
          <t/>
        </is>
      </c>
      <c r="CI543" t="inlineStr">
        <is>
          <t/>
        </is>
      </c>
      <c r="CJ543" t="inlineStr">
        <is>
          <t/>
        </is>
      </c>
      <c r="CK543" t="inlineStr">
        <is>
          <t/>
        </is>
      </c>
      <c r="CL543" t="inlineStr">
        <is>
          <t/>
        </is>
      </c>
      <c r="CM543" t="inlineStr">
        <is>
          <t/>
        </is>
      </c>
      <c r="CN543" s="2" t="inlineStr">
        <is>
          <t>klavzula proti izogibanju</t>
        </is>
      </c>
      <c r="CO543" s="2" t="inlineStr">
        <is>
          <t>3</t>
        </is>
      </c>
      <c r="CP543" s="2" t="inlineStr">
        <is>
          <t/>
        </is>
      </c>
      <c r="CQ543" t="inlineStr">
        <is>
          <t/>
        </is>
      </c>
      <c r="CR543" t="inlineStr">
        <is>
          <t/>
        </is>
      </c>
      <c r="CS543" t="inlineStr">
        <is>
          <t/>
        </is>
      </c>
      <c r="CT543" t="inlineStr">
        <is>
          <t/>
        </is>
      </c>
      <c r="CU543" t="inlineStr">
        <is>
          <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2022-08-08T10:53:10Z</dcterms:created>
  <dc:creator>Apache POI</dc:creator>
</cp:coreProperties>
</file>